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Active Shared Docs\LLCs\CHAC\CHAC 2017 GMCB Application - Budget and Reporting SB\GMCB Final Submission from Starling\Final GMCB Filing Documents 6-23-17 SUBMITTED\"/>
    </mc:Choice>
  </mc:AlternateContent>
  <bookViews>
    <workbookView xWindow="0" yWindow="0" windowWidth="20430" windowHeight="9705" tabRatio="703"/>
  </bookViews>
  <sheets>
    <sheet name="T5 ACO Administrative Costs" sheetId="3" r:id="rId1"/>
    <sheet name="T6 ACO Other Revenue" sheetId="6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4" i="3" l="1"/>
  <c r="C40" i="3"/>
  <c r="C34" i="3"/>
  <c r="C35" i="3"/>
  <c r="C56" i="3"/>
  <c r="B40" i="3"/>
  <c r="C37" i="3"/>
  <c r="C39" i="3"/>
  <c r="C41" i="3"/>
  <c r="D39" i="3"/>
  <c r="D40" i="3"/>
  <c r="D41" i="3"/>
  <c r="D42" i="3"/>
  <c r="D45" i="3"/>
  <c r="D47" i="3"/>
  <c r="B56" i="3"/>
  <c r="D56" i="3"/>
  <c r="D37" i="3"/>
  <c r="D33" i="3"/>
  <c r="D34" i="3"/>
  <c r="D35" i="3"/>
  <c r="D32" i="3"/>
  <c r="C32" i="3"/>
  <c r="B37" i="3"/>
  <c r="B35" i="3"/>
  <c r="B34" i="3"/>
  <c r="B32" i="3"/>
  <c r="B39" i="3"/>
  <c r="B41" i="3"/>
</calcChain>
</file>

<file path=xl/sharedStrings.xml><?xml version="1.0" encoding="utf-8"?>
<sst xmlns="http://schemas.openxmlformats.org/spreadsheetml/2006/main" count="89" uniqueCount="74">
  <si>
    <t>REPORT: ACO Financial Transparency</t>
  </si>
  <si>
    <t>Appendix B: ACO Revenue and Cost Data</t>
  </si>
  <si>
    <t>Template #5:</t>
  </si>
  <si>
    <t>Projected Administrative Costs</t>
  </si>
  <si>
    <t>Responsible party:</t>
  </si>
  <si>
    <t>ACO</t>
  </si>
  <si>
    <t>Frequency of reporting:</t>
  </si>
  <si>
    <t>Annual</t>
  </si>
  <si>
    <t>Measurement periods:</t>
  </si>
  <si>
    <t>Projected: January 1st through December 31st of next calendar year</t>
  </si>
  <si>
    <t>Actual: January 1st through December 31st of prior calendar year</t>
  </si>
  <si>
    <t>Template creation:</t>
  </si>
  <si>
    <t>Actual 2017</t>
  </si>
  <si>
    <t>Projected 2018</t>
  </si>
  <si>
    <t>Percent Change</t>
  </si>
  <si>
    <t>Personnel (salary and benefits)</t>
  </si>
  <si>
    <t>Executive leadership</t>
  </si>
  <si>
    <t>Finance and accounting</t>
  </si>
  <si>
    <t>Actuarial services</t>
  </si>
  <si>
    <t>Quality improvement</t>
  </si>
  <si>
    <t>Clinical and care management</t>
  </si>
  <si>
    <t>Network contracting and network mgmt</t>
  </si>
  <si>
    <t>Health informatics</t>
  </si>
  <si>
    <t>Legal</t>
  </si>
  <si>
    <t>External relations</t>
  </si>
  <si>
    <t>Human resources</t>
  </si>
  <si>
    <t>Subtotal Personnel</t>
  </si>
  <si>
    <t>Administrative Expenses</t>
  </si>
  <si>
    <t>Office space (rent/lease, mortgage)</t>
  </si>
  <si>
    <t>Utilities*</t>
  </si>
  <si>
    <t>Telephone, cell, T1/broadband</t>
  </si>
  <si>
    <t>Information systems and security</t>
  </si>
  <si>
    <t>Equipment lease or rent**</t>
  </si>
  <si>
    <t>Computer hardware/software***</t>
  </si>
  <si>
    <t>Furniture, fixtures, other equipment***</t>
  </si>
  <si>
    <t>Maintenance, repairs, custodial, security</t>
  </si>
  <si>
    <t>Supplies, postage, freight, printing</t>
  </si>
  <si>
    <t>Travel</t>
  </si>
  <si>
    <t>Other</t>
  </si>
  <si>
    <t>Subtotal Administrative</t>
  </si>
  <si>
    <t>Contracted Services</t>
  </si>
  <si>
    <t>Finance, audit and accounting</t>
  </si>
  <si>
    <t>Consulting</t>
  </si>
  <si>
    <t>Claim processing administration</t>
  </si>
  <si>
    <t>Health information exchange</t>
  </si>
  <si>
    <t>Reinsurance premium</t>
  </si>
  <si>
    <t>Other purchased services</t>
  </si>
  <si>
    <t>Subtotal Contracted Services</t>
  </si>
  <si>
    <t>Community Investment</t>
  </si>
  <si>
    <t>Depreciation and Amortization</t>
  </si>
  <si>
    <t>Taxes</t>
  </si>
  <si>
    <t>Other Administrative Services</t>
  </si>
  <si>
    <t>Margin/Contribution to Reserves</t>
  </si>
  <si>
    <t>TOTAL ALL ADMINISTRATIVE EXPENSES</t>
  </si>
  <si>
    <t>Notes:</t>
  </si>
  <si>
    <t>*If not included in rent, excluding telephone, telecom</t>
  </si>
  <si>
    <t>**Excluding telephone/telecom</t>
  </si>
  <si>
    <t>***Purchased, uncapitalized</t>
  </si>
  <si>
    <t xml:space="preserve">Appendix C: ACO Revenue and Cost Data </t>
  </si>
  <si>
    <t>Template #6:</t>
  </si>
  <si>
    <t>Revenue by payer, payer line of business</t>
  </si>
  <si>
    <t>Other Revenue</t>
  </si>
  <si>
    <t>CY 2018 (Projected)</t>
  </si>
  <si>
    <t>Line of business</t>
  </si>
  <si>
    <t>Total $</t>
  </si>
  <si>
    <t>Grants (list source)</t>
  </si>
  <si>
    <t>Subtotal Grants</t>
  </si>
  <si>
    <t>Member Dues (list each entity)</t>
  </si>
  <si>
    <t>Subtotal Member Dues</t>
  </si>
  <si>
    <t>Other revenue (list)</t>
  </si>
  <si>
    <t>Subtotal Other</t>
  </si>
  <si>
    <t>TOTAL</t>
  </si>
  <si>
    <t>Projected: Jan. 1st through Dec. 31st of next calendar year</t>
  </si>
  <si>
    <t>Actual: Jan. 1st through Dec. 31st of prior calendar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</si>
</sst>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5B9BD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Fill="1"/>
    <xf numFmtId="0" fontId="3" fillId="0" borderId="0" xfId="0" applyFont="1"/>
    <xf numFmtId="0" fontId="2" fillId="0" borderId="5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1" fillId="0" borderId="1" xfId="0" applyFont="1" applyBorder="1"/>
    <xf numFmtId="0" fontId="1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5" fillId="0" borderId="0" xfId="0" applyFont="1"/>
    <xf numFmtId="0" fontId="1" fillId="0" borderId="0" xfId="0" applyFont="1" applyFill="1" applyAlignment="1">
      <alignment horizontal="center" vertical="center" wrapText="1"/>
    </xf>
    <xf numFmtId="14" fontId="2" fillId="0" borderId="0" xfId="0" quotePrefix="1" applyNumberFormat="1" applyFont="1" applyAlignment="1">
      <alignment horizontal="left"/>
    </xf>
    <xf numFmtId="0" fontId="3" fillId="3" borderId="3" xfId="0" applyFont="1" applyFill="1" applyBorder="1"/>
    <xf numFmtId="0" fontId="1" fillId="2" borderId="3" xfId="0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6" xfId="0" applyFont="1" applyFill="1" applyBorder="1" applyAlignment="1">
      <alignment horizontal="right"/>
    </xf>
    <xf numFmtId="3" fontId="0" fillId="0" borderId="0" xfId="0" applyNumberFormat="1"/>
    <xf numFmtId="3" fontId="6" fillId="0" borderId="0" xfId="0" applyNumberFormat="1" applyFont="1"/>
    <xf numFmtId="9" fontId="0" fillId="0" borderId="0" xfId="0" applyNumberForma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9BD5"/>
      <color rgb="FFFFCCFF"/>
      <color rgb="FFFF9999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="86" zoomScaleNormal="125" zoomScalePageLayoutView="125" workbookViewId="0">
      <selection activeCell="B10" sqref="B10"/>
    </sheetView>
  </sheetViews>
  <sheetFormatPr defaultColWidth="8.85546875" defaultRowHeight="15" x14ac:dyDescent="0.25"/>
  <cols>
    <col min="1" max="1" width="39.42578125" customWidth="1"/>
    <col min="2" max="3" width="19.140625" customWidth="1"/>
    <col min="4" max="4" width="21.85546875" customWidth="1"/>
    <col min="5" max="5" width="17.7109375" customWidth="1"/>
    <col min="6" max="17" width="14.28515625" customWidth="1"/>
  </cols>
  <sheetData>
    <row r="1" spans="1:4" x14ac:dyDescent="0.25">
      <c r="A1" s="7" t="s">
        <v>0</v>
      </c>
    </row>
    <row r="2" spans="1:4" x14ac:dyDescent="0.25">
      <c r="A2" s="1" t="s">
        <v>1</v>
      </c>
    </row>
    <row r="3" spans="1:4" ht="16.5" x14ac:dyDescent="0.3">
      <c r="A3" s="1" t="s">
        <v>2</v>
      </c>
      <c r="B3" s="2" t="s">
        <v>3</v>
      </c>
      <c r="C3" s="2"/>
    </row>
    <row r="4" spans="1:4" ht="16.5" x14ac:dyDescent="0.3">
      <c r="A4" s="1" t="s">
        <v>4</v>
      </c>
      <c r="B4" s="2" t="s">
        <v>5</v>
      </c>
    </row>
    <row r="5" spans="1:4" ht="16.5" x14ac:dyDescent="0.3">
      <c r="A5" s="6" t="s">
        <v>6</v>
      </c>
      <c r="B5" s="3" t="s">
        <v>7</v>
      </c>
    </row>
    <row r="6" spans="1:4" ht="16.5" x14ac:dyDescent="0.3">
      <c r="A6" s="6" t="s">
        <v>8</v>
      </c>
      <c r="B6" s="3" t="s">
        <v>72</v>
      </c>
    </row>
    <row r="7" spans="1:4" ht="16.5" x14ac:dyDescent="0.3">
      <c r="A7" s="6"/>
      <c r="B7" s="3" t="s">
        <v>73</v>
      </c>
    </row>
    <row r="8" spans="1:4" ht="16.5" x14ac:dyDescent="0.3">
      <c r="A8" s="1" t="s">
        <v>11</v>
      </c>
      <c r="B8" s="4">
        <v>42834</v>
      </c>
    </row>
    <row r="10" spans="1:4" x14ac:dyDescent="0.25">
      <c r="A10" s="1" t="s">
        <v>3</v>
      </c>
      <c r="B10" s="14" t="s">
        <v>12</v>
      </c>
      <c r="C10" s="20" t="s">
        <v>13</v>
      </c>
      <c r="D10" s="34" t="s">
        <v>14</v>
      </c>
    </row>
    <row r="11" spans="1:4" x14ac:dyDescent="0.25">
      <c r="A11" s="1" t="s">
        <v>15</v>
      </c>
    </row>
    <row r="12" spans="1:4" ht="16.5" x14ac:dyDescent="0.3">
      <c r="A12" s="5" t="s">
        <v>16</v>
      </c>
      <c r="B12" s="31"/>
      <c r="C12" s="31"/>
    </row>
    <row r="13" spans="1:4" ht="16.5" x14ac:dyDescent="0.3">
      <c r="A13" s="5" t="s">
        <v>17</v>
      </c>
      <c r="B13" s="31"/>
      <c r="C13" s="31"/>
    </row>
    <row r="14" spans="1:4" ht="16.5" x14ac:dyDescent="0.3">
      <c r="A14" s="5" t="s">
        <v>18</v>
      </c>
      <c r="B14" s="31"/>
      <c r="C14" s="31"/>
    </row>
    <row r="15" spans="1:4" ht="16.5" x14ac:dyDescent="0.3">
      <c r="A15" s="5" t="s">
        <v>19</v>
      </c>
      <c r="B15" s="31"/>
      <c r="C15" s="31"/>
    </row>
    <row r="16" spans="1:4" ht="16.5" x14ac:dyDescent="0.3">
      <c r="A16" s="5" t="s">
        <v>20</v>
      </c>
      <c r="B16" s="31"/>
      <c r="C16" s="31"/>
    </row>
    <row r="17" spans="1:4" ht="16.5" x14ac:dyDescent="0.3">
      <c r="A17" s="5" t="s">
        <v>21</v>
      </c>
      <c r="B17" s="31"/>
      <c r="C17" s="31"/>
    </row>
    <row r="18" spans="1:4" ht="16.5" x14ac:dyDescent="0.3">
      <c r="A18" s="5" t="s">
        <v>22</v>
      </c>
      <c r="B18" s="31"/>
      <c r="C18" s="31"/>
    </row>
    <row r="19" spans="1:4" ht="16.5" x14ac:dyDescent="0.3">
      <c r="A19" s="5" t="s">
        <v>23</v>
      </c>
      <c r="B19" s="31"/>
      <c r="C19" s="31"/>
    </row>
    <row r="20" spans="1:4" ht="16.5" x14ac:dyDescent="0.3">
      <c r="A20" s="5" t="s">
        <v>24</v>
      </c>
      <c r="B20" s="31"/>
      <c r="C20" s="31"/>
    </row>
    <row r="21" spans="1:4" ht="16.5" x14ac:dyDescent="0.3">
      <c r="A21" s="5" t="s">
        <v>25</v>
      </c>
      <c r="B21" s="31"/>
      <c r="C21" s="31"/>
    </row>
    <row r="22" spans="1:4" x14ac:dyDescent="0.25">
      <c r="A22" s="17" t="s">
        <v>26</v>
      </c>
      <c r="B22" s="31"/>
      <c r="C22" s="31"/>
    </row>
    <row r="23" spans="1:4" x14ac:dyDescent="0.25">
      <c r="A23" s="12" t="s">
        <v>27</v>
      </c>
      <c r="B23" s="31"/>
      <c r="C23" s="31"/>
    </row>
    <row r="24" spans="1:4" ht="16.5" x14ac:dyDescent="0.3">
      <c r="A24" s="5" t="s">
        <v>28</v>
      </c>
      <c r="B24" s="31"/>
      <c r="C24" s="31"/>
    </row>
    <row r="25" spans="1:4" ht="16.5" x14ac:dyDescent="0.3">
      <c r="A25" s="5" t="s">
        <v>29</v>
      </c>
      <c r="B25" s="31"/>
      <c r="C25" s="31"/>
    </row>
    <row r="26" spans="1:4" ht="16.5" x14ac:dyDescent="0.3">
      <c r="A26" s="5" t="s">
        <v>30</v>
      </c>
      <c r="B26" s="31"/>
      <c r="C26" s="31"/>
    </row>
    <row r="27" spans="1:4" ht="16.5" x14ac:dyDescent="0.3">
      <c r="A27" s="5" t="s">
        <v>31</v>
      </c>
      <c r="B27" s="31"/>
      <c r="C27" s="31">
        <v>12000</v>
      </c>
      <c r="D27" s="33">
        <v>1</v>
      </c>
    </row>
    <row r="28" spans="1:4" ht="16.5" x14ac:dyDescent="0.3">
      <c r="A28" s="5" t="s">
        <v>32</v>
      </c>
      <c r="B28" s="31"/>
      <c r="C28" s="31"/>
    </row>
    <row r="29" spans="1:4" ht="16.5" x14ac:dyDescent="0.3">
      <c r="A29" s="5" t="s">
        <v>33</v>
      </c>
      <c r="B29" s="31"/>
      <c r="C29" s="31"/>
    </row>
    <row r="30" spans="1:4" ht="16.5" x14ac:dyDescent="0.3">
      <c r="A30" s="5" t="s">
        <v>34</v>
      </c>
      <c r="B30" s="31"/>
      <c r="C30" s="31"/>
    </row>
    <row r="31" spans="1:4" ht="16.5" x14ac:dyDescent="0.3">
      <c r="A31" s="5" t="s">
        <v>35</v>
      </c>
      <c r="B31" s="31"/>
      <c r="C31" s="31"/>
    </row>
    <row r="32" spans="1:4" ht="16.5" x14ac:dyDescent="0.3">
      <c r="A32" s="5" t="s">
        <v>36</v>
      </c>
      <c r="B32" s="31">
        <f>500+3000</f>
        <v>3500</v>
      </c>
      <c r="C32" s="31">
        <f>6000+600</f>
        <v>6600</v>
      </c>
      <c r="D32" s="33">
        <f>C32/B32</f>
        <v>1.8857142857142857</v>
      </c>
    </row>
    <row r="33" spans="1:4" ht="16.5" x14ac:dyDescent="0.3">
      <c r="A33" s="5" t="s">
        <v>37</v>
      </c>
      <c r="B33" s="31">
        <v>6000</v>
      </c>
      <c r="C33" s="31">
        <v>12000</v>
      </c>
      <c r="D33" s="33">
        <f t="shared" ref="D33:D35" si="0">C33/B33</f>
        <v>2</v>
      </c>
    </row>
    <row r="34" spans="1:4" ht="16.5" x14ac:dyDescent="0.3">
      <c r="A34" s="5" t="s">
        <v>38</v>
      </c>
      <c r="B34" s="31">
        <f>3000+100</f>
        <v>3100</v>
      </c>
      <c r="C34" s="31">
        <f>200+6000</f>
        <v>6200</v>
      </c>
      <c r="D34" s="33">
        <f t="shared" si="0"/>
        <v>2</v>
      </c>
    </row>
    <row r="35" spans="1:4" x14ac:dyDescent="0.25">
      <c r="A35" s="17" t="s">
        <v>39</v>
      </c>
      <c r="B35" s="32">
        <f>SUM(B24:B34)</f>
        <v>12600</v>
      </c>
      <c r="C35" s="32">
        <f>C24+C25+C26+C27+C28+C29+C30+C31+C32+C33+C34</f>
        <v>36800</v>
      </c>
      <c r="D35" s="33">
        <f t="shared" si="0"/>
        <v>2.9206349206349205</v>
      </c>
    </row>
    <row r="36" spans="1:4" x14ac:dyDescent="0.25">
      <c r="A36" s="12" t="s">
        <v>40</v>
      </c>
      <c r="B36" s="31"/>
      <c r="C36" s="31"/>
    </row>
    <row r="37" spans="1:4" ht="16.5" x14ac:dyDescent="0.3">
      <c r="A37" s="5" t="s">
        <v>41</v>
      </c>
      <c r="B37" s="31">
        <f>12533.04+7498.6+22495+3000</f>
        <v>45526.64</v>
      </c>
      <c r="C37" s="31">
        <f>18000+25442+15222+45665</f>
        <v>104329</v>
      </c>
      <c r="D37" s="33">
        <f>C37/B37</f>
        <v>2.2916033337843515</v>
      </c>
    </row>
    <row r="38" spans="1:4" ht="16.5" x14ac:dyDescent="0.3">
      <c r="A38" s="5" t="s">
        <v>18</v>
      </c>
      <c r="B38" s="31"/>
      <c r="C38" s="31"/>
      <c r="D38" s="33"/>
    </row>
    <row r="39" spans="1:4" ht="16.5" x14ac:dyDescent="0.3">
      <c r="A39" s="5" t="s">
        <v>19</v>
      </c>
      <c r="B39" s="31">
        <f>37492+37492</f>
        <v>74984</v>
      </c>
      <c r="C39" s="31">
        <f>76109+152218</f>
        <v>228327</v>
      </c>
      <c r="D39" s="33">
        <f t="shared" ref="D39:D56" si="1">C39/B39</f>
        <v>3.0450096020484372</v>
      </c>
    </row>
    <row r="40" spans="1:4" ht="16.5" x14ac:dyDescent="0.3">
      <c r="A40" s="5" t="s">
        <v>21</v>
      </c>
      <c r="B40" s="31">
        <f>14996.8+18799.56+100264.3+25740</f>
        <v>159800.66</v>
      </c>
      <c r="C40" s="31">
        <f>203537+30444+344177+38163+52924</f>
        <v>669245</v>
      </c>
      <c r="D40" s="33">
        <f t="shared" si="1"/>
        <v>4.1879989732207612</v>
      </c>
    </row>
    <row r="41" spans="1:4" ht="16.5" x14ac:dyDescent="0.3">
      <c r="A41" s="5" t="s">
        <v>22</v>
      </c>
      <c r="B41" s="31">
        <f>29993.6+29993.6</f>
        <v>59987.199999999997</v>
      </c>
      <c r="C41" s="31">
        <f>48000+60887+60887</f>
        <v>169774</v>
      </c>
      <c r="D41" s="33">
        <f t="shared" si="1"/>
        <v>2.8301704363597571</v>
      </c>
    </row>
    <row r="42" spans="1:4" ht="16.5" x14ac:dyDescent="0.3">
      <c r="A42" s="5" t="s">
        <v>23</v>
      </c>
      <c r="B42" s="31">
        <v>15000</v>
      </c>
      <c r="C42" s="31">
        <v>30000</v>
      </c>
      <c r="D42" s="33">
        <f t="shared" si="1"/>
        <v>2</v>
      </c>
    </row>
    <row r="43" spans="1:4" ht="16.5" x14ac:dyDescent="0.3">
      <c r="A43" s="5" t="s">
        <v>24</v>
      </c>
      <c r="B43" s="31"/>
      <c r="C43" s="31"/>
      <c r="D43" s="33"/>
    </row>
    <row r="44" spans="1:4" ht="16.5" x14ac:dyDescent="0.3">
      <c r="A44" s="5" t="s">
        <v>25</v>
      </c>
      <c r="B44" s="31"/>
      <c r="C44" s="31"/>
      <c r="D44" s="33"/>
    </row>
    <row r="45" spans="1:4" ht="16.5" x14ac:dyDescent="0.3">
      <c r="A45" s="5" t="s">
        <v>42</v>
      </c>
      <c r="B45" s="31">
        <v>42000</v>
      </c>
      <c r="C45" s="31">
        <v>25000</v>
      </c>
      <c r="D45" s="33">
        <f t="shared" si="1"/>
        <v>0.59523809523809523</v>
      </c>
    </row>
    <row r="46" spans="1:4" ht="16.5" x14ac:dyDescent="0.3">
      <c r="A46" s="5" t="s">
        <v>43</v>
      </c>
      <c r="B46" s="31"/>
      <c r="C46" s="31"/>
      <c r="D46" s="33"/>
    </row>
    <row r="47" spans="1:4" ht="16.5" x14ac:dyDescent="0.3">
      <c r="A47" s="5" t="s">
        <v>44</v>
      </c>
      <c r="B47" s="31">
        <v>20400</v>
      </c>
      <c r="C47" s="31">
        <v>26400</v>
      </c>
      <c r="D47" s="33">
        <f t="shared" si="1"/>
        <v>1.2941176470588236</v>
      </c>
    </row>
    <row r="48" spans="1:4" ht="16.5" x14ac:dyDescent="0.3">
      <c r="A48" s="5" t="s">
        <v>45</v>
      </c>
      <c r="B48" s="31"/>
      <c r="C48" s="31"/>
      <c r="D48" s="33"/>
    </row>
    <row r="49" spans="1:6" ht="16.5" x14ac:dyDescent="0.3">
      <c r="A49" s="5" t="s">
        <v>46</v>
      </c>
      <c r="B49" s="31"/>
      <c r="C49" s="31">
        <v>3000</v>
      </c>
      <c r="D49" s="33">
        <v>1</v>
      </c>
    </row>
    <row r="50" spans="1:6" x14ac:dyDescent="0.25">
      <c r="A50" s="17" t="s">
        <v>47</v>
      </c>
      <c r="B50" s="31"/>
      <c r="C50" s="31"/>
      <c r="D50" s="33"/>
    </row>
    <row r="51" spans="1:6" x14ac:dyDescent="0.25">
      <c r="A51" s="17" t="s">
        <v>48</v>
      </c>
      <c r="B51" s="31"/>
      <c r="C51" s="31"/>
      <c r="D51" s="33"/>
    </row>
    <row r="52" spans="1:6" x14ac:dyDescent="0.25">
      <c r="A52" s="17" t="s">
        <v>49</v>
      </c>
      <c r="B52" s="31"/>
      <c r="C52" s="31"/>
      <c r="D52" s="33"/>
    </row>
    <row r="53" spans="1:6" x14ac:dyDescent="0.25">
      <c r="A53" s="17" t="s">
        <v>50</v>
      </c>
      <c r="B53" s="31">
        <v>250</v>
      </c>
      <c r="C53" s="31">
        <v>250</v>
      </c>
      <c r="D53" s="33">
        <v>0</v>
      </c>
    </row>
    <row r="54" spans="1:6" x14ac:dyDescent="0.25">
      <c r="A54" s="17" t="s">
        <v>51</v>
      </c>
      <c r="B54" s="31">
        <v>15000</v>
      </c>
      <c r="C54" s="31">
        <v>230000</v>
      </c>
      <c r="D54" s="33">
        <f>C54/B54</f>
        <v>15.333333333333334</v>
      </c>
    </row>
    <row r="55" spans="1:6" x14ac:dyDescent="0.25">
      <c r="A55" s="17" t="s">
        <v>52</v>
      </c>
      <c r="B55" s="31"/>
      <c r="C55" s="31"/>
      <c r="D55" s="33"/>
    </row>
    <row r="56" spans="1:6" ht="30" x14ac:dyDescent="0.25">
      <c r="A56" s="18" t="s">
        <v>53</v>
      </c>
      <c r="B56" s="32">
        <f>B35+B37+B38+B39+B40+B41+B42+B43+B44+B45+B46+B47+B48+B49+B50+B51+B52+B53+B54+B55</f>
        <v>445548.50000000006</v>
      </c>
      <c r="C56" s="32">
        <f>C35+C37+C38+C39+C40+C41+C42+C43+C44+C45+C46+C47+C48+C49+C50+C51+C52+C53+C54+C55</f>
        <v>1523125</v>
      </c>
      <c r="D56" s="33">
        <f t="shared" si="1"/>
        <v>3.418539171380893</v>
      </c>
      <c r="F56" s="31"/>
    </row>
    <row r="59" spans="1:6" x14ac:dyDescent="0.25">
      <c r="A59" s="19" t="s">
        <v>54</v>
      </c>
    </row>
    <row r="60" spans="1:6" ht="16.5" x14ac:dyDescent="0.3">
      <c r="A60" s="13" t="s">
        <v>55</v>
      </c>
    </row>
    <row r="61" spans="1:6" ht="16.5" x14ac:dyDescent="0.3">
      <c r="A61" s="13" t="s">
        <v>56</v>
      </c>
    </row>
    <row r="62" spans="1:6" ht="16.5" x14ac:dyDescent="0.3">
      <c r="A62" s="13" t="s">
        <v>57</v>
      </c>
    </row>
  </sheetData>
  <pageMargins left="0.25" right="0.25" top="0.75" bottom="0.75" header="0.3" footer="0.3"/>
  <pageSetup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D43"/>
    </sheetView>
  </sheetViews>
  <sheetFormatPr defaultColWidth="8.85546875" defaultRowHeight="15" x14ac:dyDescent="0.25"/>
  <cols>
    <col min="1" max="1" width="40.28515625" customWidth="1"/>
    <col min="2" max="2" width="27.85546875" customWidth="1"/>
    <col min="3" max="3" width="0.42578125" hidden="1" customWidth="1"/>
    <col min="4" max="9" width="14" customWidth="1"/>
  </cols>
  <sheetData>
    <row r="1" spans="1:7" x14ac:dyDescent="0.25">
      <c r="A1" s="7" t="s">
        <v>0</v>
      </c>
    </row>
    <row r="2" spans="1:7" ht="16.5" x14ac:dyDescent="0.3">
      <c r="A2" s="1" t="s">
        <v>58</v>
      </c>
      <c r="B2" s="2"/>
      <c r="C2" s="2"/>
      <c r="D2" s="2"/>
      <c r="E2" s="2"/>
      <c r="F2" s="2"/>
      <c r="G2" s="2"/>
    </row>
    <row r="3" spans="1:7" ht="16.5" x14ac:dyDescent="0.3">
      <c r="A3" s="1" t="s">
        <v>59</v>
      </c>
      <c r="B3" s="2" t="s">
        <v>60</v>
      </c>
      <c r="C3" s="2"/>
      <c r="D3" s="2"/>
      <c r="E3" s="2"/>
      <c r="F3" s="2"/>
      <c r="G3" s="2"/>
    </row>
    <row r="4" spans="1:7" ht="16.5" x14ac:dyDescent="0.3">
      <c r="A4" s="1" t="s">
        <v>4</v>
      </c>
      <c r="B4" s="2" t="s">
        <v>5</v>
      </c>
      <c r="C4" s="2"/>
      <c r="D4" s="2"/>
      <c r="E4" s="2"/>
      <c r="F4" s="2"/>
      <c r="G4" s="2"/>
    </row>
    <row r="5" spans="1:7" ht="16.5" x14ac:dyDescent="0.3">
      <c r="A5" s="6" t="s">
        <v>6</v>
      </c>
      <c r="B5" s="3" t="s">
        <v>7</v>
      </c>
      <c r="C5" s="3"/>
      <c r="D5" s="2"/>
      <c r="E5" s="2"/>
      <c r="F5" s="2"/>
      <c r="G5" s="2"/>
    </row>
    <row r="6" spans="1:7" ht="16.5" x14ac:dyDescent="0.3">
      <c r="A6" s="6" t="s">
        <v>8</v>
      </c>
      <c r="B6" s="3" t="s">
        <v>9</v>
      </c>
      <c r="C6" s="3"/>
      <c r="D6" s="2"/>
      <c r="E6" s="2"/>
      <c r="F6" s="2"/>
      <c r="G6" s="2"/>
    </row>
    <row r="7" spans="1:7" ht="16.5" x14ac:dyDescent="0.3">
      <c r="A7" s="6"/>
      <c r="B7" s="3" t="s">
        <v>10</v>
      </c>
      <c r="C7" s="3"/>
      <c r="D7" s="2"/>
      <c r="E7" s="2"/>
      <c r="F7" s="2"/>
      <c r="G7" s="2"/>
    </row>
    <row r="8" spans="1:7" ht="16.5" x14ac:dyDescent="0.3">
      <c r="A8" s="1" t="s">
        <v>11</v>
      </c>
      <c r="B8" s="21">
        <v>42856</v>
      </c>
      <c r="C8" s="4"/>
      <c r="D8" s="2"/>
      <c r="E8" s="2"/>
      <c r="F8" s="2"/>
      <c r="G8" s="2"/>
    </row>
    <row r="9" spans="1:7" ht="16.5" x14ac:dyDescent="0.3">
      <c r="A9" s="1"/>
      <c r="G9" s="2"/>
    </row>
    <row r="10" spans="1:7" ht="15" customHeight="1" x14ac:dyDescent="0.25">
      <c r="A10" s="22" t="s">
        <v>61</v>
      </c>
      <c r="B10" s="25" t="s">
        <v>62</v>
      </c>
      <c r="C10" s="26"/>
    </row>
    <row r="11" spans="1:7" x14ac:dyDescent="0.25">
      <c r="A11" s="23" t="s">
        <v>63</v>
      </c>
      <c r="B11" s="24" t="s">
        <v>64</v>
      </c>
    </row>
    <row r="12" spans="1:7" x14ac:dyDescent="0.25">
      <c r="A12" s="11" t="s">
        <v>65</v>
      </c>
      <c r="B12" s="27"/>
    </row>
    <row r="13" spans="1:7" ht="16.5" x14ac:dyDescent="0.3">
      <c r="A13" s="8"/>
      <c r="B13" s="28"/>
    </row>
    <row r="14" spans="1:7" ht="16.5" x14ac:dyDescent="0.3">
      <c r="A14" s="8"/>
      <c r="B14" s="28"/>
    </row>
    <row r="15" spans="1:7" ht="16.5" x14ac:dyDescent="0.3">
      <c r="A15" s="8"/>
      <c r="B15" s="28"/>
    </row>
    <row r="16" spans="1:7" ht="16.5" x14ac:dyDescent="0.3">
      <c r="A16" s="8"/>
      <c r="B16" s="28"/>
    </row>
    <row r="17" spans="1:2" x14ac:dyDescent="0.25">
      <c r="A17" s="9" t="s">
        <v>66</v>
      </c>
      <c r="B17" s="28"/>
    </row>
    <row r="18" spans="1:2" x14ac:dyDescent="0.25">
      <c r="A18" s="10" t="s">
        <v>67</v>
      </c>
      <c r="B18" s="28"/>
    </row>
    <row r="19" spans="1:2" x14ac:dyDescent="0.25">
      <c r="A19" s="10"/>
      <c r="B19" s="28"/>
    </row>
    <row r="20" spans="1:2" x14ac:dyDescent="0.25">
      <c r="A20" s="10"/>
      <c r="B20" s="28"/>
    </row>
    <row r="21" spans="1:2" x14ac:dyDescent="0.25">
      <c r="A21" s="10"/>
      <c r="B21" s="28"/>
    </row>
    <row r="22" spans="1:2" x14ac:dyDescent="0.25">
      <c r="A22" s="10"/>
      <c r="B22" s="28"/>
    </row>
    <row r="23" spans="1:2" x14ac:dyDescent="0.25">
      <c r="A23" s="10"/>
      <c r="B23" s="28"/>
    </row>
    <row r="24" spans="1:2" ht="16.5" x14ac:dyDescent="0.3">
      <c r="A24" s="8"/>
      <c r="B24" s="28"/>
    </row>
    <row r="25" spans="1:2" ht="16.5" x14ac:dyDescent="0.3">
      <c r="A25" s="8"/>
      <c r="B25" s="28"/>
    </row>
    <row r="26" spans="1:2" x14ac:dyDescent="0.25">
      <c r="A26" s="9" t="s">
        <v>68</v>
      </c>
      <c r="B26" s="28"/>
    </row>
    <row r="27" spans="1:2" x14ac:dyDescent="0.25">
      <c r="A27" s="10" t="s">
        <v>69</v>
      </c>
      <c r="B27" s="28"/>
    </row>
    <row r="28" spans="1:2" ht="16.5" x14ac:dyDescent="0.3">
      <c r="A28" s="8"/>
      <c r="B28" s="28"/>
    </row>
    <row r="29" spans="1:2" ht="16.5" x14ac:dyDescent="0.3">
      <c r="A29" s="8"/>
      <c r="B29" s="28"/>
    </row>
    <row r="30" spans="1:2" ht="16.5" x14ac:dyDescent="0.3">
      <c r="A30" s="8"/>
      <c r="B30" s="28"/>
    </row>
    <row r="31" spans="1:2" ht="16.5" x14ac:dyDescent="0.3">
      <c r="A31" s="15"/>
      <c r="B31" s="28"/>
    </row>
    <row r="32" spans="1:2" ht="16.5" x14ac:dyDescent="0.3">
      <c r="A32" s="15"/>
      <c r="B32" s="28"/>
    </row>
    <row r="33" spans="1:2" x14ac:dyDescent="0.25">
      <c r="A33" s="16" t="s">
        <v>70</v>
      </c>
      <c r="B33" s="28"/>
    </row>
    <row r="34" spans="1:2" x14ac:dyDescent="0.25">
      <c r="A34" s="30" t="s">
        <v>71</v>
      </c>
      <c r="B34" s="2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29CE505B56BF43A2B5293E487D7E48" ma:contentTypeVersion="2" ma:contentTypeDescription="Create a new document." ma:contentTypeScope="" ma:versionID="42ce59670647d4ce70f98fddd24a44ba">
  <xsd:schema xmlns:xsd="http://www.w3.org/2001/XMLSchema" xmlns:xs="http://www.w3.org/2001/XMLSchema" xmlns:p="http://schemas.microsoft.com/office/2006/metadata/properties" xmlns:ns2="d29a8555-db37-4257-91ea-e6d336cdedf2" targetNamespace="http://schemas.microsoft.com/office/2006/metadata/properties" ma:root="true" ma:fieldsID="bb613e9c90126b2eac45d0759a86ef3c" ns2:_="">
    <xsd:import namespace="d29a8555-db37-4257-91ea-e6d336cded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C451C3-39DA-48D7-8715-E06E7D313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a8555-db37-4257-91ea-e6d336cde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7009AF-D782-4A78-9D15-B5C4898C1C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A474BF-37C9-4DED-9389-DF0BC0AC5594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d29a8555-db37-4257-91ea-e6d336cdedf2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T5 ACO Administrative Costs</vt:lpstr>
      <vt:lpstr>T6 ACO Other Revenue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</dc:creator>
  <cp:keywords/>
  <dc:description/>
  <cp:lastModifiedBy>Alana Phinney</cp:lastModifiedBy>
  <cp:revision/>
  <cp:lastPrinted>2017-06-23T14:41:01Z</cp:lastPrinted>
  <dcterms:created xsi:type="dcterms:W3CDTF">2017-03-16T20:27:11Z</dcterms:created>
  <dcterms:modified xsi:type="dcterms:W3CDTF">2017-06-23T14:43:18Z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0x010100D629CE505B56BF43A2B5293E487D7E48</vt:lpwstr>
  </property>
</Properties>
</file>