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S:\AOA\GMCB\ACO Certification and Budget Process\CY19_ACO_Budget_Review\CY19 OCV Submission\Budget\Part 5 Attachments\"/>
    </mc:Choice>
  </mc:AlternateContent>
  <xr:revisionPtr revIDLastSave="0" documentId="13_ncr:1_{799DC47C-3772-4176-87AA-76D40AC2D29F}" xr6:coauthVersionLast="36" xr6:coauthVersionMax="36" xr10:uidLastSave="{00000000-0000-0000-0000-000000000000}"/>
  <bookViews>
    <workbookView xWindow="0" yWindow="0" windowWidth="23040" windowHeight="9060" tabRatio="757" firstSheet="2" xr2:uid="{00000000-000D-0000-FFFF-FFFF00000000}"/>
  </bookViews>
  <sheets>
    <sheet name="5.1 ACO Clinical Priority Areas" sheetId="7" r:id="rId1"/>
    <sheet name="5.2 APM Quality Measures" sheetId="2" r:id="rId2"/>
    <sheet name="5.3 Pop Risk Summary" sheetId="8" r:id="rId3"/>
    <sheet name="5.4 2018 Pop Health Investments" sheetId="1" r:id="rId4"/>
    <sheet name="5.5 2019 Pop Health Investments" sheetId="6" r:id="rId5"/>
    <sheet name="5.8 Primary Care Spend (2017)" sheetId="11" r:id="rId6"/>
    <sheet name="5.7 Primary Care Spend (2018)" sheetId="10" r:id="rId7"/>
    <sheet name="5.6 Primary Care Spend (2019)" sheetId="3" r:id="rId8"/>
    <sheet name="Lists_ForDropdown" sheetId="5" state="hidden" r:id="rId9"/>
  </sheets>
  <definedNames>
    <definedName name="_xlnm.Print_Area" localSheetId="2">'5.3 Pop Risk Summary'!$A$1:$G$227</definedName>
    <definedName name="_xlnm.Print_Titles" localSheetId="1">'5.2 APM Quality Measures'!$10:$10</definedName>
    <definedName name="_xlnm.Print_Titles" localSheetId="2">'5.3 Pop Risk Summary'!$5:$7</definedName>
    <definedName name="_xlnm.Print_Titles" localSheetId="3">'5.4 2018 Pop Health Investments'!$23:$23</definedName>
    <definedName name="_xlnm.Print_Titles" localSheetId="4">'5.5 2019 Pop Health Investments'!$24:$24</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5" i="3" l="1"/>
  <c r="I111" i="11" l="1"/>
  <c r="H111" i="11"/>
  <c r="J110" i="11"/>
  <c r="J109" i="11"/>
  <c r="J108" i="11"/>
  <c r="J107" i="11"/>
  <c r="J106" i="11"/>
  <c r="J105" i="11"/>
  <c r="J104" i="11"/>
  <c r="J103" i="11"/>
  <c r="J102" i="11"/>
  <c r="J101" i="11"/>
  <c r="J100" i="11"/>
  <c r="J99" i="11"/>
  <c r="J98" i="11"/>
  <c r="J97" i="11"/>
  <c r="I92" i="11"/>
  <c r="H92" i="11"/>
  <c r="J91" i="11"/>
  <c r="J90" i="11"/>
  <c r="J89" i="11"/>
  <c r="J88" i="11"/>
  <c r="J87" i="11"/>
  <c r="J86" i="11"/>
  <c r="J85" i="11"/>
  <c r="J84" i="11"/>
  <c r="J83" i="11"/>
  <c r="J82" i="11"/>
  <c r="J81" i="11"/>
  <c r="J80" i="11"/>
  <c r="J79" i="11"/>
  <c r="J78" i="11"/>
  <c r="C76" i="11"/>
  <c r="B76" i="11"/>
  <c r="D75" i="11"/>
  <c r="D74" i="11"/>
  <c r="I73" i="11"/>
  <c r="H73" i="11"/>
  <c r="D73" i="11"/>
  <c r="J72" i="11"/>
  <c r="D72" i="11"/>
  <c r="J71" i="11"/>
  <c r="D71" i="11"/>
  <c r="J70" i="11"/>
  <c r="D70" i="11"/>
  <c r="J69" i="11"/>
  <c r="D69" i="11"/>
  <c r="J68" i="11"/>
  <c r="J67" i="11"/>
  <c r="J66" i="11"/>
  <c r="J65" i="11"/>
  <c r="J64" i="11"/>
  <c r="C64" i="11"/>
  <c r="B64" i="11"/>
  <c r="J63" i="11"/>
  <c r="D63" i="11"/>
  <c r="J62" i="11"/>
  <c r="D62" i="11"/>
  <c r="J61" i="11"/>
  <c r="D61" i="11"/>
  <c r="J60" i="11"/>
  <c r="D60" i="11"/>
  <c r="J59" i="11"/>
  <c r="D59" i="11"/>
  <c r="D58" i="11"/>
  <c r="D57" i="11"/>
  <c r="I54" i="11"/>
  <c r="H54" i="11"/>
  <c r="J53" i="11"/>
  <c r="J52" i="11"/>
  <c r="C52" i="11"/>
  <c r="B52" i="11"/>
  <c r="J51" i="11"/>
  <c r="D51" i="11"/>
  <c r="J50" i="11"/>
  <c r="D50" i="11"/>
  <c r="J49" i="11"/>
  <c r="D49" i="11"/>
  <c r="J48" i="11"/>
  <c r="D48" i="11"/>
  <c r="J47" i="11"/>
  <c r="D47" i="11"/>
  <c r="J46" i="11"/>
  <c r="D46" i="11"/>
  <c r="J45" i="11"/>
  <c r="D45" i="11"/>
  <c r="J44" i="11"/>
  <c r="J43" i="11"/>
  <c r="J42" i="11"/>
  <c r="J41" i="11"/>
  <c r="J40" i="11"/>
  <c r="C40" i="11"/>
  <c r="B40" i="11"/>
  <c r="M23" i="11" s="1"/>
  <c r="D39" i="11"/>
  <c r="D38" i="11"/>
  <c r="D37" i="11"/>
  <c r="D36" i="11"/>
  <c r="I35" i="11"/>
  <c r="H35" i="11"/>
  <c r="D35" i="11"/>
  <c r="J34" i="11"/>
  <c r="D34" i="11"/>
  <c r="J33" i="11"/>
  <c r="D33" i="11"/>
  <c r="J32" i="11"/>
  <c r="J31" i="11"/>
  <c r="J30" i="11"/>
  <c r="J29" i="11"/>
  <c r="J28" i="11"/>
  <c r="C28" i="11"/>
  <c r="B28" i="11"/>
  <c r="J27" i="11"/>
  <c r="D27" i="11"/>
  <c r="J26" i="11"/>
  <c r="D26" i="11"/>
  <c r="J25" i="11"/>
  <c r="D25" i="11"/>
  <c r="J24" i="11"/>
  <c r="D24" i="11"/>
  <c r="J23" i="11"/>
  <c r="D23" i="11"/>
  <c r="J22" i="11"/>
  <c r="D22" i="11"/>
  <c r="J21" i="11"/>
  <c r="D21" i="11"/>
  <c r="I111" i="10"/>
  <c r="H111" i="10"/>
  <c r="N26" i="10" s="1"/>
  <c r="J110" i="10"/>
  <c r="J109" i="10"/>
  <c r="J108" i="10"/>
  <c r="J107" i="10"/>
  <c r="J106" i="10"/>
  <c r="J105" i="10"/>
  <c r="J104" i="10"/>
  <c r="J103" i="10"/>
  <c r="J102" i="10"/>
  <c r="J101" i="10"/>
  <c r="J100" i="10"/>
  <c r="J99" i="10"/>
  <c r="J98" i="10"/>
  <c r="J97" i="10"/>
  <c r="I92" i="10"/>
  <c r="H92" i="10"/>
  <c r="J91" i="10"/>
  <c r="J90" i="10"/>
  <c r="J89" i="10"/>
  <c r="J88" i="10"/>
  <c r="J87" i="10"/>
  <c r="J86" i="10"/>
  <c r="J85" i="10"/>
  <c r="J84" i="10"/>
  <c r="J83" i="10"/>
  <c r="J82" i="10"/>
  <c r="J81" i="10"/>
  <c r="J80" i="10"/>
  <c r="J79" i="10"/>
  <c r="J78" i="10"/>
  <c r="C76" i="10"/>
  <c r="B76" i="10"/>
  <c r="M26" i="10" s="1"/>
  <c r="D75" i="10"/>
  <c r="D74" i="10"/>
  <c r="I73" i="10"/>
  <c r="H73" i="10"/>
  <c r="D73" i="10"/>
  <c r="J72" i="10"/>
  <c r="D72" i="10"/>
  <c r="J71" i="10"/>
  <c r="D71" i="10"/>
  <c r="J70" i="10"/>
  <c r="D70" i="10"/>
  <c r="J69" i="10"/>
  <c r="D69" i="10"/>
  <c r="J68" i="10"/>
  <c r="J67" i="10"/>
  <c r="J66" i="10"/>
  <c r="J65" i="10"/>
  <c r="J64" i="10"/>
  <c r="C64" i="10"/>
  <c r="B64" i="10"/>
  <c r="M25" i="10" s="1"/>
  <c r="J63" i="10"/>
  <c r="D63" i="10"/>
  <c r="J62" i="10"/>
  <c r="D62" i="10"/>
  <c r="J61" i="10"/>
  <c r="D61" i="10"/>
  <c r="J60" i="10"/>
  <c r="D60" i="10"/>
  <c r="J59" i="10"/>
  <c r="D59" i="10"/>
  <c r="D58" i="10"/>
  <c r="D57" i="10"/>
  <c r="I54" i="10"/>
  <c r="H54" i="10"/>
  <c r="N23" i="10" s="1"/>
  <c r="J53" i="10"/>
  <c r="J52" i="10"/>
  <c r="C52" i="10"/>
  <c r="D52" i="10" s="1"/>
  <c r="B52" i="10"/>
  <c r="M24" i="10" s="1"/>
  <c r="J51" i="10"/>
  <c r="D51" i="10"/>
  <c r="J50" i="10"/>
  <c r="D50" i="10"/>
  <c r="J49" i="10"/>
  <c r="D49" i="10"/>
  <c r="J48" i="10"/>
  <c r="D48" i="10"/>
  <c r="J47" i="10"/>
  <c r="D47" i="10"/>
  <c r="J46" i="10"/>
  <c r="D46" i="10"/>
  <c r="J45" i="10"/>
  <c r="D45" i="10"/>
  <c r="J44" i="10"/>
  <c r="J43" i="10"/>
  <c r="J42" i="10"/>
  <c r="J41" i="10"/>
  <c r="J40" i="10"/>
  <c r="C40" i="10"/>
  <c r="B40" i="10"/>
  <c r="D39" i="10"/>
  <c r="D38" i="10"/>
  <c r="D37" i="10"/>
  <c r="D36" i="10"/>
  <c r="I35" i="10"/>
  <c r="H35" i="10"/>
  <c r="D35" i="10"/>
  <c r="J34" i="10"/>
  <c r="D34" i="10"/>
  <c r="J33" i="10"/>
  <c r="D33" i="10"/>
  <c r="J32" i="10"/>
  <c r="J31" i="10"/>
  <c r="J30" i="10"/>
  <c r="J29" i="10"/>
  <c r="J28" i="10"/>
  <c r="C28" i="10"/>
  <c r="B28" i="10"/>
  <c r="D28" i="10" s="1"/>
  <c r="J27" i="10"/>
  <c r="D27" i="10"/>
  <c r="J26" i="10"/>
  <c r="D26" i="10"/>
  <c r="J25" i="10"/>
  <c r="D25" i="10"/>
  <c r="J24" i="10"/>
  <c r="D24" i="10"/>
  <c r="J23" i="10"/>
  <c r="D23" i="10"/>
  <c r="J22" i="10"/>
  <c r="D22" i="10"/>
  <c r="J21" i="10"/>
  <c r="D21" i="10"/>
  <c r="I111" i="3"/>
  <c r="H111" i="3"/>
  <c r="J110" i="3"/>
  <c r="J109" i="3"/>
  <c r="J108" i="3"/>
  <c r="J107" i="3"/>
  <c r="J106" i="3"/>
  <c r="J105" i="3"/>
  <c r="J104" i="3"/>
  <c r="J103" i="3"/>
  <c r="J102" i="3"/>
  <c r="J101" i="3"/>
  <c r="J100" i="3"/>
  <c r="J99" i="3"/>
  <c r="J98" i="3"/>
  <c r="J97" i="3"/>
  <c r="I92" i="3"/>
  <c r="H92" i="3"/>
  <c r="N25" i="3" s="1"/>
  <c r="J91" i="3"/>
  <c r="J90" i="3"/>
  <c r="J89" i="3"/>
  <c r="J88" i="3"/>
  <c r="J87" i="3"/>
  <c r="J86" i="3"/>
  <c r="J85" i="3"/>
  <c r="J84" i="3"/>
  <c r="J83" i="3"/>
  <c r="J82" i="3"/>
  <c r="J81" i="3"/>
  <c r="J80" i="3"/>
  <c r="J79" i="3"/>
  <c r="J78" i="3"/>
  <c r="I73" i="3"/>
  <c r="H73" i="3"/>
  <c r="N24" i="3" s="1"/>
  <c r="J72" i="3"/>
  <c r="J71" i="3"/>
  <c r="J70" i="3"/>
  <c r="J69" i="3"/>
  <c r="J68" i="3"/>
  <c r="J67" i="3"/>
  <c r="J66" i="3"/>
  <c r="J65" i="3"/>
  <c r="J64" i="3"/>
  <c r="J63" i="3"/>
  <c r="J62" i="3"/>
  <c r="J61" i="3"/>
  <c r="J60" i="3"/>
  <c r="J59" i="3"/>
  <c r="I54" i="3"/>
  <c r="H54" i="3"/>
  <c r="N23" i="3" s="1"/>
  <c r="N22" i="3" s="1"/>
  <c r="J53" i="3"/>
  <c r="J52" i="3"/>
  <c r="J51" i="3"/>
  <c r="J50" i="3"/>
  <c r="J49" i="3"/>
  <c r="J48" i="3"/>
  <c r="J47" i="3"/>
  <c r="J46" i="3"/>
  <c r="J45" i="3"/>
  <c r="J44" i="3"/>
  <c r="J43" i="3"/>
  <c r="J42" i="3"/>
  <c r="J41" i="3"/>
  <c r="J40" i="3"/>
  <c r="J22" i="3"/>
  <c r="J23" i="3"/>
  <c r="J24" i="3"/>
  <c r="J25" i="3"/>
  <c r="J26" i="3"/>
  <c r="J27" i="3"/>
  <c r="J28" i="3"/>
  <c r="J29" i="3"/>
  <c r="J30" i="3"/>
  <c r="J31" i="3"/>
  <c r="J32" i="3"/>
  <c r="J33" i="3"/>
  <c r="J34" i="3"/>
  <c r="J21" i="3"/>
  <c r="H35" i="3"/>
  <c r="C28" i="3"/>
  <c r="B28" i="3"/>
  <c r="C40" i="3"/>
  <c r="B40" i="3"/>
  <c r="M23" i="3" s="1"/>
  <c r="C76" i="3"/>
  <c r="B76" i="3"/>
  <c r="M26" i="3" s="1"/>
  <c r="C52" i="3"/>
  <c r="D52" i="3" s="1"/>
  <c r="B52" i="3"/>
  <c r="M24" i="3" s="1"/>
  <c r="C64" i="3"/>
  <c r="B64" i="3"/>
  <c r="D75" i="3"/>
  <c r="D74" i="3"/>
  <c r="D73" i="3"/>
  <c r="D72" i="3"/>
  <c r="D71" i="3"/>
  <c r="D70" i="3"/>
  <c r="D69" i="3"/>
  <c r="D63" i="3"/>
  <c r="D62" i="3"/>
  <c r="D61" i="3"/>
  <c r="D60" i="3"/>
  <c r="D59" i="3"/>
  <c r="D58" i="3"/>
  <c r="D57" i="3"/>
  <c r="D51" i="3"/>
  <c r="D50" i="3"/>
  <c r="D49" i="3"/>
  <c r="D48" i="3"/>
  <c r="D47" i="3"/>
  <c r="D46" i="3"/>
  <c r="D45" i="3"/>
  <c r="D39" i="3"/>
  <c r="D38" i="3"/>
  <c r="D37" i="3"/>
  <c r="D36" i="3"/>
  <c r="D35" i="3"/>
  <c r="D34" i="3"/>
  <c r="D33" i="3"/>
  <c r="D22" i="3"/>
  <c r="D23" i="3"/>
  <c r="D24" i="3"/>
  <c r="D25" i="3"/>
  <c r="D26" i="3"/>
  <c r="D27" i="3"/>
  <c r="D21" i="3"/>
  <c r="J54" i="11" l="1"/>
  <c r="N23" i="11"/>
  <c r="J73" i="11"/>
  <c r="N24" i="11"/>
  <c r="N22" i="11" s="1"/>
  <c r="J111" i="11"/>
  <c r="N26" i="11"/>
  <c r="N27" i="11" s="1"/>
  <c r="D52" i="11"/>
  <c r="M24" i="11"/>
  <c r="O24" i="11" s="1"/>
  <c r="O26" i="10"/>
  <c r="J92" i="11"/>
  <c r="N25" i="11"/>
  <c r="J35" i="11"/>
  <c r="D40" i="10"/>
  <c r="M23" i="10"/>
  <c r="M22" i="10" s="1"/>
  <c r="M21" i="10" s="1"/>
  <c r="J111" i="3"/>
  <c r="N26" i="3"/>
  <c r="O26" i="3" s="1"/>
  <c r="O24" i="3"/>
  <c r="N27" i="3"/>
  <c r="N21" i="3" s="1"/>
  <c r="J73" i="10"/>
  <c r="N24" i="10"/>
  <c r="O24" i="10" s="1"/>
  <c r="J92" i="10"/>
  <c r="N25" i="10"/>
  <c r="O25" i="10" s="1"/>
  <c r="O23" i="10"/>
  <c r="D76" i="11"/>
  <c r="M26" i="11"/>
  <c r="O26" i="11" s="1"/>
  <c r="O23" i="11"/>
  <c r="O22" i="11" s="1"/>
  <c r="D64" i="11"/>
  <c r="M25" i="11"/>
  <c r="M22" i="3"/>
  <c r="O23" i="3"/>
  <c r="O22" i="3" s="1"/>
  <c r="D64" i="3"/>
  <c r="M25" i="3"/>
  <c r="D76" i="10"/>
  <c r="J35" i="10"/>
  <c r="J111" i="10"/>
  <c r="J73" i="3"/>
  <c r="J54" i="3"/>
  <c r="J35" i="3"/>
  <c r="D28" i="11"/>
  <c r="D40" i="11"/>
  <c r="J54" i="10"/>
  <c r="D64" i="10"/>
  <c r="D40" i="3"/>
  <c r="D76" i="3"/>
  <c r="D28" i="3"/>
  <c r="J92" i="3"/>
  <c r="M22" i="11" l="1"/>
  <c r="O27" i="11"/>
  <c r="N21" i="11"/>
  <c r="N27" i="10"/>
  <c r="O27" i="10" s="1"/>
  <c r="O27" i="3"/>
  <c r="O22" i="10"/>
  <c r="N22" i="10"/>
  <c r="M21" i="11"/>
  <c r="O25" i="11"/>
  <c r="O25" i="3"/>
  <c r="O21" i="3" s="1"/>
  <c r="M21" i="3"/>
  <c r="O21" i="11" l="1"/>
  <c r="N21" i="10"/>
  <c r="O21"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Melamed, Marisa</author>
  </authors>
  <commentList>
    <comment ref="B36" authorId="0" shapeId="0" xr:uid="{00000000-0006-0000-0200-000001000000}">
      <text>
        <r>
          <rPr>
            <b/>
            <sz val="9"/>
            <color indexed="81"/>
            <rFont val="Tahoma"/>
            <charset val="1"/>
          </rPr>
          <t>Melamed, Marisa:</t>
        </r>
        <r>
          <rPr>
            <sz val="9"/>
            <color indexed="81"/>
            <rFont val="Tahoma"/>
            <charset val="1"/>
          </rPr>
          <t xml:space="preserve">
Year to Date?</t>
        </r>
      </text>
    </comment>
  </commentList>
</comments>
</file>

<file path=xl/sharedStrings.xml><?xml version="1.0" encoding="utf-8"?>
<sst xmlns="http://schemas.openxmlformats.org/spreadsheetml/2006/main" count="1190" uniqueCount="339">
  <si>
    <t>Responsible party:</t>
  </si>
  <si>
    <t>ACO</t>
  </si>
  <si>
    <t>Frequency of reporting:</t>
  </si>
  <si>
    <t>Annual</t>
  </si>
  <si>
    <t>Measurement periods:</t>
  </si>
  <si>
    <t>Projected: January 1st through December 31st of next calendar year</t>
  </si>
  <si>
    <t>Actual: January 1st through December 31st of prior calendar year</t>
  </si>
  <si>
    <t>Template creation:</t>
  </si>
  <si>
    <t xml:space="preserve">Template updated: </t>
  </si>
  <si>
    <t>Program Name</t>
  </si>
  <si>
    <t>Program Description</t>
  </si>
  <si>
    <t>Investment Amount</t>
  </si>
  <si>
    <t>Operational Model</t>
  </si>
  <si>
    <t>Financial Model</t>
  </si>
  <si>
    <t>Recipients</t>
  </si>
  <si>
    <t>Does this activity support All-Payer Model (APM) Population Health Goal 1:    Increase Access to Primary Care?</t>
  </si>
  <si>
    <t>Does this activity support APM Population Health Goal 2: Reduce Deaths from Suicide and Drug Overdose?</t>
  </si>
  <si>
    <t>Does this activity support APM Population Health Goal 3: Reduce Prevalence and Morbidity of Chronic Disease?</t>
  </si>
  <si>
    <t>Summary of evidence base or rationale that the activity will achieve the intended improvement(s), as well as the longer term goals of reducing health care costs and improving quality of care</t>
  </si>
  <si>
    <t>Percentage of VT residents receiving appropriate asthma medication management</t>
  </si>
  <si>
    <t>Statewide prevalence of chronic disease: diabetes</t>
  </si>
  <si>
    <t>Statewide prevalence of chronic disease: hypertension</t>
  </si>
  <si>
    <t>Statewide prevalence of chronic disease: COPD</t>
  </si>
  <si>
    <t>Goal #3: Reduce Prevalence and Morbidity of Chronic Disease (COPD, Hypertension, Diabetes)</t>
  </si>
  <si>
    <t>#per 10,000 population ages 18-64 receiving medication assisted treatment (MAT)</t>
  </si>
  <si>
    <t>% of Vermont providers checking prescription drug monitoring program before prescribing opioids</t>
  </si>
  <si>
    <t>Number of mental health and substance abuse-related ED visits</t>
  </si>
  <si>
    <t>Deaths related to drug overdose</t>
  </si>
  <si>
    <t>Deaths related to suicide</t>
  </si>
  <si>
    <t>Goal #2: Reduce Deaths Related to Suicide and Drug Overdose</t>
  </si>
  <si>
    <t>Percentage of Medicaid adolescents with well-care visits</t>
  </si>
  <si>
    <t>Percentage of adults with usual primary care provider</t>
  </si>
  <si>
    <t>Goal #1: Increase Access to Primary Care</t>
  </si>
  <si>
    <t>ACO Quality Activities related to the Vermont All-Payer Model ACO Agreement</t>
  </si>
  <si>
    <t>Yes</t>
  </si>
  <si>
    <t>2018 Activities</t>
  </si>
  <si>
    <t>Primary Investment Type</t>
  </si>
  <si>
    <t>E1</t>
  </si>
  <si>
    <t>Investment Type</t>
  </si>
  <si>
    <t>Goals 1-3</t>
  </si>
  <si>
    <t>No</t>
  </si>
  <si>
    <t>N/A</t>
  </si>
  <si>
    <t>Appendix Part 5.1: ACO Population Health and Quality</t>
  </si>
  <si>
    <t>Appendix 5.2: ACO Population Health and Quality</t>
  </si>
  <si>
    <t>Planned Changes and/or Additions for 2019</t>
  </si>
  <si>
    <t>Measures for Success</t>
  </si>
  <si>
    <t>Outcomes</t>
  </si>
  <si>
    <t>2018 Update: Population Health Program Investments</t>
  </si>
  <si>
    <t>2019 Planned: Population Health Program Investments</t>
  </si>
  <si>
    <t>2019 PLANNED POPULATION HEALTH INVESTMENTS</t>
  </si>
  <si>
    <t xml:space="preserve">Update on Progress </t>
  </si>
  <si>
    <t>Reduce acute admissions and ED utilization by 5% in this high risk cohort</t>
  </si>
  <si>
    <t>Goal</t>
  </si>
  <si>
    <t>Priority Area</t>
  </si>
  <si>
    <t>High-Risk Patient Care Coordination</t>
  </si>
  <si>
    <t>Episode of Care Variation</t>
  </si>
  <si>
    <t>Reduce skilled nursing facility RUG score-adjusted length of stay 5%</t>
  </si>
  <si>
    <t>Increase within 30-day ambulatory care follow-up for emergency room discharges for mental health and substance abuse diagnoses</t>
  </si>
  <si>
    <t>Reduce ambulatory sensitive condition admissions/readmissions for COPD and heart failure by 5%</t>
  </si>
  <si>
    <t>Increase network utilization of Medicare annual wellness visit, adolescent well child visit, and developmental screening by 5%</t>
  </si>
  <si>
    <t>Social Determinants of Health</t>
  </si>
  <si>
    <t>Mental Health and Substance Abuse</t>
  </si>
  <si>
    <t>Chronic Disease Management Optimization</t>
  </si>
  <si>
    <t>Prevention and Wellness</t>
  </si>
  <si>
    <t>Progress on 2018 Target</t>
  </si>
  <si>
    <t>Changes for 2019</t>
  </si>
  <si>
    <t>2019 Plan: Clinical Priority Areas (List Below)</t>
  </si>
  <si>
    <t>Example (update if necessary): Food insecurity screening rate tracking</t>
  </si>
  <si>
    <t>Number</t>
  </si>
  <si>
    <t>2018 Update: Clinical Priority Areas</t>
  </si>
  <si>
    <r>
      <t xml:space="preserve">Measure
</t>
    </r>
    <r>
      <rPr>
        <b/>
        <i/>
        <sz val="12"/>
        <color theme="1"/>
        <rFont val="Book Antiqua"/>
        <family val="1"/>
      </rPr>
      <t>(ACO Specific All-Payer Model Target)</t>
    </r>
  </si>
  <si>
    <t xml:space="preserve">List primary APM quality measure(s) that the activity is intended to improve </t>
  </si>
  <si>
    <t>a</t>
  </si>
  <si>
    <t>b</t>
  </si>
  <si>
    <t>c</t>
  </si>
  <si>
    <t>d.i</t>
  </si>
  <si>
    <t>d.ii</t>
  </si>
  <si>
    <t>d.iii</t>
  </si>
  <si>
    <t>d.iv</t>
  </si>
  <si>
    <t>d.v</t>
  </si>
  <si>
    <t>d.vi</t>
  </si>
  <si>
    <t>Projected: January 1st through December 31st of current calendar year</t>
  </si>
  <si>
    <t>Budget: January 1st through December 31st of next calendar year</t>
  </si>
  <si>
    <t>APM Measures</t>
  </si>
  <si>
    <t>% adults with usual PCP</t>
  </si>
  <si>
    <t>Prevalence of COPD</t>
  </si>
  <si>
    <t>Prevalence of Diabetes</t>
  </si>
  <si>
    <t>Prevalence of Hypertension</t>
  </si>
  <si>
    <t>Deaths r/t Suicide</t>
  </si>
  <si>
    <t>Deaths r/t Drug Overdose</t>
  </si>
  <si>
    <t>18-64 Receiving MAT</t>
  </si>
  <si>
    <t>Growth in SA/MH ED Visits</t>
  </si>
  <si>
    <t>Medicaid Enrollees Aligned with ACO</t>
  </si>
  <si>
    <t>Screening for Clinical Depression and Follow-up</t>
  </si>
  <si>
    <t>Tobacco Assessment and Cessation Intervention</t>
  </si>
  <si>
    <t xml:space="preserve">Controlling High Blood Pressure </t>
  </si>
  <si>
    <t>HbA1c Poor Control</t>
  </si>
  <si>
    <t>All-cause Unplanned Admissions for MCC</t>
  </si>
  <si>
    <t>CAHPS</t>
  </si>
  <si>
    <t>Medicaid AWC Visits</t>
  </si>
  <si>
    <t>30-day Follow-up post Dx for MH</t>
  </si>
  <si>
    <t>30-day Follow-up post DX for SA</t>
  </si>
  <si>
    <t>Engagement Alcohol and Other Drug Dependence Tx</t>
  </si>
  <si>
    <t>Initiation Alcohol and Other Drug Dependence Tx</t>
  </si>
  <si>
    <t xml:space="preserve">VPMS </t>
  </si>
  <si>
    <t>% Receiving Appropriate Asthma Medication Mgmt</t>
  </si>
  <si>
    <t>Category 1</t>
  </si>
  <si>
    <t>Category 2</t>
  </si>
  <si>
    <t>Category 3</t>
  </si>
  <si>
    <t>Category 4</t>
  </si>
  <si>
    <t>TOTAL</t>
  </si>
  <si>
    <t>Low Risk</t>
  </si>
  <si>
    <t>Med Risk</t>
  </si>
  <si>
    <t>High Risk</t>
  </si>
  <si>
    <t>Very High Risk</t>
  </si>
  <si>
    <t>Healthy/Well</t>
  </si>
  <si>
    <t>Early Onset/Stable Chronic Illness</t>
  </si>
  <si>
    <t>Full Onset Chronic Illness &amp; Rising Risk</t>
  </si>
  <si>
    <t>Complex/High Cost Acute Catastrophic</t>
  </si>
  <si>
    <t>2018 projected ACO - Payer Program</t>
  </si>
  <si>
    <t>Medicaid</t>
  </si>
  <si>
    <t>%</t>
  </si>
  <si>
    <t>TCOC</t>
  </si>
  <si>
    <t>Medicare</t>
  </si>
  <si>
    <t>Commercial</t>
  </si>
  <si>
    <t>Self-Insured</t>
  </si>
  <si>
    <t xml:space="preserve">% </t>
  </si>
  <si>
    <t>Health Service Area</t>
  </si>
  <si>
    <t>Bennington</t>
  </si>
  <si>
    <t>Brattleboro</t>
  </si>
  <si>
    <t>Burlington</t>
  </si>
  <si>
    <t>Middlebury</t>
  </si>
  <si>
    <t>Newport</t>
  </si>
  <si>
    <t>Springfield</t>
  </si>
  <si>
    <t>St. Albans</t>
  </si>
  <si>
    <r>
      <t xml:space="preserve">Instructions for Completion: where applicable, select from the available drop down options. For Primary Investment Type, please reference the following:
</t>
    </r>
    <r>
      <rPr>
        <b/>
        <sz val="11"/>
        <color theme="1"/>
        <rFont val="Calibri"/>
        <family val="2"/>
        <scheme val="minor"/>
      </rPr>
      <t xml:space="preserve">a. </t>
    </r>
    <r>
      <rPr>
        <sz val="11"/>
        <color theme="1"/>
        <rFont val="Calibri"/>
        <family val="2"/>
        <scheme val="minor"/>
      </rPr>
      <t xml:space="preserve">Strategies to bring primary care providers into the network, 
</t>
    </r>
    <r>
      <rPr>
        <b/>
        <sz val="11"/>
        <color theme="1"/>
        <rFont val="Calibri"/>
        <family val="2"/>
        <scheme val="minor"/>
      </rPr>
      <t>b.</t>
    </r>
    <r>
      <rPr>
        <sz val="11"/>
        <color theme="1"/>
        <rFont val="Calibri"/>
        <family val="2"/>
        <scheme val="minor"/>
      </rPr>
      <t xml:space="preserve"> Strategies for expanding capacity in existing primary care practices, including but not limited to reducing administrative burden on such practices, 
</t>
    </r>
    <r>
      <rPr>
        <b/>
        <sz val="11"/>
        <color theme="1"/>
        <rFont val="Calibri"/>
        <family val="2"/>
        <scheme val="minor"/>
      </rPr>
      <t xml:space="preserve">c. </t>
    </r>
    <r>
      <rPr>
        <sz val="11"/>
        <color theme="1"/>
        <rFont val="Calibri"/>
        <family val="2"/>
        <scheme val="minor"/>
      </rPr>
      <t xml:space="preserve">Integration of community-based providers, including expanding capacity to promote seamless coordination of care across the care continuum,  
</t>
    </r>
    <r>
      <rPr>
        <b/>
        <sz val="11"/>
        <color theme="1"/>
        <rFont val="Calibri"/>
        <family val="2"/>
        <scheme val="minor"/>
      </rPr>
      <t xml:space="preserve">d. </t>
    </r>
    <r>
      <rPr>
        <sz val="11"/>
        <color theme="1"/>
        <rFont val="Calibri"/>
        <family val="2"/>
        <scheme val="minor"/>
      </rPr>
      <t xml:space="preserve">Population health programs, including:
      </t>
    </r>
    <r>
      <rPr>
        <b/>
        <sz val="11"/>
        <color theme="1"/>
        <rFont val="Calibri"/>
        <family val="2"/>
        <scheme val="minor"/>
      </rPr>
      <t>i.</t>
    </r>
    <r>
      <rPr>
        <sz val="11"/>
        <color theme="1"/>
        <rFont val="Calibri"/>
        <family val="2"/>
        <scheme val="minor"/>
      </rPr>
      <t xml:space="preserve"> preventing hospital admissions or readmissions 
     </t>
    </r>
    <r>
      <rPr>
        <b/>
        <sz val="11"/>
        <color theme="1"/>
        <rFont val="Calibri"/>
        <family val="2"/>
        <scheme val="minor"/>
      </rPr>
      <t xml:space="preserve"> ii.</t>
    </r>
    <r>
      <rPr>
        <sz val="11"/>
        <color theme="1"/>
        <rFont val="Calibri"/>
        <family val="2"/>
        <scheme val="minor"/>
      </rPr>
      <t xml:space="preserve"> reducing length of hospital stays 
      </t>
    </r>
    <r>
      <rPr>
        <b/>
        <sz val="11"/>
        <color theme="1"/>
        <rFont val="Calibri"/>
        <family val="2"/>
        <scheme val="minor"/>
      </rPr>
      <t>iii.</t>
    </r>
    <r>
      <rPr>
        <sz val="11"/>
        <color theme="1"/>
        <rFont val="Calibri"/>
        <family val="2"/>
        <scheme val="minor"/>
      </rPr>
      <t xml:space="preserve"> improving population health outcomes, with a focu</t>
    </r>
    <r>
      <rPr>
        <sz val="11"/>
        <rFont val="Calibri"/>
        <family val="2"/>
        <scheme val="minor"/>
      </rPr>
      <t xml:space="preserve">s on the All-Payer ACO Model measures </t>
    </r>
    <r>
      <rPr>
        <sz val="11"/>
        <color theme="1"/>
        <rFont val="Calibri"/>
        <family val="2"/>
        <scheme val="minor"/>
      </rPr>
      <t xml:space="preserve">
     </t>
    </r>
    <r>
      <rPr>
        <b/>
        <sz val="11"/>
        <color theme="1"/>
        <rFont val="Calibri"/>
        <family val="2"/>
        <scheme val="minor"/>
      </rPr>
      <t xml:space="preserve"> iv.</t>
    </r>
    <r>
      <rPr>
        <sz val="11"/>
        <color theme="1"/>
        <rFont val="Calibri"/>
        <family val="2"/>
        <scheme val="minor"/>
      </rPr>
      <t xml:space="preserve"> addressing social determinants of health 
     </t>
    </r>
    <r>
      <rPr>
        <b/>
        <sz val="11"/>
        <color theme="1"/>
        <rFont val="Calibri"/>
        <family val="2"/>
        <scheme val="minor"/>
      </rPr>
      <t xml:space="preserve"> v.</t>
    </r>
    <r>
      <rPr>
        <sz val="11"/>
        <color theme="1"/>
        <rFont val="Calibri"/>
        <family val="2"/>
        <scheme val="minor"/>
      </rPr>
      <t xml:space="preserve"> addressing childhood experiences and trauma 
      </t>
    </r>
    <r>
      <rPr>
        <b/>
        <sz val="11"/>
        <color theme="1"/>
        <rFont val="Calibri"/>
        <family val="2"/>
        <scheme val="minor"/>
      </rPr>
      <t xml:space="preserve">vi. </t>
    </r>
    <r>
      <rPr>
        <sz val="11"/>
        <color theme="1"/>
        <rFont val="Calibri"/>
        <family val="2"/>
        <scheme val="minor"/>
      </rPr>
      <t xml:space="preserve">supporting and rewarding healthy lifestyle choices. 
</t>
    </r>
  </si>
  <si>
    <r>
      <t xml:space="preserve">Instructions for Completion: where applicable, select from the available drop down options. For Primary Investment Type, please reference the following:
</t>
    </r>
    <r>
      <rPr>
        <b/>
        <sz val="11"/>
        <color theme="1"/>
        <rFont val="Calibri"/>
        <family val="2"/>
        <scheme val="minor"/>
      </rPr>
      <t xml:space="preserve">a. </t>
    </r>
    <r>
      <rPr>
        <sz val="11"/>
        <color theme="1"/>
        <rFont val="Calibri"/>
        <family val="2"/>
        <scheme val="minor"/>
      </rPr>
      <t xml:space="preserve">Strategies to bring primary care providers into the network, 
</t>
    </r>
    <r>
      <rPr>
        <b/>
        <sz val="11"/>
        <color theme="1"/>
        <rFont val="Calibri"/>
        <family val="2"/>
        <scheme val="minor"/>
      </rPr>
      <t>b.</t>
    </r>
    <r>
      <rPr>
        <sz val="11"/>
        <color theme="1"/>
        <rFont val="Calibri"/>
        <family val="2"/>
        <scheme val="minor"/>
      </rPr>
      <t xml:space="preserve"> Strategies for expanding capacity in existing primary care practices, including but not limited to reducing administrative burden on such practices, 
</t>
    </r>
    <r>
      <rPr>
        <b/>
        <sz val="11"/>
        <color theme="1"/>
        <rFont val="Calibri"/>
        <family val="2"/>
        <scheme val="minor"/>
      </rPr>
      <t xml:space="preserve">c. </t>
    </r>
    <r>
      <rPr>
        <sz val="11"/>
        <color theme="1"/>
        <rFont val="Calibri"/>
        <family val="2"/>
        <scheme val="minor"/>
      </rPr>
      <t xml:space="preserve">Integration of community-based providers, including expanding capacity to promote seamless coordination of care across the care continuum,  
</t>
    </r>
    <r>
      <rPr>
        <b/>
        <sz val="11"/>
        <color theme="1"/>
        <rFont val="Calibri"/>
        <family val="2"/>
        <scheme val="minor"/>
      </rPr>
      <t xml:space="preserve">d. </t>
    </r>
    <r>
      <rPr>
        <sz val="11"/>
        <color theme="1"/>
        <rFont val="Calibri"/>
        <family val="2"/>
        <scheme val="minor"/>
      </rPr>
      <t xml:space="preserve">Population health programs, including:
      </t>
    </r>
    <r>
      <rPr>
        <b/>
        <sz val="11"/>
        <color theme="1"/>
        <rFont val="Calibri"/>
        <family val="2"/>
        <scheme val="minor"/>
      </rPr>
      <t>i.</t>
    </r>
    <r>
      <rPr>
        <sz val="11"/>
        <color theme="1"/>
        <rFont val="Calibri"/>
        <family val="2"/>
        <scheme val="minor"/>
      </rPr>
      <t xml:space="preserve"> preventing hospital admissions or readmissions 
     </t>
    </r>
    <r>
      <rPr>
        <b/>
        <sz val="11"/>
        <color theme="1"/>
        <rFont val="Calibri"/>
        <family val="2"/>
        <scheme val="minor"/>
      </rPr>
      <t xml:space="preserve"> ii.</t>
    </r>
    <r>
      <rPr>
        <sz val="11"/>
        <color theme="1"/>
        <rFont val="Calibri"/>
        <family val="2"/>
        <scheme val="minor"/>
      </rPr>
      <t xml:space="preserve"> reducing length of hospital stays </t>
    </r>
    <r>
      <rPr>
        <sz val="11"/>
        <rFont val="Calibri"/>
        <family val="2"/>
        <scheme val="minor"/>
      </rPr>
      <t xml:space="preserve">
      </t>
    </r>
    <r>
      <rPr>
        <b/>
        <sz val="11"/>
        <rFont val="Calibri"/>
        <family val="2"/>
        <scheme val="minor"/>
      </rPr>
      <t>iii.</t>
    </r>
    <r>
      <rPr>
        <sz val="11"/>
        <rFont val="Calibri"/>
        <family val="2"/>
        <scheme val="minor"/>
      </rPr>
      <t xml:space="preserve"> improving population health outcomes, with a focus on the All-Payer ACO Model measures </t>
    </r>
    <r>
      <rPr>
        <sz val="11"/>
        <color theme="1"/>
        <rFont val="Calibri"/>
        <family val="2"/>
        <scheme val="minor"/>
      </rPr>
      <t xml:space="preserve">
     </t>
    </r>
    <r>
      <rPr>
        <b/>
        <sz val="11"/>
        <color theme="1"/>
        <rFont val="Calibri"/>
        <family val="2"/>
        <scheme val="minor"/>
      </rPr>
      <t xml:space="preserve"> iv.</t>
    </r>
    <r>
      <rPr>
        <sz val="11"/>
        <color theme="1"/>
        <rFont val="Calibri"/>
        <family val="2"/>
        <scheme val="minor"/>
      </rPr>
      <t xml:space="preserve"> addressing social determinants of health 
     </t>
    </r>
    <r>
      <rPr>
        <b/>
        <sz val="11"/>
        <color theme="1"/>
        <rFont val="Calibri"/>
        <family val="2"/>
        <scheme val="minor"/>
      </rPr>
      <t xml:space="preserve"> v.</t>
    </r>
    <r>
      <rPr>
        <sz val="11"/>
        <color theme="1"/>
        <rFont val="Calibri"/>
        <family val="2"/>
        <scheme val="minor"/>
      </rPr>
      <t xml:space="preserve"> addressing childhood experiences and trauma 
      </t>
    </r>
    <r>
      <rPr>
        <b/>
        <sz val="11"/>
        <color theme="1"/>
        <rFont val="Calibri"/>
        <family val="2"/>
        <scheme val="minor"/>
      </rPr>
      <t xml:space="preserve">vi. </t>
    </r>
    <r>
      <rPr>
        <sz val="11"/>
        <color theme="1"/>
        <rFont val="Calibri"/>
        <family val="2"/>
        <scheme val="minor"/>
      </rPr>
      <t xml:space="preserve">supporting and rewarding healthy lifestyle choices. 
</t>
    </r>
  </si>
  <si>
    <t>Appendix Part 5.4: ACO Population Health and Quality</t>
  </si>
  <si>
    <t xml:space="preserve">2018 and 2019 ACO Clinical Priority Areas </t>
  </si>
  <si>
    <t>Part 5: ACO Model of Care</t>
  </si>
  <si>
    <t>Template 5.1:</t>
  </si>
  <si>
    <t>Template 5.2:</t>
  </si>
  <si>
    <t>Template 5.4:</t>
  </si>
  <si>
    <t>Part 5. ACO Model of Care and Community Integration</t>
  </si>
  <si>
    <t>Appendix 5.3: ACO Population Risk Stratification Summary Analysis</t>
  </si>
  <si>
    <t>Appendix Part 5.5: ACO Population Health and Quality</t>
  </si>
  <si>
    <t>Template 5.5:</t>
  </si>
  <si>
    <t>Appendix 5.6: ACO Primary Care Spend</t>
  </si>
  <si>
    <t xml:space="preserve">Annual, ad hoc </t>
  </si>
  <si>
    <t>Claims Based Spending</t>
  </si>
  <si>
    <t>Non-Claims-Based Spending</t>
  </si>
  <si>
    <t>% PCP</t>
  </si>
  <si>
    <t>Encounter Payments</t>
  </si>
  <si>
    <t>Preventive Visits</t>
  </si>
  <si>
    <t>Office Visits</t>
  </si>
  <si>
    <t>Vaccine Administration</t>
  </si>
  <si>
    <t>Care Management</t>
  </si>
  <si>
    <t>CCM Codes</t>
  </si>
  <si>
    <t>OB/GYN</t>
  </si>
  <si>
    <t>Total Spend</t>
  </si>
  <si>
    <t xml:space="preserve">PCP Spend </t>
  </si>
  <si>
    <t>PCP Spend</t>
  </si>
  <si>
    <t>All-Payer</t>
  </si>
  <si>
    <t>All-Payer (2019 Budget)</t>
  </si>
  <si>
    <t xml:space="preserve">Commercial- Self-funded (2019 Budget) </t>
  </si>
  <si>
    <t>Commercial - QHP (2019 Budget)</t>
  </si>
  <si>
    <t>Medicaid (2019 Budget)</t>
  </si>
  <si>
    <t>Medicare (2019 Budget)</t>
  </si>
  <si>
    <t>Description</t>
  </si>
  <si>
    <t>Capitation</t>
  </si>
  <si>
    <t>PCMH</t>
  </si>
  <si>
    <t>VBIF</t>
  </si>
  <si>
    <t>CPR pilot</t>
  </si>
  <si>
    <t>HIT initiatives</t>
  </si>
  <si>
    <t>Care Coordination Model</t>
  </si>
  <si>
    <t>Complex Care Coordination Program</t>
  </si>
  <si>
    <t>CHT Payments</t>
  </si>
  <si>
    <t>Process improvement activities</t>
  </si>
  <si>
    <t>recruitment and retention efforts</t>
  </si>
  <si>
    <t>Shared Savings Payments</t>
  </si>
  <si>
    <t>(other)</t>
  </si>
  <si>
    <t>Commerical - QHP (2019 Budget)</t>
  </si>
  <si>
    <t>Commerical - Self-funded (2019 Budget)</t>
  </si>
  <si>
    <t>Payer</t>
  </si>
  <si>
    <t xml:space="preserve">Claims-Based </t>
  </si>
  <si>
    <t>Non-Claims</t>
  </si>
  <si>
    <t xml:space="preserve">Combined Claims/Non-Claims Primary Care Spend </t>
  </si>
  <si>
    <t xml:space="preserve">Commercial </t>
  </si>
  <si>
    <t>QHP</t>
  </si>
  <si>
    <t>Self-funded</t>
  </si>
  <si>
    <t xml:space="preserve">Medicare </t>
  </si>
  <si>
    <t>Total PC Spend</t>
  </si>
  <si>
    <r>
      <t xml:space="preserve">Instructions for Completion: referencing section  5 of  the ACO Budget Guidance </t>
    </r>
    <r>
      <rPr>
        <i/>
        <sz val="11"/>
        <color theme="1"/>
        <rFont val="Calibri"/>
        <family val="2"/>
        <scheme val="minor"/>
      </rPr>
      <t>(2019 Budgeted Primary Care Spend)</t>
    </r>
    <r>
      <rPr>
        <sz val="11"/>
        <color theme="1"/>
        <rFont val="Calibri"/>
        <family val="2"/>
        <scheme val="minor"/>
      </rPr>
      <t xml:space="preserve">, enter the dollar amount associated with the following:
</t>
    </r>
    <r>
      <rPr>
        <b/>
        <sz val="11"/>
        <color theme="1"/>
        <rFont val="Calibri"/>
        <family val="2"/>
        <scheme val="minor"/>
      </rPr>
      <t xml:space="preserve">a. </t>
    </r>
    <r>
      <rPr>
        <sz val="11"/>
        <color theme="1"/>
        <rFont val="Calibri"/>
        <family val="2"/>
        <scheme val="minor"/>
      </rPr>
      <t xml:space="preserve">For Claims-Based Spending (repeat for each payer type):
     i. Total Spend associated within the selected CPT Code Group;
     ii. Total Primary Care Spend associated within the selected CPT Code Group (portion of total spend)
</t>
    </r>
    <r>
      <rPr>
        <b/>
        <sz val="11"/>
        <color theme="1"/>
        <rFont val="Calibri"/>
        <family val="2"/>
        <scheme val="minor"/>
      </rPr>
      <t>b.</t>
    </r>
    <r>
      <rPr>
        <sz val="11"/>
        <color theme="1"/>
        <rFont val="Calibri"/>
        <family val="2"/>
        <scheme val="minor"/>
      </rPr>
      <t xml:space="preserve">For Non-Claims-Based-Spending (repeat for each payer type, as applicable):
     i. Total spend associated with each budget category
     II. Total Primary Care Spend associated with each budget category (portion of total spend)
</t>
    </r>
  </si>
  <si>
    <t>All-Payer (2017 Actual)</t>
  </si>
  <si>
    <t>Commercial - QHP (2017 Actual)</t>
  </si>
  <si>
    <t>Commercial- Self-funded (2017 Actual)</t>
  </si>
  <si>
    <t>Medicaid (2017 Actual)</t>
  </si>
  <si>
    <t>Medicare (2017 Actual)</t>
  </si>
  <si>
    <t>Commerical - Self-funded (2017 Actual)</t>
  </si>
  <si>
    <t>Commerical - QHP (2017 Actual)</t>
  </si>
  <si>
    <t>All-Payer (2018 Projected)</t>
  </si>
  <si>
    <t>Commercial - QHP (2018 Projected)</t>
  </si>
  <si>
    <t>Commercial- Self-funded (2018 Projected)</t>
  </si>
  <si>
    <t>Medicaid (2018 Projected)</t>
  </si>
  <si>
    <t>Medicare (2018 Projected)</t>
  </si>
  <si>
    <t>Commerical - Self-funded (2018 Projected)</t>
  </si>
  <si>
    <t>Commerical - QHP (2018 Projected)</t>
  </si>
  <si>
    <t>Basic OCV PMPM</t>
  </si>
  <si>
    <t>Value-Based Incentive Fund</t>
  </si>
  <si>
    <t>CPR Payments</t>
  </si>
  <si>
    <t>Primary Prevention Program</t>
  </si>
  <si>
    <t>Specialist Program Payments</t>
  </si>
  <si>
    <t>Innovation Fund</t>
  </si>
  <si>
    <t>Regional Clinical Reps</t>
  </si>
  <si>
    <t>PCMH Payments</t>
  </si>
  <si>
    <t>CHT Funding</t>
  </si>
  <si>
    <t>SASH Funding</t>
  </si>
  <si>
    <t>Financial withhold model designed to reward strong performance on ACO quality measures.</t>
  </si>
  <si>
    <t>Financial reform program for independent primary care that allows for more flexible care delivery and a greater focus on population health.</t>
  </si>
  <si>
    <t>Programs designed to engage Vermont communities in wellness and prevention.</t>
  </si>
  <si>
    <t>Program model in development aimed at improving access to specialty care and facilitating better communication between primary care and specialists.</t>
  </si>
  <si>
    <t>Funding made available to invest in pilots or other innovative programs that further the objectives of the ACO in two-sided risk programs.</t>
  </si>
  <si>
    <t>Model to engage community clinical leaders in ACO programs.</t>
  </si>
  <si>
    <t>Provision of on-site support for adults in congregate living to help the elderly proactively manage their healthcare.</t>
  </si>
  <si>
    <t>Localized community-based teams designed to incorporate the full continuum of care into population health management initiatives.</t>
  </si>
  <si>
    <t>Primary care investments aimed at encouraging participation in ACO programs, a focus on population health, high quality care delivery, and participating in ACO program development.</t>
  </si>
  <si>
    <t>Care coordination program designed to enable providers across the healthcare continuum to better manage the care of the highest risk patients attributed to the network.</t>
  </si>
  <si>
    <t>PMPM</t>
  </si>
  <si>
    <t>Withhold</t>
  </si>
  <si>
    <t>Payer-blended capitation model</t>
  </si>
  <si>
    <t>Payments to community-based program coordinators; funding for local initiative and projects</t>
  </si>
  <si>
    <t>PMPM; capacity investments</t>
  </si>
  <si>
    <t>TBD</t>
  </si>
  <si>
    <t>Bi-annual payment</t>
  </si>
  <si>
    <t>Quarterly payment</t>
  </si>
  <si>
    <t>Quarterly pannel payment</t>
  </si>
  <si>
    <t>Quarterly PMPM</t>
  </si>
  <si>
    <t>Attributing primary care</t>
  </si>
  <si>
    <t>Attributing primary care; DAs; Home Health; Area Agencies on Aging</t>
  </si>
  <si>
    <t xml:space="preserve">Attributing primary care; Other in-network providers </t>
  </si>
  <si>
    <t>Independent primary care</t>
  </si>
  <si>
    <t>Local Blueprint agency; Other community partners</t>
  </si>
  <si>
    <t>Hospital-employed specialists; Independent specialists; primary care</t>
  </si>
  <si>
    <t>Entity employing the RCR</t>
  </si>
  <si>
    <t>Local Blueprint agency</t>
  </si>
  <si>
    <t>Local congregate housing partners</t>
  </si>
  <si>
    <t>Currently operationalized</t>
  </si>
  <si>
    <t>Roll-out of care coordination platform to facilitate cross-provider communication</t>
  </si>
  <si>
    <t>Monthly PMPM practice payments</t>
  </si>
  <si>
    <t>Local program coordinators; community investments in wellness initiatives</t>
  </si>
  <si>
    <t>Asyncronous e-consults; telemedicine; access protocol for primary care</t>
  </si>
  <si>
    <t>Local clinical leader from each community engaged in population health initiatives</t>
  </si>
  <si>
    <t>On-site healthcare coordination for the elderly in congregate living</t>
  </si>
  <si>
    <t>Localized community teams furthering population health initiatives</t>
  </si>
  <si>
    <t>PCP Comprehensive Payment Reform Pilot</t>
  </si>
  <si>
    <t>Community Program Investments</t>
  </si>
  <si>
    <r>
      <rPr>
        <b/>
        <sz val="11"/>
        <rFont val="Calibri"/>
        <family val="2"/>
        <scheme val="minor"/>
      </rPr>
      <t>Acute IP admits (Jan-April, 2018):</t>
    </r>
    <r>
      <rPr>
        <sz val="11"/>
        <rFont val="Calibri"/>
        <family val="2"/>
        <scheme val="minor"/>
      </rPr>
      <t xml:space="preserve">
- Medicare: Admits decreased each month and are on average less than the 5% goal.
- Medicaid: Admits consistently at or above 5% goal each month.
- BCBSVT QHP: Admits consistently below 5% goal.
- UVMMC Self-funded: Admits decreasing each month, with last reported month (April) below 5% goal.
</t>
    </r>
    <r>
      <rPr>
        <b/>
        <sz val="11"/>
        <rFont val="Calibri"/>
        <family val="2"/>
        <scheme val="minor"/>
      </rPr>
      <t>ED visits:</t>
    </r>
    <r>
      <rPr>
        <sz val="11"/>
        <rFont val="Calibri"/>
        <family val="2"/>
        <scheme val="minor"/>
      </rPr>
      <t xml:space="preserve">
- Medicare: ED visits in last reported month (April) are below 5% goal.
- Medicaid: On average, ED visits are below the 5% goal. 
- BCBSVT QHP: ED visits in all reported months below the 5% goal.
- UVMMC Self-Funded: Since January, ED visits have remained above the 5% goal.</t>
    </r>
  </si>
  <si>
    <t>Currently in review. Please refer to the 5.1 narrative for additional information.</t>
  </si>
  <si>
    <r>
      <t xml:space="preserve">This measure is only tracked in the </t>
    </r>
    <r>
      <rPr>
        <b/>
        <sz val="11"/>
        <rFont val="Calibri"/>
        <family val="2"/>
        <scheme val="minor"/>
      </rPr>
      <t>Medicare</t>
    </r>
    <r>
      <rPr>
        <sz val="11"/>
        <rFont val="Calibri"/>
        <family val="2"/>
        <scheme val="minor"/>
      </rPr>
      <t xml:space="preserve"> program. For the reported months (Jan-April), the LOS has decreased and in April dipped below the 5% goal.</t>
    </r>
  </si>
  <si>
    <r>
      <t xml:space="preserve">OneCare uses the HEDIS follow up after ED visit for alcohol and other drug abuse or dependence (FUA) and follow up after ED visit for mental health (FUM) measures for tracking this clinical priority.  These measures are only tracked in the BCBSVT QHP program and rates are reported as a cumulative year-to-date rate. There are no HEDIS national benchmarch, therefore the final 2017 rate for each measure is used to compare:
- </t>
    </r>
    <r>
      <rPr>
        <b/>
        <sz val="11"/>
        <rFont val="Calibri"/>
        <family val="2"/>
        <scheme val="minor"/>
      </rPr>
      <t>FUA</t>
    </r>
    <r>
      <rPr>
        <sz val="11"/>
        <rFont val="Calibri"/>
        <family val="2"/>
        <scheme val="minor"/>
      </rPr>
      <t xml:space="preserve">: So far in 2018, there is an increase in ED visits for alcohol and other substance use disorders. 2017 - 13.64%; 2018 YTD - 20.00%
- </t>
    </r>
    <r>
      <rPr>
        <b/>
        <sz val="11"/>
        <rFont val="Calibri"/>
        <family val="2"/>
        <scheme val="minor"/>
      </rPr>
      <t>FUM</t>
    </r>
    <r>
      <rPr>
        <sz val="11"/>
        <rFont val="Calibri"/>
        <family val="2"/>
        <scheme val="minor"/>
      </rPr>
      <t>: So far in 2018, there is a decrease in ED visits for mental health. 2017 - 78.57%; 2018 YTD - 66.67%</t>
    </r>
  </si>
  <si>
    <r>
      <t xml:space="preserve">These measures are only tracked in the Medicare program. 
</t>
    </r>
    <r>
      <rPr>
        <b/>
        <sz val="11"/>
        <rFont val="Calibri"/>
        <family val="2"/>
        <scheme val="minor"/>
      </rPr>
      <t>COPD IP admits (Jan-April, 2018):</t>
    </r>
    <r>
      <rPr>
        <sz val="11"/>
        <rFont val="Calibri"/>
        <family val="2"/>
        <scheme val="minor"/>
      </rPr>
      <t xml:space="preserve">
- Admits decreased each month and are on average less than the 5% goal.
</t>
    </r>
    <r>
      <rPr>
        <b/>
        <sz val="11"/>
        <rFont val="Calibri"/>
        <family val="2"/>
        <scheme val="minor"/>
      </rPr>
      <t>CHF IP admits (Jan-April, 2018):</t>
    </r>
    <r>
      <rPr>
        <sz val="11"/>
        <rFont val="Calibri"/>
        <family val="2"/>
        <scheme val="minor"/>
      </rPr>
      <t xml:space="preserve">
- Admits in last reported month (April) are below 5% goal.</t>
    </r>
  </si>
  <si>
    <r>
      <rPr>
        <b/>
        <sz val="11"/>
        <rFont val="Calibri"/>
        <family val="2"/>
        <scheme val="minor"/>
      </rPr>
      <t xml:space="preserve">Medicare annual wellness visit: </t>
    </r>
    <r>
      <rPr>
        <sz val="11"/>
        <rFont val="Calibri"/>
        <family val="2"/>
        <scheme val="minor"/>
      </rPr>
      <t xml:space="preserve">Currently, the network is tracking to match the 2017 historical rate (32%). New self service tools are being introduced to the OCV network to increase AWV's. 
</t>
    </r>
    <r>
      <rPr>
        <b/>
        <sz val="11"/>
        <rFont val="Calibri"/>
        <family val="2"/>
        <scheme val="minor"/>
      </rPr>
      <t xml:space="preserve">Adolescent well child visit:
</t>
    </r>
    <r>
      <rPr>
        <sz val="11"/>
        <rFont val="Calibri"/>
        <family val="2"/>
        <scheme val="minor"/>
      </rPr>
      <t>- Medicaid: In 2017, the rate was 64.27% and the 2018 year-to-date rate is 51.44%
- BCBSVT QHP: 2018 year-to-date rate is 54.82% (no 2017 baseline data available on this measure for BCBSVT QHP)
- UVMMC Self-Funded: 2018 year-to-date rate is 57.83% (no 2017 baseline data available on this measure for UVMMC Self-Funded)</t>
    </r>
    <r>
      <rPr>
        <b/>
        <sz val="11"/>
        <rFont val="Calibri"/>
        <family val="2"/>
        <scheme val="minor"/>
      </rPr>
      <t xml:space="preserve">
</t>
    </r>
  </si>
  <si>
    <t>OneCare has developed a network survey for food insecurity that will be sent to network providers and analyzed. OneCare is  also considering developing a process to search for food insecurity screenings for all patients selected for chart review as part of the 2018 clinical quality measure data abstraction.</t>
  </si>
  <si>
    <r>
      <t xml:space="preserve">Medicare ACO composite of 5 questions on Getting Timely Care, Appointments and Information
</t>
    </r>
    <r>
      <rPr>
        <i/>
        <sz val="11"/>
        <rFont val="Book Antiqua"/>
        <family val="1"/>
      </rPr>
      <t>(75th percentile compared to Medicare nationally)</t>
    </r>
  </si>
  <si>
    <t xml:space="preserve">1. OneCare measures Getting Timely Care, Appointments and Information annually using the ACO CAHPS Survey
</t>
  </si>
  <si>
    <t>1. OneCare scored 83.34 in this measure domain in 2017
2. Additional education on quality measure results can be provided by sharing quality scorecards with each network participant</t>
  </si>
  <si>
    <t>1. OneCare achieved the 80th percentile of the approved benchmark
2. OnCare scored 1.85 out of 2 points for this measure
3. The mean performance rate is 80.60 
4. OneCare Improved their score in 2017 from 2016 which was a score of 82.03 (80th percentile)</t>
  </si>
  <si>
    <t xml:space="preserve">1. Adolescent well-care visits is one of OneCare's Clinical Priorities for 2018. 
2. The St. Albans HSA has ongoing work to increase adolescent well-child visit and integrate depression screening as part of the adolescent well-child visit. 
3. The Burlington HSA’s accountable community for health (ACH) is developing a project to increase adolescent well-child visits. </t>
  </si>
  <si>
    <t>1. Increase network utilization of the adolescent well child visit by 5% over the previous year's rate (2017: 52.19%)</t>
  </si>
  <si>
    <t>1. The rate for our Medicaid annual well-care visits is currently tracking just under the 2017 historical rate (52.19%). Number of visits will need to be increased to meet or exceed the 2017 historical rate.</t>
  </si>
  <si>
    <r>
      <t xml:space="preserve">Percentage of Medicaid enrollees aligned with ACO
</t>
    </r>
    <r>
      <rPr>
        <i/>
        <sz val="11"/>
        <rFont val="Book Antiqua"/>
        <family val="1"/>
      </rPr>
      <t>(No more than 15 percentage points below % of VT Medicare beneficiaries aligned to ACO)</t>
    </r>
  </si>
  <si>
    <t xml:space="preserve">1. In January 2018 the total number of Medicaid beneficiaries aligned with the ACO was 42,342
2. In August 2018 numbers have dropped to 38,569 total beneficiaries aligned with the ACO due to Medicaid eligibility status
3. In 2017, there were four HSAs participating in the Medicaid program, and in 2018 the number of participating HSAs increased to 10. </t>
  </si>
  <si>
    <t xml:space="preserve">1. Increase percentage of Medicaid patients attributed to OneCare Vermont. 
</t>
  </si>
  <si>
    <t>1. In 2017, there were ~151,000 Medicaid enrollees in Vermont. Of that 24,038 (as of Dec 2017) or ~15.92% aligned with the ACO. 
2. In 2018, there are ~161,081 Medicaid enrollees in Vermont, of that 38,569 or 23.94% aligned with the ACO. 
Notes: 2017 Medicaid rates: Article on health.insurance.org/vermont-medicaid/ 
2018 Medicaid rates: KFF Total Monthly Medicaid and CHIP Enrollment</t>
  </si>
  <si>
    <t xml:space="preserve">1. OneCare has created enduring educational materials, with associated CME/CEU credits, from its Interdisciplinary Grand Rounds on Suicide. These materials will be available throughout 2018.
2. OneCare is supporting a pilot between SASH and the HowardCenter in  to embed a Howard Center clinician within SASH at two congregant housing sites in Burlington, in part to reduce the stigma of mental health and reduce isolation. 
3. OneCare, along with the Blueprint for Health, have made suicide the topic of the October All-field Team meeting. The planning committee is organizing a panel of providers and representatives of community organizations to speak about suicide, especially among marginalized or minority populations in Vermont. </t>
  </si>
  <si>
    <t xml:space="preserve">1. So far in the SASH/HowardCenter pilot, males have engaged with the psychosocial support or therapy at a statistically significant rate (42.1%). NIHM reports the suicide rate for males aged 65+ is 32.3%, whereas the rate for females is 5.2%. By reaching out to a statistically significant population of male participants in the SASH programs, the pilot may have a greater opportunity to reduce suicidality among males 65 or older at the two housing sites included in the pilot.
Notes: https://www.nimh.nih.gov/health/statistics/suicide.shtml#part_154969 </t>
  </si>
  <si>
    <t>1. The Berlin HSA has initiated a program to induct patients with buprenorphine in ED and also make referrals to MAT from ED. They have also instituted walk-in hours for MAT intake in order to reduce the lag between initiation to engagement in treatment.</t>
  </si>
  <si>
    <r>
      <t xml:space="preserve">Multi-Payer ACO initiation of alcohol and other drug dependence treatment
</t>
    </r>
    <r>
      <rPr>
        <i/>
        <sz val="11"/>
        <rFont val="Book Antiqua"/>
        <family val="1"/>
      </rPr>
      <t>(50th percentile)</t>
    </r>
  </si>
  <si>
    <t>1. Created a simplified summary of the IET measure, designed for OneCare network providers. In 2018, will share the summary widely to help providers meet the measure steward specifications.
2. In 2018, BCBS VT agreed to send OneCare quarterly reports at the TIN-level on four (4) claims-based ACO quality measures for the BCBS QHP program. This included IET. OneCare has since presented these reports at the HSA-level in the ANGLER reporting package to HSAs in the BCBS QHP ACO program. 
3.OneCare is participating in a Medicaid process improvement plan (PIP) with DVHA to improve the initiation and engagement of treatment (IET) for substance use disorders rate for patients in the Medicaid program. Currently the IET PIP team is educating Medicaid substance use disorder (SUD) services providers on the availability to use telemedicine in their practice. The IET PIP will monitor utilization of telemedicine services among the targeted providers to assess if telemedicine increases access to SUD services.</t>
  </si>
  <si>
    <t xml:space="preserve">1. The measure steward for this measure is HEDIS IET
2. Increase the number of beneficiaries who initiate treatment through an inpatient AOD admission, outpatient visit, intensive outpatient encounter or partial hospitalization who have a new episode of alcohol or other drug dependence (AOD) abuse or dependence. 
3. BCBS QHP scores IET as a composite measure which includes Initiation and Engagement.
</t>
  </si>
  <si>
    <t xml:space="preserve">1. For VMNG the adherence rate in 2017 was 35.39%.  In 2016, the rate was 35.37%, so while OneCare did increase the score, OneCare was not awarded any quality points.
2.OneCare was not awarded any quality points for the "initation" portion of the measure.
3. The BCBS QHP adherence rate in 2017 for the "initiation" portion of the IET composite measure was 32.18%. There are no benchmarks for this measure.
4. Overall for the BCBS QHP program, OneCare scored 23.70% on the Composite which equates to the 50th percentile.
5. OneCare was awarded 2 out of 3 quality points for their composite score for BCBS QHP. </t>
  </si>
  <si>
    <r>
      <t xml:space="preserve">Multi-Payer ACO engagement of alcohol and other drug dependence treatment
</t>
    </r>
    <r>
      <rPr>
        <i/>
        <sz val="11"/>
        <rFont val="Book Antiqua"/>
        <family val="1"/>
      </rPr>
      <t>(75th percentile)</t>
    </r>
  </si>
  <si>
    <t xml:space="preserve">1. Created a simplified summary of the IET measure, designed for OneCare network providers. In 2018, will share the summary widely to help providers meet the measure steward specifications.
2. In 2018, BlueCross and BlueShield of Vermont agreed to send OneCare quarterly reports at the TIN-level on four (4) claims-based ACO quality measures for the BCBS QHP program. This included IET. OneCare has since presented these reports at the HSA-level in the ANGLER reporting suite to HSAs in the BCBS QHP ACO program. 
3. OneCare is participating in a Medicaid process improvement plan (PIP) with DVHA to improve the initiation and engagement of treatment (IET) for substance use disorders rate for patients in the Medicaid program. Currently the IET PIP team is educating Medicaid substance use disorder (SUD) services providers on the availability to use telemedicine in their practice. The IET PIP will monitor utilization of telemedicine services among the targeted providers to assess if telemedicine increases access to SUD services.
</t>
  </si>
  <si>
    <t>1. The measure steward for this measure is HEDIS IET
2. Increase the number of beneficiaries who initiated in treatment and who had two or more additional AOD services or MAT within 34 days of the initiation visit. 
3. BCBS QHP scores IET as a composite measure which includes Initiation and Engagement.</t>
  </si>
  <si>
    <t xml:space="preserve">1. The VMNG adherence rate in 2017 was 17.63% which equals the 75th percentile of the approved benchmark. 
2. The BCBS QHP adherence rate in 2017 for the "engagement" portion of the IET composite measure was 15.22%. There are no benchmarks for this measure.
3. Overall for the BCBS QHP program, OneCare scored 23.70% on the Composite which equates to the 50th percentile. 
4. OneCare was awarded 2 out of 3 quality points for their composite score for BCBS QHP. </t>
  </si>
  <si>
    <r>
      <t xml:space="preserve">Multi-Payer ACO 30-day follow-up after discharge from ED for mental health
</t>
    </r>
    <r>
      <rPr>
        <i/>
        <sz val="11"/>
        <rFont val="Book Antiqua"/>
        <family val="1"/>
      </rPr>
      <t>(60%)</t>
    </r>
  </si>
  <si>
    <t xml:space="preserve">1. Created a simplified summary of the FUM measure, designed for OneCare network providers. In 2018, will share the summary widely to help providers meet the measure steward specifications.
2. In 2018, BCBS VT agreed to send OneCare quarterly reports at the TIN-level on four (4) claims-based ACO quality measures for the BCBS QHP program. This included FUM. OneCare has since presented these reports at the HSA-level in the ANGLER reporting suite to HSAs in the BCBS QHP ACO program. </t>
  </si>
  <si>
    <t xml:space="preserve">1. The measure steward for this measure is HEDIS FUM
2. Increase the number of follow-up visits with a mental health practitioner who were hospitized for treatment of selected mental illness diagnosis.  
</t>
  </si>
  <si>
    <t xml:space="preserve">1. The VMNG adherence rate was 80.93%; there were no benchmarks for this measure in 2017. 
2. OneCare was awarded 2 out of 2 quality points for VMNG.
3. This was not a measure for BCBS QHP in 2017, however it is in 2018. The inclusion of the FUM results in the ANGLER will provide feedback to the HSAs on ongoing performance in 2018. 
</t>
  </si>
  <si>
    <r>
      <t xml:space="preserve">Multi-Payer ACO 30-day follow-up after discharge for alcohol or other drug dependence
</t>
    </r>
    <r>
      <rPr>
        <i/>
        <sz val="11"/>
        <rFont val="Book Antiqua"/>
        <family val="1"/>
      </rPr>
      <t>(40%)</t>
    </r>
  </si>
  <si>
    <t>1. Created a simplified summary of FUA, designed for OneCare network providers. In 2018, will share the summary widely to help providers meet the measure steward specifications.
2. The St. Albans HSA has a developing partnership between the Northwestern Medical Center (NMC) ED and community counseling/support services to increase follow up after ED visits for mental health reasons and substance use disorders.</t>
  </si>
  <si>
    <t xml:space="preserve">1. The measure steward for this measure is HEDIS FUA
2. Increase the number of follow-up visits with a mental health practitioner after an ED visit for treatment of selected alcohol or other drug dependence diagnosis.  </t>
  </si>
  <si>
    <t xml:space="preserve">1. The VMNG adherence rate was 30.25, there were no benchmarks for this measure in 2017. OneCare earned full points for this quality measure (2 out of possible 2)
3. This was not a measure for BCBS QHP in 2017, however it is in 2018. The inclusion of the FUA results in the ANGLER will provide feedback to the HSAs on ongoing performance in 2018. </t>
  </si>
  <si>
    <t xml:space="preserve">1. Burlington HSA, the UVMMC office of primary care and AHEC program started the Project ECHO program for the Treatment of Chronic Pain. The ECHO Program highlights best practices and evidence-based care for treating patients who experience chronic pain, and disseminates the best practices to provider’s participating in the program. </t>
  </si>
  <si>
    <r>
      <t xml:space="preserve">Multi-Payer ACO screening and follow-up for clinical depression and follow-up plan
</t>
    </r>
    <r>
      <rPr>
        <i/>
        <sz val="11"/>
        <rFont val="Book Antiqua"/>
        <family val="1"/>
      </rPr>
      <t>(75th percentile compared to Medicare nationally)</t>
    </r>
  </si>
  <si>
    <t>1. In early 2018, OneCare released a simplified summary of this measure and its specifications for OneCare network providers to use as a reference in meeting the measure. The goal of the document is to improve documentation in order to better capture the work that is likely already happening in the provider's office. 
2. In July 2018, OneCare started quarterly manual data collection with a voluntary group of hospitals and health care organizations. This measure is one of the pilot measures that OneCare will be providing organizations with regular feedback.</t>
  </si>
  <si>
    <t xml:space="preserve">1. Medicare and Vermont Medicaid Next Generation (VMNG) use NQF 0418 as their measure steward
2. Increase the number of patients screeened for clinical depression who do not have an active diagnosis of depression or bipolar disease. </t>
  </si>
  <si>
    <t>1. Under the Medicare program OneCare scored 50.24 which placed them in the 50th percentile benchmark. This was an increase from 2016 where they scored 46.95. OneCare was awarded 1.40 points out of 2 from Medicare for achieving the 50th percentile. 
3. Vermont Medicaid Next Generation (VMNG) scored 47.37. There were no benchmarks for this measure under VMNG in 2017, OneCare was awarded full points for this measure  
2. This was not a measure for BCBS QHP in 2017</t>
  </si>
  <si>
    <t xml:space="preserve">1. OneCare has created enduring educational materials, with associated CME/CEU credits, from its Interdisciplinary Grand Rounds on COPD. These materials will be available throughout 2018.
2. In the Bennington HSA, rehab facilities have created open times to provide ongoing support for cardiac and pulmonary rehab patients (COPD). Patients attending the pulmonary rehab maintenance program have a 0% rate of readmission at this time. The Bennington HSA has also established a multidisciplinary group to increase use of palliative care and pulmonary rehab. 
3. In the St Albans HSA, COPD admissions are data driven using staging algorithms. </t>
  </si>
  <si>
    <t>1. In the Bennington HSA, patients attending the pulmonary rehab maintenance program have a 0% rate of readmission at this time.</t>
  </si>
  <si>
    <t xml:space="preserve">OneCare completed a Controlling Hypertension quality improvement project early in 2018 and produced a Network Success Story highlighting the improvements in one local practice that achieved its goal. </t>
  </si>
  <si>
    <t xml:space="preserve">Primary Care Health Partners in St. Albans was able to improve their percent of patients with HTN and BP control from a rate of 67.1% to 80.1% at the end of the project. </t>
  </si>
  <si>
    <t>1. OneCare is leading, along with their partners in VDH, QIN-QIO, SASH, and the Blueprint for Health, a 10-month Learning Collaborative on the prevention and management of diabetes. 13 practice teams from across Vermont are participating in the Collaborative. The focus of the collaborative is to improve the rate of patients with diabetes with poor control of their A1c (&gt;9%). 
2. OneCare has created enduring educational materials, with associated CME/CEU credits, from its Interdisciplinary Grand Rounds on Population Health and Diabetes. These materials will be available throughout 2018.</t>
  </si>
  <si>
    <r>
      <t xml:space="preserve">Medicare ACO chronic disease composite: Diabetes HbA1c poor control; controlling high blood pressure; and all-cause unplanned admissions for patients with multiple chronic conditions
</t>
    </r>
    <r>
      <rPr>
        <i/>
        <sz val="11"/>
        <rFont val="Book Antiqua"/>
        <family val="1"/>
      </rPr>
      <t>(75th percentile compared to Medicare nationally)</t>
    </r>
  </si>
  <si>
    <t>1. In early 2018, OneCare released a simplified summary of each of these clinical measures and their specifications for OneCare network providers to use as a reference in meeting the measures. The goal of the summaries is to improve documentation in order to better capture the work that is likely already happening in the provider's office.
2. OneCare is developing tools and reporting around the 3M created algorithm to identify potentially preventable readmisions.. The PPR report is included in the quarterly ANGLER suite of reporting at this time and OneCare is exploring other possible uses for the algorithm with OneCare network providers. 
3. In the Bennington HSA, a community-based RN Clinical Nurse Specialist follows the utilization and cases of high and very high risk individuals to address root cause of re-hospitalization and acute care admissions. Additionally, RNs embedded in primary care practices follow-up by telephone post-hospital discharge for med reconciliation and assessment of post discharge needs. During the follow-up calls, referrals are made to services and agencies to support individual’s medical and social determinant needs. 
4. In the Burlington HSA, there is a plan to hire a total of 14 RN care managers at UVMMC to support high-risk patient care coordination. 
5. In the Berlin HSA, quality improvement projects are underway to address both readmissions and ED utilization through care coordination. For the readmission project, a readmission process redesign is planned at CVMC and the project will be aligned with an ongoing primary care practice redesign to include targeted care coordination. For the ED utilization, the Berlin HSA is targeting patients with four (4) or more ED visits within 90 days.  This project will involve ED follow up in the practices and work with the community health team (CHT) and other stakeholders involved in the patient’s care; bidirectional communication will be a cornerstone of the initiative.</t>
  </si>
  <si>
    <t xml:space="preserve">1. For Medicare, the measure steward for the Diabetes HbA1c Poor Control is DM 2 NQF 0059
2. Medicare uses NQF 0018 for Controlling High Blood Pressure. 
5. The All-Cause Unplanned Admissions for patients with multiple chronic conditions measure follows CMS ACO #38
2. Increase the number of patients with Diabetes to to get their A1c and if &gt;9% to receive follow up to get under control. 
3. Ensure patients are getting their BP readings regularly to meet controlled requirements of &lt;140/90.
4. Decrease the number of unplanned hospital admissions amoung Medicare beneficiaries with chronic conditions. </t>
  </si>
  <si>
    <t>1. The Mean Performance Rate for all SSP ACO's is 16.74% in 2017 for the Diabetes HbA1c measure, OneCare scored 14.63%
2. Points earned at the composite level for HbA1c control and Diabetic Eye Exam
3. The Mean Performance Rate for Controlling High Blood Pressure was 71.47%, OneCare scored 69.80% and achieved the 60th percentile 
4. OneCare was awarded 1.55 points out of 2 
5. The mean Performance Rate for All-Cause Unplanned Admissions for patients with multiple chronic conditions is 61.74, OneCare scored 65.85 and was awarded 1.1 out of 2 points. 
6. OneCare achieved the 30th percentile on this measure</t>
  </si>
  <si>
    <t>1. On October 15, 2018, OneCare will host an Interdisciplinary Grand Rounds on Asthma in the Pediatric Patient.</t>
  </si>
  <si>
    <t>1. The Interdisiplinary Grand Rounds on Asthma in the Pediatric Patient will be turned into Enduring Materials and will be available for CMEs/CEUs for two years after the Enduring Materials are created and saved on the UVM CME website.</t>
  </si>
  <si>
    <r>
      <t xml:space="preserve">Multi-Payer ACO tobacco use assessment and cessation intervention
</t>
    </r>
    <r>
      <rPr>
        <i/>
        <sz val="11"/>
        <rFont val="Book Antiqua"/>
        <family val="1"/>
      </rPr>
      <t>(75th percentile compared to Medicare nationally)</t>
    </r>
  </si>
  <si>
    <t>1. In early 2018, OneCare released a simplified summary of this measure and its specifications for OneCare network providers to use as a reference in meeting the measure. The goal of the document is to improve documentation in order to better capture the work that is likely already happening in the provider's office. 
2. In July 2018, OneCare started monthly data abstractions on hospitals and health care organizations that requested to participate. This measure is one of the pilot measures that OneCare will be providing regular feedback on.</t>
  </si>
  <si>
    <t>CPR Program Cost</t>
  </si>
  <si>
    <t>Primary Prevention Programs</t>
  </si>
  <si>
    <t>Specialist Program Pilot</t>
  </si>
  <si>
    <t>RCRs</t>
  </si>
  <si>
    <t>PCMH Legacy Payments</t>
  </si>
  <si>
    <t>CHT Block Payment</t>
  </si>
  <si>
    <t>SASH</t>
  </si>
  <si>
    <t>% adults with usual PCP
Prevalence of COPD 
Prevalence of Diabetes
Prevalence of Hypertension
Deaths r/t Suicide 
Deaths r/t Drug Overdose
Medicaid Enrollees Aligned with ACO
Screening for Clinical Depression and Follow-up
Tobacco Assessment and Cessation Intervention
Controlling High Blood Pressure 
HbA1c Poor Control 
All-cause Unplanned Admissions for MCC
CAHPS 
Medicaid AWC Visits 
30-day Follow-up post Dx for MH
30-day Follow-up post DX for SA
Initiation Alcohol and Other Drug Dependence Tx
Engagement Alcohol and Other Drug Dependence Tx
VPMS  
% Receiving Appropriate Asthma Medication Mgmt</t>
  </si>
  <si>
    <t xml:space="preserve">OneCare's population health and quality investments are well aligned with the APM population health goals and listed quality measures and activities in 2019 and beyond will target these process and outcome measures demontrating incremental improvement within the ACO Network. The activities demonstrate significant investments in primary care, coordination of care across the continuum, community-focused primary prevention, new investments to faciltiate appropriate access to specialsts, and continued support for the Blueprint for Health. In addition OneCare plans to invest in an innovation fund to test delivery system reform efforts with potential to scale across the ACO Network. </t>
  </si>
  <si>
    <t>% adults with usual PCP
Prevalence of COPD 
Prevalence of Diabetes
Prevalence of Hypertension
Deaths r/t Suicide 
Deaths r/t Drug Overdose
18-64 Receiving MAT 
Growth in SA/MH ED Visits
Medicaid Enrollees Aligned with ACO
Screening for Clinical Depression and Follow-up
Tobacco Assessment and Cessation Intervention
Controlling High Blood Pressure 
HbA1c Poor Control 
All-cause Unplanned Admissions for MCC
CAHPS 
Medicaid AWC Visits 
30-day Follow-up post Dx for MH
30-day Follow-up post DX for SA
Initiation Alcohol and Other Drug Dependence Tx
Engagement Alcohol and Other Drug Dependence Tx
VPMS  
% Receiving Appropriate Asthma Medication Mgmt</t>
  </si>
  <si>
    <t xml:space="preserve">Prevalence of COPD 
Prevalence of Diabetes
Prevalence of Hypertension
Medicaid Enrollees Aligned with ACO
Screening for Clinical Depression and Follow-up
Tobacco Assessment and Cessation Intervention
Controlling High Blood Pressure 
HbA1c Poor Control 
All-cause Unplanned Admissions for MCC
CAHPS 
Medicaid AWC Visits 
30-day Follow-up post Dx for MH
30-day Follow-up post DX for SA
Initiation Alcohol and Other Drug Dependence Tx
Engagement Alcohol and Other Drug Dependence Tx
VPMS  
% Receiving Appropriate Asthma Medication Mgmt
</t>
  </si>
  <si>
    <t xml:space="preserve">% adults with usual PCP
Prevalence of COPD 
Prevalence of Diabetes
Prevalence of Hypertension
Deaths r/t Suicide 
Deaths r/t Drug Overdose
Tobacco Assessment and Cessation Intervention
Controlling High Blood Pressure 
HbA1c Poor Control 
Medicaid AWC Visits </t>
  </si>
  <si>
    <t xml:space="preserve">
Deaths r/t Suicide 
Deaths r/t Drug Overdose
Growth in SA/MH ED Visits
Controlling High Blood Pressure 
HbA1c Poor Control 
All-cause Unplanned Admissions for MCC
CAHPS 
Engagement Alcohol and Other Drug Dependence Tx
% Receiving Appropriate Asthma Medication Mgmt</t>
  </si>
  <si>
    <t>% adults with usual PCP
Prevalence of COPD 
Prevalence of Diabetes
Prevalence of Hypertension
Deaths r/t Suicide 
Deaths r/t Drug Overdose
Growth in SA/MH ED Visits
Medicaid Enrollees Aligned with ACO
Screening for Clinical Depression and Follow-up
Tobacco Assessment and Cessation Intervention
Controlling High Blood Pressure 
HbA1c Poor Control 
All-cause Unplanned Admissions for MCC
CAHPS 
Medicaid AWC Visits 
30-day Follow-up post Dx for MH
30-day Follow-up post DX for SA
Initiation Alcohol and Other Drug Dependence Tx
Engagement Alcohol and Other Drug Dependence Tx
% Receiving Appropriate Asthma Medication Mgmt</t>
  </si>
  <si>
    <t>% adults with usual PCP
Prevalence of COPD 
Prevalence of Diabetes
Prevalence of Hypertension
Deaths r/t Suicide 
Deaths r/t Drug Overdose
18-64 Receiving MAT 
Growth in SA/MH ED Visits
Medicaid Enrollees Aligned with ACO
Screening for Clinical Depression and Follow-up
Tobacco Assessment and Cessation Intervention
Controlling High Blood Pressure 
HbA1c Poor Control 
All-cause Unplanned Admissions for MCC
30-day Follow-up post Dx for MH
30-day Follow-up post DX for SA
Initiation Alcohol and Other Drug Dependence Tx
Engagement Alcohol and Other Drug Dependence Tx
% Receiving Appropriate Asthma Medication Mgmt</t>
  </si>
  <si>
    <t>Barre</t>
  </si>
  <si>
    <t>VMNG</t>
  </si>
  <si>
    <t>% of total attributed pop.</t>
  </si>
  <si>
    <t>Projected TCOC</t>
  </si>
  <si>
    <t>BCBSVT</t>
  </si>
  <si>
    <t>Morrisville</t>
  </si>
  <si>
    <t>Randolph</t>
  </si>
  <si>
    <t>Rutland</t>
  </si>
  <si>
    <t>St. Johnsbury</t>
  </si>
  <si>
    <t xml:space="preserve">White River Jct. </t>
  </si>
  <si>
    <t>Windsor</t>
  </si>
  <si>
    <t>Self-Funded</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</si>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</sst>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_(* #,##0_);_(* \(#,##0\);_(* &quot;-&quot;??_);_(@_)"/>
    <numFmt numFmtId="165" formatCode="_([$$-409]* #,##0.00_);_([$$-409]* \(#,##0.00\);_([$$-409]* &quot;-&quot;??_);_(@_)"/>
    <numFmt numFmtId="166" formatCode="_(&quot;$&quot;* #,##0_);_(&quot;$&quot;* \(#,##0\);_(&quot;$&quot;* &quot;-&quot;??_);_(@_)"/>
    <numFmt numFmtId="167" formatCode="&quot;$&quot;#,##0.0_);[Red]\(&quot;$&quot;#,##0.0\)"/>
    <numFmt numFmtId="168" formatCode="_([$$-409]* #,##0_);_([$$-409]* \(#,##0\);_([$$-409]* &quot;-&quot;??_);_(@_)"/>
  </numFmts>
  <fonts count="23" x14ac:knownFonts="1">
    <font>
      <sz val="11"/>
      <color theme="1"/>
      <name val="Calibri"/>
      <family val="2"/>
      <scheme val="minor"/>
    </font>
    <font>
      <b/>
      <sz val="11"/>
      <color theme="1"/>
      <name val="Calibri"/>
      <family val="2"/>
      <scheme val="minor"/>
    </font>
    <font>
      <b/>
      <sz val="11"/>
      <color theme="1"/>
      <name val="Book Antiqua"/>
      <family val="1"/>
    </font>
    <font>
      <b/>
      <sz val="11"/>
      <color indexed="8"/>
      <name val="Book Antiqua"/>
      <family val="1"/>
    </font>
    <font>
      <sz val="11"/>
      <color indexed="8"/>
      <name val="Book Antiqua"/>
      <family val="1"/>
    </font>
    <font>
      <sz val="11"/>
      <color theme="1"/>
      <name val="Book Antiqua"/>
      <family val="1"/>
    </font>
    <font>
      <b/>
      <sz val="12"/>
      <color theme="1"/>
      <name val="Book Antiqua"/>
      <family val="1"/>
    </font>
    <font>
      <b/>
      <sz val="11"/>
      <color indexed="8"/>
      <name val="Calibri"/>
      <family val="2"/>
    </font>
    <font>
      <b/>
      <i/>
      <sz val="12"/>
      <color theme="1"/>
      <name val="Book Antiqua"/>
      <family val="1"/>
    </font>
    <font>
      <sz val="11"/>
      <color rgb="FFFF0000"/>
      <name val="Book Antiqua"/>
      <family val="1"/>
    </font>
    <font>
      <sz val="11"/>
      <color theme="1"/>
      <name val="Calibri"/>
      <family val="2"/>
      <scheme val="minor"/>
    </font>
    <font>
      <sz val="11"/>
      <color theme="1"/>
      <name val="Calibri"/>
      <family val="2"/>
    </font>
    <font>
      <b/>
      <sz val="11"/>
      <color theme="1"/>
      <name val="Calibri"/>
      <family val="2"/>
    </font>
    <font>
      <b/>
      <sz val="11"/>
      <color theme="0"/>
      <name val="Calibri"/>
      <family val="2"/>
    </font>
    <font>
      <sz val="11"/>
      <name val="Calibri"/>
      <family val="2"/>
      <scheme val="minor"/>
    </font>
    <font>
      <b/>
      <sz val="11"/>
      <name val="Calibri"/>
      <family val="2"/>
      <scheme val="minor"/>
    </font>
    <font>
      <i/>
      <sz val="11"/>
      <color theme="1"/>
      <name val="Calibri"/>
      <family val="2"/>
      <scheme val="minor"/>
    </font>
    <font>
      <sz val="11"/>
      <name val="Book Antiqua"/>
      <family val="1"/>
    </font>
    <font>
      <sz val="11"/>
      <color theme="9" tint="-0.499984740745262"/>
      <name val="Book Antiqua"/>
      <family val="1"/>
    </font>
    <font>
      <i/>
      <sz val="11"/>
      <name val="Book Antiqua"/>
      <family val="1"/>
    </font>
    <font>
      <b/>
      <sz val="12"/>
      <name val="Book Antiqua"/>
      <family val="1"/>
    </font>
    <font>
      <b/>
      <sz val="9"/>
      <color indexed="81"/>
      <name val="Tahoma"/>
      <charset val="1"/>
    </font>
    <font>
      <sz val="9"/>
      <color indexed="81"/>
      <name val="Tahoma"/>
      <charset val="1"/>
    </font>
  </fonts>
  <fills count="18">
    <fill>
      <patternFill patternType="none"/>
    </fill>
    <fill>
      <patternFill patternType="gray125"/>
    </fill>
    <fill>
      <patternFill patternType="solid">
        <fgColor theme="0" tint="-0.14999847407452621"/>
        <bgColor indexed="64"/>
      </patternFill>
    </fill>
    <fill>
      <patternFill patternType="solid">
        <fgColor rgb="FFF2F2F2"/>
        <bgColor indexed="64"/>
      </patternFill>
    </fill>
    <fill>
      <patternFill patternType="solid">
        <fgColor rgb="FFBDD6EE"/>
        <bgColor indexed="64"/>
      </patternFill>
    </fill>
    <fill>
      <patternFill patternType="solid">
        <fgColor theme="8" tint="-0.49998474074526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s>
  <cellStyleXfs count="4">
    <xf numFmtId="0" fontId="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cellStyleXfs>
  <cellXfs count="151">
    <xf numFmtId="0" fontId="0" fillId="0" borderId="0" xfId="0"/>
    <xf numFmtId="0" fontId="2" fillId="0" borderId="0" xfId="0" applyFont="1"/>
    <xf numFmtId="0" fontId="3" fillId="0" borderId="0" xfId="0" applyFont="1"/>
    <xf numFmtId="0" fontId="4" fillId="0" borderId="0" xfId="0" applyFont="1"/>
    <xf numFmtId="0" fontId="3" fillId="0" borderId="0" xfId="0" applyFont="1" applyFill="1"/>
    <xf numFmtId="0" fontId="4" fillId="0" borderId="0" xfId="0" applyFont="1" applyFill="1"/>
    <xf numFmtId="14" fontId="4" fillId="0" borderId="0" xfId="0" quotePrefix="1" applyNumberFormat="1" applyFont="1" applyAlignment="1">
      <alignment horizontal="left"/>
    </xf>
    <xf numFmtId="14" fontId="4" fillId="0" borderId="0" xfId="0" applyNumberFormat="1" applyFont="1" applyAlignment="1">
      <alignment horizontal="left"/>
    </xf>
    <xf numFmtId="0" fontId="4" fillId="0" borderId="0" xfId="0" applyFont="1" applyFill="1" applyAlignment="1">
      <alignment horizontal="left"/>
    </xf>
    <xf numFmtId="14" fontId="0" fillId="0" borderId="0" xfId="0" applyNumberFormat="1" applyAlignment="1">
      <alignment horizontal="left"/>
    </xf>
    <xf numFmtId="0" fontId="6" fillId="4" borderId="4"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 fillId="0" borderId="0" xfId="0" applyFont="1"/>
    <xf numFmtId="0" fontId="0" fillId="0" borderId="1" xfId="0" applyBorder="1"/>
    <xf numFmtId="0" fontId="1"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0" borderId="0" xfId="0" applyFont="1" applyAlignment="1">
      <alignment horizontal="center"/>
    </xf>
    <xf numFmtId="0" fontId="0" fillId="0" borderId="0" xfId="0" applyAlignment="1">
      <alignment horizontal="left" indent="2"/>
    </xf>
    <xf numFmtId="0" fontId="0" fillId="0" borderId="10" xfId="0" applyBorder="1" applyAlignment="1">
      <alignment horizontal="center"/>
    </xf>
    <xf numFmtId="0" fontId="0" fillId="0" borderId="0" xfId="0" applyAlignment="1">
      <alignment wrapText="1"/>
    </xf>
    <xf numFmtId="0" fontId="3" fillId="0" borderId="0" xfId="0" applyFont="1" applyAlignment="1">
      <alignment wrapText="1"/>
    </xf>
    <xf numFmtId="0" fontId="4" fillId="0" borderId="0" xfId="0" applyFont="1" applyAlignment="1">
      <alignment wrapText="1"/>
    </xf>
    <xf numFmtId="0" fontId="3" fillId="0" borderId="0" xfId="0" applyFont="1" applyFill="1" applyAlignment="1">
      <alignment wrapText="1"/>
    </xf>
    <xf numFmtId="0" fontId="4" fillId="0" borderId="0" xfId="0" applyFont="1" applyFill="1" applyAlignment="1">
      <alignment wrapText="1"/>
    </xf>
    <xf numFmtId="14" fontId="4" fillId="0" borderId="0" xfId="0" quotePrefix="1" applyNumberFormat="1" applyFont="1" applyAlignment="1">
      <alignment horizontal="left" wrapText="1"/>
    </xf>
    <xf numFmtId="14" fontId="4" fillId="0" borderId="0" xfId="0" applyNumberFormat="1" applyFont="1" applyAlignment="1">
      <alignment horizontal="left" wrapText="1"/>
    </xf>
    <xf numFmtId="0" fontId="4" fillId="0" borderId="0" xfId="0" applyFont="1" applyFill="1" applyAlignment="1">
      <alignment horizontal="left" wrapText="1"/>
    </xf>
    <xf numFmtId="14" fontId="0" fillId="0" borderId="0" xfId="0" applyNumberFormat="1" applyAlignment="1">
      <alignment horizontal="left" wrapText="1"/>
    </xf>
    <xf numFmtId="0" fontId="2" fillId="2" borderId="1" xfId="0" applyFont="1" applyFill="1" applyBorder="1" applyAlignment="1">
      <alignment wrapText="1"/>
    </xf>
    <xf numFmtId="0" fontId="5" fillId="0" borderId="1" xfId="0" applyFont="1" applyBorder="1" applyAlignment="1">
      <alignment horizontal="center" wrapText="1"/>
    </xf>
    <xf numFmtId="0" fontId="5" fillId="0" borderId="1" xfId="0" applyFont="1" applyBorder="1" applyAlignment="1">
      <alignment wrapText="1"/>
    </xf>
    <xf numFmtId="0" fontId="0" fillId="0" borderId="0" xfId="0" applyAlignment="1">
      <alignment horizontal="left"/>
    </xf>
    <xf numFmtId="0" fontId="0" fillId="0" borderId="1" xfId="0" applyFill="1" applyBorder="1"/>
    <xf numFmtId="0" fontId="9" fillId="0" borderId="0" xfId="0" applyFont="1" applyFill="1"/>
    <xf numFmtId="0" fontId="11" fillId="5" borderId="0" xfId="0" applyFont="1" applyFill="1"/>
    <xf numFmtId="0" fontId="11" fillId="5" borderId="0" xfId="0" applyFont="1" applyFill="1" applyAlignment="1">
      <alignment horizontal="left" vertical="center"/>
    </xf>
    <xf numFmtId="0" fontId="13" fillId="5" borderId="0" xfId="0" applyFont="1" applyFill="1"/>
    <xf numFmtId="0" fontId="12" fillId="0" borderId="0" xfId="0" applyFont="1"/>
    <xf numFmtId="0" fontId="12" fillId="6" borderId="1" xfId="0" applyFont="1" applyFill="1" applyBorder="1" applyAlignment="1">
      <alignment horizontal="center" vertical="center"/>
    </xf>
    <xf numFmtId="0" fontId="12" fillId="7" borderId="1" xfId="0" applyFont="1" applyFill="1" applyBorder="1" applyAlignment="1">
      <alignment horizontal="center" vertical="center"/>
    </xf>
    <xf numFmtId="0" fontId="12" fillId="8" borderId="1" xfId="0" applyFont="1" applyFill="1" applyBorder="1" applyAlignment="1">
      <alignment horizontal="center" vertical="center"/>
    </xf>
    <xf numFmtId="0" fontId="12" fillId="9" borderId="1" xfId="0" applyFont="1" applyFill="1" applyBorder="1" applyAlignment="1">
      <alignment horizontal="center" vertical="center"/>
    </xf>
    <xf numFmtId="0" fontId="11" fillId="0" borderId="0" xfId="0" applyFont="1"/>
    <xf numFmtId="0" fontId="12" fillId="6"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1" fillId="0" borderId="0" xfId="0" applyFont="1" applyAlignment="1">
      <alignment horizontal="right" vertical="center"/>
    </xf>
    <xf numFmtId="0" fontId="11" fillId="0" borderId="0" xfId="0" applyFont="1" applyAlignment="1">
      <alignment horizontal="right"/>
    </xf>
    <xf numFmtId="0" fontId="12" fillId="11" borderId="0" xfId="0" applyFont="1" applyFill="1"/>
    <xf numFmtId="0" fontId="11" fillId="11" borderId="0" xfId="0" applyFont="1" applyFill="1" applyAlignment="1">
      <alignment horizontal="right" vertical="center"/>
    </xf>
    <xf numFmtId="0" fontId="11" fillId="11" borderId="0" xfId="0" applyFont="1" applyFill="1" applyAlignment="1">
      <alignment horizontal="right"/>
    </xf>
    <xf numFmtId="0" fontId="12" fillId="0" borderId="1" xfId="0" applyFont="1" applyBorder="1"/>
    <xf numFmtId="164" fontId="11" fillId="0" borderId="1" xfId="1" applyNumberFormat="1" applyFont="1" applyBorder="1" applyAlignment="1">
      <alignment horizontal="right" vertical="center"/>
    </xf>
    <xf numFmtId="0" fontId="11" fillId="0" borderId="1" xfId="0" applyFont="1" applyBorder="1" applyAlignment="1">
      <alignment horizontal="right"/>
    </xf>
    <xf numFmtId="6" fontId="11" fillId="0" borderId="1" xfId="2" applyNumberFormat="1" applyFont="1" applyBorder="1" applyAlignment="1">
      <alignment horizontal="right"/>
    </xf>
    <xf numFmtId="0" fontId="11" fillId="0" borderId="0" xfId="0" applyFont="1" applyBorder="1" applyAlignment="1">
      <alignment horizontal="right"/>
    </xf>
    <xf numFmtId="0" fontId="11" fillId="0" borderId="0" xfId="0" applyFont="1" applyBorder="1" applyAlignment="1">
      <alignment horizontal="right" vertical="center"/>
    </xf>
    <xf numFmtId="0" fontId="12" fillId="0" borderId="1" xfId="0" applyFont="1" applyBorder="1" applyAlignment="1">
      <alignment horizontal="left"/>
    </xf>
    <xf numFmtId="0" fontId="11" fillId="0" borderId="0" xfId="0" applyFont="1" applyAlignment="1">
      <alignment horizontal="left" vertical="center"/>
    </xf>
    <xf numFmtId="14" fontId="0" fillId="0" borderId="0" xfId="0" applyNumberFormat="1" applyBorder="1" applyAlignment="1">
      <alignment vertical="top" wrapText="1"/>
    </xf>
    <xf numFmtId="14" fontId="0" fillId="0" borderId="0" xfId="0" applyNumberFormat="1" applyBorder="1" applyAlignment="1">
      <alignment horizontal="left" vertical="top" wrapText="1"/>
    </xf>
    <xf numFmtId="0" fontId="5" fillId="0" borderId="0" xfId="0" applyFont="1"/>
    <xf numFmtId="0" fontId="0" fillId="0" borderId="0" xfId="0" applyFont="1"/>
    <xf numFmtId="0" fontId="0" fillId="0" borderId="12" xfId="0" applyBorder="1"/>
    <xf numFmtId="165" fontId="0" fillId="0" borderId="0" xfId="2" applyNumberFormat="1" applyFont="1"/>
    <xf numFmtId="0" fontId="0" fillId="0" borderId="12" xfId="0" applyFill="1" applyBorder="1"/>
    <xf numFmtId="0" fontId="0" fillId="12" borderId="0" xfId="0" applyFill="1"/>
    <xf numFmtId="0" fontId="0" fillId="6" borderId="0" xfId="0" applyFill="1" applyAlignment="1">
      <alignment horizontal="right"/>
    </xf>
    <xf numFmtId="9" fontId="0" fillId="0" borderId="0" xfId="3" applyFont="1"/>
    <xf numFmtId="0" fontId="0" fillId="0" borderId="0" xfId="0" applyAlignment="1">
      <alignment horizontal="center"/>
    </xf>
    <xf numFmtId="0" fontId="0" fillId="0" borderId="12" xfId="0" applyFont="1" applyBorder="1"/>
    <xf numFmtId="0" fontId="0" fillId="0" borderId="12" xfId="0" applyFont="1" applyFill="1" applyBorder="1"/>
    <xf numFmtId="0" fontId="0" fillId="12" borderId="0" xfId="0" applyFont="1" applyFill="1" applyAlignment="1">
      <alignment horizontal="right"/>
    </xf>
    <xf numFmtId="9" fontId="0" fillId="14" borderId="0" xfId="3" applyFont="1" applyFill="1"/>
    <xf numFmtId="9" fontId="0" fillId="8" borderId="0" xfId="3" applyFont="1" applyFill="1"/>
    <xf numFmtId="0" fontId="1" fillId="0" borderId="0" xfId="0" applyFont="1" applyAlignment="1"/>
    <xf numFmtId="0" fontId="0" fillId="13" borderId="14" xfId="0" applyFill="1" applyBorder="1" applyAlignment="1">
      <alignment horizontal="center"/>
    </xf>
    <xf numFmtId="0" fontId="0" fillId="13" borderId="8" xfId="0" applyFill="1" applyBorder="1"/>
    <xf numFmtId="0" fontId="0" fillId="13" borderId="1" xfId="0" applyFill="1" applyBorder="1"/>
    <xf numFmtId="0" fontId="0" fillId="13" borderId="1" xfId="0" applyFill="1" applyBorder="1" applyAlignment="1">
      <alignment horizontal="left" indent="2"/>
    </xf>
    <xf numFmtId="14" fontId="0" fillId="0" borderId="13" xfId="0" applyNumberFormat="1" applyBorder="1" applyAlignment="1">
      <alignment vertical="top" wrapText="1"/>
    </xf>
    <xf numFmtId="166" fontId="0" fillId="0" borderId="1" xfId="2" applyNumberFormat="1" applyFont="1" applyBorder="1"/>
    <xf numFmtId="0" fontId="14" fillId="0" borderId="1" xfId="0" applyFont="1" applyBorder="1" applyAlignment="1">
      <alignment wrapText="1"/>
    </xf>
    <xf numFmtId="0" fontId="17" fillId="16" borderId="1" xfId="0" applyFont="1" applyFill="1" applyBorder="1" applyAlignment="1">
      <alignment wrapText="1"/>
    </xf>
    <xf numFmtId="0" fontId="18" fillId="0" borderId="1" xfId="0" applyFont="1" applyBorder="1" applyAlignment="1">
      <alignment horizontal="center" wrapText="1"/>
    </xf>
    <xf numFmtId="0" fontId="18" fillId="0" borderId="1" xfId="0" applyFont="1" applyBorder="1" applyAlignment="1">
      <alignment wrapText="1"/>
    </xf>
    <xf numFmtId="0" fontId="18" fillId="16" borderId="1" xfId="0" applyFont="1" applyFill="1" applyBorder="1" applyAlignment="1">
      <alignment wrapText="1"/>
    </xf>
    <xf numFmtId="0" fontId="17" fillId="0" borderId="3" xfId="0" applyFont="1" applyBorder="1" applyAlignment="1">
      <alignment vertical="center" wrapText="1"/>
    </xf>
    <xf numFmtId="0" fontId="17" fillId="0" borderId="2" xfId="0" applyFont="1" applyBorder="1" applyAlignment="1">
      <alignment vertical="center" wrapText="1"/>
    </xf>
    <xf numFmtId="0" fontId="17" fillId="0" borderId="2" xfId="0" applyFont="1" applyBorder="1" applyAlignment="1">
      <alignment vertical="top" wrapText="1"/>
    </xf>
    <xf numFmtId="14" fontId="0" fillId="0" borderId="0" xfId="0" applyNumberFormat="1" applyBorder="1" applyAlignment="1">
      <alignment horizontal="left" vertical="top" wrapText="1"/>
    </xf>
    <xf numFmtId="0" fontId="0" fillId="17" borderId="0" xfId="0" applyFont="1" applyFill="1"/>
    <xf numFmtId="166" fontId="0" fillId="0" borderId="0" xfId="2" applyNumberFormat="1" applyFont="1"/>
    <xf numFmtId="166" fontId="0" fillId="12" borderId="0" xfId="2" applyNumberFormat="1" applyFont="1" applyFill="1"/>
    <xf numFmtId="166" fontId="5" fillId="0" borderId="0" xfId="2" applyNumberFormat="1" applyFont="1"/>
    <xf numFmtId="166" fontId="0" fillId="0" borderId="0" xfId="2" applyNumberFormat="1" applyFont="1" applyBorder="1" applyAlignment="1">
      <alignment horizontal="left" vertical="top" wrapText="1"/>
    </xf>
    <xf numFmtId="166" fontId="0" fillId="0" borderId="12" xfId="2" applyNumberFormat="1" applyFont="1" applyFill="1" applyBorder="1"/>
    <xf numFmtId="166" fontId="0" fillId="0" borderId="0" xfId="2" applyNumberFormat="1" applyFont="1" applyBorder="1" applyAlignment="1">
      <alignment vertical="top" wrapText="1"/>
    </xf>
    <xf numFmtId="0" fontId="0" fillId="15" borderId="1" xfId="0" applyFill="1" applyBorder="1" applyAlignment="1">
      <alignment wrapText="1"/>
    </xf>
    <xf numFmtId="0" fontId="0" fillId="0" borderId="1" xfId="0" applyBorder="1" applyAlignment="1">
      <alignment wrapText="1"/>
    </xf>
    <xf numFmtId="164" fontId="11" fillId="0" borderId="1" xfId="1" applyNumberFormat="1" applyFont="1" applyBorder="1" applyAlignment="1">
      <alignment horizontal="right"/>
    </xf>
    <xf numFmtId="9" fontId="11" fillId="0" borderId="1" xfId="3" applyFont="1" applyBorder="1" applyAlignment="1">
      <alignment horizontal="right" vertical="center"/>
    </xf>
    <xf numFmtId="9" fontId="11" fillId="0" borderId="1" xfId="3" applyFont="1" applyBorder="1" applyAlignment="1">
      <alignment horizontal="right"/>
    </xf>
    <xf numFmtId="167" fontId="11" fillId="0" borderId="1" xfId="2" applyNumberFormat="1" applyFont="1" applyBorder="1" applyAlignment="1">
      <alignment horizontal="right" vertical="center"/>
    </xf>
    <xf numFmtId="0" fontId="11" fillId="0" borderId="1" xfId="0" applyFont="1" applyBorder="1" applyAlignment="1">
      <alignment horizontal="right" vertical="center"/>
    </xf>
    <xf numFmtId="0" fontId="11" fillId="0" borderId="1" xfId="0" applyFont="1" applyBorder="1" applyAlignment="1">
      <alignment horizontal="center"/>
    </xf>
    <xf numFmtId="0" fontId="11" fillId="0" borderId="0" xfId="0" applyFont="1" applyBorder="1"/>
    <xf numFmtId="0" fontId="11" fillId="5" borderId="0" xfId="0" applyFont="1" applyFill="1" applyBorder="1"/>
    <xf numFmtId="0" fontId="12" fillId="0" borderId="0" xfId="0" applyFont="1" applyBorder="1"/>
    <xf numFmtId="0" fontId="11" fillId="0" borderId="0" xfId="0" applyFont="1" applyBorder="1" applyAlignment="1">
      <alignment horizontal="left" vertical="center"/>
    </xf>
    <xf numFmtId="0" fontId="11" fillId="0" borderId="1" xfId="0" applyFont="1" applyBorder="1" applyAlignment="1">
      <alignment horizontal="left" vertical="center"/>
    </xf>
    <xf numFmtId="0" fontId="11" fillId="0" borderId="1" xfId="0" applyFont="1" applyBorder="1"/>
    <xf numFmtId="167" fontId="11" fillId="0" borderId="1" xfId="2" applyNumberFormat="1" applyFont="1" applyBorder="1" applyAlignment="1">
      <alignment horizontal="right"/>
    </xf>
    <xf numFmtId="164" fontId="11" fillId="0" borderId="1" xfId="0" applyNumberFormat="1" applyFont="1" applyBorder="1" applyAlignment="1">
      <alignment horizontal="right" vertical="center"/>
    </xf>
    <xf numFmtId="0" fontId="0" fillId="0" borderId="1" xfId="0" applyFill="1" applyBorder="1" applyAlignment="1">
      <alignment wrapText="1"/>
    </xf>
    <xf numFmtId="166" fontId="0" fillId="0" borderId="1" xfId="2" applyNumberFormat="1" applyFont="1" applyBorder="1" applyAlignment="1">
      <alignment wrapText="1"/>
    </xf>
    <xf numFmtId="166" fontId="0" fillId="0" borderId="0" xfId="2" applyNumberFormat="1" applyFont="1" applyFill="1"/>
    <xf numFmtId="168" fontId="0" fillId="6" borderId="0" xfId="2" applyNumberFormat="1" applyFont="1" applyFill="1"/>
    <xf numFmtId="168" fontId="0" fillId="0" borderId="0" xfId="2" applyNumberFormat="1" applyFont="1"/>
    <xf numFmtId="166" fontId="0" fillId="13" borderId="8" xfId="2" applyNumberFormat="1" applyFont="1" applyFill="1" applyBorder="1"/>
    <xf numFmtId="166" fontId="0" fillId="13" borderId="1" xfId="2" applyNumberFormat="1" applyFont="1" applyFill="1" applyBorder="1"/>
    <xf numFmtId="166" fontId="0" fillId="13" borderId="1" xfId="3" applyNumberFormat="1" applyFont="1" applyFill="1" applyBorder="1"/>
    <xf numFmtId="168" fontId="5" fillId="0" borderId="0" xfId="0" applyNumberFormat="1" applyFont="1"/>
    <xf numFmtId="168" fontId="4" fillId="0" borderId="0" xfId="0" applyNumberFormat="1" applyFont="1"/>
    <xf numFmtId="168" fontId="4" fillId="0" borderId="0" xfId="0" applyNumberFormat="1" applyFont="1" applyFill="1"/>
    <xf numFmtId="168" fontId="0" fillId="0" borderId="0" xfId="0" applyNumberFormat="1" applyBorder="1" applyAlignment="1">
      <alignment horizontal="left" vertical="top" wrapText="1"/>
    </xf>
    <xf numFmtId="168" fontId="0" fillId="0" borderId="12" xfId="0" applyNumberFormat="1" applyBorder="1"/>
    <xf numFmtId="168" fontId="0" fillId="0" borderId="0" xfId="0" applyNumberFormat="1"/>
    <xf numFmtId="168" fontId="0" fillId="0" borderId="0" xfId="2" applyNumberFormat="1" applyFont="1" applyFill="1"/>
    <xf numFmtId="0" fontId="11" fillId="0" borderId="0" xfId="0" applyFont="1" applyFill="1"/>
    <xf numFmtId="0" fontId="2" fillId="0" borderId="10" xfId="0" applyFont="1" applyBorder="1" applyAlignment="1">
      <alignment horizontal="center" wrapText="1"/>
    </xf>
    <xf numFmtId="0" fontId="3" fillId="0" borderId="10" xfId="0" applyFont="1" applyBorder="1" applyAlignment="1">
      <alignment horizontal="center" wrapText="1"/>
    </xf>
    <xf numFmtId="0" fontId="2" fillId="0" borderId="0" xfId="0" applyFont="1" applyAlignment="1">
      <alignment horizontal="left" wrapText="1"/>
    </xf>
    <xf numFmtId="0" fontId="3" fillId="0" borderId="0" xfId="0" applyFont="1" applyAlignment="1">
      <alignment horizontal="left" wrapText="1"/>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12" fillId="10" borderId="11"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3" fillId="0" borderId="10" xfId="0" applyFont="1" applyBorder="1" applyAlignment="1">
      <alignment horizontal="center"/>
    </xf>
    <xf numFmtId="14" fontId="0" fillId="0" borderId="0" xfId="0" applyNumberFormat="1" applyBorder="1" applyAlignment="1">
      <alignment horizontal="left" vertical="top" wrapText="1"/>
    </xf>
    <xf numFmtId="0" fontId="1" fillId="0" borderId="10" xfId="0" applyFont="1" applyBorder="1" applyAlignment="1">
      <alignment horizontal="center"/>
    </xf>
    <xf numFmtId="14" fontId="0" fillId="0" borderId="1" xfId="0" applyNumberFormat="1" applyBorder="1" applyAlignment="1">
      <alignment horizontal="left" vertical="top" wrapText="1"/>
    </xf>
    <xf numFmtId="14" fontId="1" fillId="0" borderId="0" xfId="0" applyNumberFormat="1" applyFont="1" applyBorder="1" applyAlignment="1">
      <alignment horizontal="center" vertical="top" wrapText="1"/>
    </xf>
    <xf numFmtId="0" fontId="1" fillId="0" borderId="0" xfId="0" applyFont="1" applyAlignment="1">
      <alignment horizontal="center"/>
    </xf>
    <xf numFmtId="0" fontId="1" fillId="13"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A1:G29"/>
  <sheetViews>
    <sheetView tabSelected="1" view="pageBreakPreview" zoomScale="60" zoomScaleNormal="80" workbookViewId="0">
      <selection activeCell="C10" sqref="C10"/>
    </sheetView>
  </sheetViews>
  <sheetFormatPr defaultColWidth="9.109375" defaultRowHeight="14.4" x14ac:dyDescent="0.3"/>
  <cols>
    <col min="1" max="1" width="24.21875" style="19" customWidth="1"/>
    <col min="2" max="2" width="44.77734375" style="19" customWidth="1"/>
    <col min="3" max="3" width="82.6640625" style="19" customWidth="1"/>
    <col min="4" max="4" width="39.88671875" style="19" customWidth="1"/>
    <col min="5" max="5" width="19.88671875" style="19" customWidth="1"/>
    <col min="6" max="16384" width="9.109375" style="19"/>
  </cols>
  <sheetData>
    <row r="1" spans="1:7" x14ac:dyDescent="0.3">
      <c r="A1" s="133" t="s">
        <v>139</v>
      </c>
      <c r="B1" s="133"/>
    </row>
    <row r="2" spans="1:7" x14ac:dyDescent="0.3">
      <c r="A2" s="134" t="s">
        <v>42</v>
      </c>
      <c r="B2" s="134"/>
    </row>
    <row r="3" spans="1:7" x14ac:dyDescent="0.3">
      <c r="A3" s="20" t="s">
        <v>140</v>
      </c>
      <c r="B3" s="21" t="s">
        <v>138</v>
      </c>
      <c r="C3" s="21"/>
      <c r="D3" s="21"/>
      <c r="E3" s="21"/>
      <c r="F3" s="21"/>
      <c r="G3" s="21"/>
    </row>
    <row r="4" spans="1:7" x14ac:dyDescent="0.3">
      <c r="A4" s="20" t="s">
        <v>0</v>
      </c>
      <c r="B4" s="21" t="s">
        <v>1</v>
      </c>
      <c r="C4" s="21"/>
    </row>
    <row r="5" spans="1:7" x14ac:dyDescent="0.3">
      <c r="A5" s="22" t="s">
        <v>2</v>
      </c>
      <c r="B5" s="23" t="s">
        <v>3</v>
      </c>
      <c r="C5" s="23"/>
    </row>
    <row r="6" spans="1:7" ht="28.8" x14ac:dyDescent="0.3">
      <c r="A6" s="22" t="s">
        <v>4</v>
      </c>
      <c r="B6" s="23" t="s">
        <v>5</v>
      </c>
      <c r="C6" s="23"/>
    </row>
    <row r="7" spans="1:7" ht="28.8" x14ac:dyDescent="0.3">
      <c r="A7" s="22"/>
      <c r="B7" s="23" t="s">
        <v>6</v>
      </c>
      <c r="C7" s="23"/>
    </row>
    <row r="8" spans="1:7" x14ac:dyDescent="0.3">
      <c r="A8" s="20" t="s">
        <v>7</v>
      </c>
      <c r="B8" s="24">
        <v>43199</v>
      </c>
      <c r="C8" s="25"/>
    </row>
    <row r="9" spans="1:7" x14ac:dyDescent="0.3">
      <c r="A9" s="26" t="s">
        <v>8</v>
      </c>
      <c r="B9" s="27"/>
    </row>
    <row r="11" spans="1:7" ht="30" customHeight="1" x14ac:dyDescent="0.3">
      <c r="A11" s="132" t="s">
        <v>69</v>
      </c>
      <c r="B11" s="132"/>
    </row>
    <row r="12" spans="1:7" x14ac:dyDescent="0.3">
      <c r="A12" s="28" t="s">
        <v>68</v>
      </c>
      <c r="B12" s="28" t="s">
        <v>53</v>
      </c>
      <c r="C12" s="28" t="s">
        <v>52</v>
      </c>
      <c r="D12" s="28" t="s">
        <v>64</v>
      </c>
      <c r="E12" s="28" t="s">
        <v>65</v>
      </c>
    </row>
    <row r="13" spans="1:7" ht="273.60000000000002" x14ac:dyDescent="0.3">
      <c r="A13" s="29">
        <v>1</v>
      </c>
      <c r="B13" s="30" t="s">
        <v>54</v>
      </c>
      <c r="C13" s="30" t="s">
        <v>51</v>
      </c>
      <c r="D13" s="83" t="s">
        <v>256</v>
      </c>
      <c r="E13" s="84" t="s">
        <v>257</v>
      </c>
    </row>
    <row r="14" spans="1:7" ht="72" x14ac:dyDescent="0.3">
      <c r="A14" s="29">
        <v>2</v>
      </c>
      <c r="B14" s="30" t="s">
        <v>55</v>
      </c>
      <c r="C14" s="30" t="s">
        <v>56</v>
      </c>
      <c r="D14" s="83" t="s">
        <v>258</v>
      </c>
      <c r="E14" s="84" t="s">
        <v>257</v>
      </c>
    </row>
    <row r="15" spans="1:7" ht="230.4" x14ac:dyDescent="0.3">
      <c r="A15" s="29">
        <v>3</v>
      </c>
      <c r="B15" s="30" t="s">
        <v>61</v>
      </c>
      <c r="C15" s="30" t="s">
        <v>57</v>
      </c>
      <c r="D15" s="83" t="s">
        <v>259</v>
      </c>
      <c r="E15" s="84" t="s">
        <v>257</v>
      </c>
    </row>
    <row r="16" spans="1:7" ht="115.2" x14ac:dyDescent="0.3">
      <c r="A16" s="29">
        <v>4</v>
      </c>
      <c r="B16" s="30" t="s">
        <v>62</v>
      </c>
      <c r="C16" s="30" t="s">
        <v>58</v>
      </c>
      <c r="D16" s="83" t="s">
        <v>260</v>
      </c>
      <c r="E16" s="84" t="s">
        <v>257</v>
      </c>
    </row>
    <row r="17" spans="1:5" ht="216" x14ac:dyDescent="0.3">
      <c r="A17" s="29">
        <v>5</v>
      </c>
      <c r="B17" s="30" t="s">
        <v>63</v>
      </c>
      <c r="C17" s="30" t="s">
        <v>59</v>
      </c>
      <c r="D17" s="83" t="s">
        <v>261</v>
      </c>
      <c r="E17" s="84" t="s">
        <v>257</v>
      </c>
    </row>
    <row r="18" spans="1:5" ht="100.8" x14ac:dyDescent="0.3">
      <c r="A18" s="29">
        <v>6</v>
      </c>
      <c r="B18" s="30" t="s">
        <v>60</v>
      </c>
      <c r="C18" s="30" t="s">
        <v>67</v>
      </c>
      <c r="D18" s="83" t="s">
        <v>262</v>
      </c>
      <c r="E18" s="84" t="s">
        <v>257</v>
      </c>
    </row>
    <row r="22" spans="1:5" ht="45" customHeight="1" x14ac:dyDescent="0.3">
      <c r="A22" s="131" t="s">
        <v>66</v>
      </c>
      <c r="B22" s="131"/>
    </row>
    <row r="23" spans="1:5" x14ac:dyDescent="0.3">
      <c r="A23" s="28" t="s">
        <v>68</v>
      </c>
      <c r="B23" s="28" t="s">
        <v>53</v>
      </c>
      <c r="C23" s="28" t="s">
        <v>52</v>
      </c>
    </row>
    <row r="24" spans="1:5" ht="25.5" customHeight="1" x14ac:dyDescent="0.3">
      <c r="A24" s="85">
        <v>1</v>
      </c>
      <c r="B24" s="86" t="s">
        <v>54</v>
      </c>
      <c r="C24" s="87" t="s">
        <v>257</v>
      </c>
    </row>
    <row r="25" spans="1:5" ht="25.5" customHeight="1" x14ac:dyDescent="0.3">
      <c r="A25" s="85">
        <v>2</v>
      </c>
      <c r="B25" s="86" t="s">
        <v>55</v>
      </c>
      <c r="C25" s="87" t="s">
        <v>257</v>
      </c>
    </row>
    <row r="26" spans="1:5" ht="25.5" customHeight="1" x14ac:dyDescent="0.3">
      <c r="A26" s="85">
        <v>3</v>
      </c>
      <c r="B26" s="86" t="s">
        <v>61</v>
      </c>
      <c r="C26" s="87" t="s">
        <v>257</v>
      </c>
    </row>
    <row r="27" spans="1:5" ht="25.5" customHeight="1" x14ac:dyDescent="0.3">
      <c r="A27" s="85">
        <v>4</v>
      </c>
      <c r="B27" s="86" t="s">
        <v>62</v>
      </c>
      <c r="C27" s="87" t="s">
        <v>257</v>
      </c>
    </row>
    <row r="28" spans="1:5" ht="25.5" customHeight="1" x14ac:dyDescent="0.3">
      <c r="A28" s="85">
        <v>5</v>
      </c>
      <c r="B28" s="86" t="s">
        <v>63</v>
      </c>
      <c r="C28" s="87" t="s">
        <v>257</v>
      </c>
    </row>
    <row r="29" spans="1:5" ht="25.5" customHeight="1" x14ac:dyDescent="0.3">
      <c r="A29" s="85">
        <v>6</v>
      </c>
      <c r="B29" s="86" t="s">
        <v>60</v>
      </c>
      <c r="C29" s="87" t="s">
        <v>257</v>
      </c>
    </row>
  </sheetData>
  <mergeCells count="4">
    <mergeCell ref="A22:B22"/>
    <mergeCell ref="A11:B11"/>
    <mergeCell ref="A1:B1"/>
    <mergeCell ref="A2:B2"/>
  </mergeCells>
  <pageMargins left="0.5" right="0.5" top="0.5" bottom="0.5" header="0.3" footer="0.3"/>
  <pageSetup scale="60" fitToHeight="0" orientation="landscape" r:id="rId1"/>
  <headerFooter>
    <oddHeader>&amp;CPart 5
Attachment A</oddHeader>
  </headerFooter>
  <rowBreaks count="1" manualBreakCount="1">
    <brk id="1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I33"/>
  <sheetViews>
    <sheetView view="pageBreakPreview" topLeftCell="B1" zoomScale="60" zoomScaleNormal="80" workbookViewId="0">
      <selection activeCell="C5" sqref="C5"/>
    </sheetView>
  </sheetViews>
  <sheetFormatPr defaultRowHeight="14.4" x14ac:dyDescent="0.3"/>
  <cols>
    <col min="1" max="1" width="25.6640625" bestFit="1" customWidth="1"/>
    <col min="2" max="2" width="82.6640625" customWidth="1"/>
    <col min="3" max="3" width="70" customWidth="1"/>
    <col min="4" max="4" width="68.6640625" customWidth="1"/>
    <col min="5" max="5" width="74.109375" customWidth="1"/>
  </cols>
  <sheetData>
    <row r="1" spans="1:9" x14ac:dyDescent="0.3">
      <c r="A1" s="1" t="s">
        <v>139</v>
      </c>
    </row>
    <row r="2" spans="1:9" x14ac:dyDescent="0.3">
      <c r="A2" s="2" t="s">
        <v>43</v>
      </c>
    </row>
    <row r="3" spans="1:9" x14ac:dyDescent="0.3">
      <c r="A3" s="2" t="s">
        <v>141</v>
      </c>
      <c r="B3" s="3" t="s">
        <v>33</v>
      </c>
      <c r="C3" s="3"/>
      <c r="D3" s="3"/>
      <c r="E3" s="3"/>
      <c r="F3" s="3"/>
      <c r="G3" s="3"/>
      <c r="H3" s="3"/>
      <c r="I3" s="3"/>
    </row>
    <row r="4" spans="1:9" x14ac:dyDescent="0.3">
      <c r="A4" s="2" t="s">
        <v>0</v>
      </c>
      <c r="B4" s="3" t="s">
        <v>1</v>
      </c>
      <c r="C4" s="3"/>
      <c r="D4" s="3"/>
      <c r="E4" s="3"/>
    </row>
    <row r="5" spans="1:9" x14ac:dyDescent="0.3">
      <c r="A5" s="4" t="s">
        <v>2</v>
      </c>
      <c r="B5" s="5" t="s">
        <v>3</v>
      </c>
      <c r="C5" s="5"/>
      <c r="D5" s="5"/>
      <c r="E5" s="5"/>
    </row>
    <row r="6" spans="1:9" x14ac:dyDescent="0.3">
      <c r="A6" s="4" t="s">
        <v>4</v>
      </c>
      <c r="B6" t="s">
        <v>81</v>
      </c>
      <c r="C6" s="5"/>
      <c r="D6" s="5"/>
      <c r="E6" s="5"/>
    </row>
    <row r="7" spans="1:9" x14ac:dyDescent="0.3">
      <c r="A7" s="4"/>
      <c r="B7" t="s">
        <v>82</v>
      </c>
      <c r="C7" s="5"/>
      <c r="D7" s="5"/>
      <c r="E7" s="5"/>
    </row>
    <row r="8" spans="1:9" x14ac:dyDescent="0.3">
      <c r="A8" s="2"/>
      <c r="B8" s="6"/>
      <c r="C8" s="6"/>
      <c r="D8" s="6"/>
      <c r="E8" s="7"/>
    </row>
    <row r="9" spans="1:9" ht="15" thickBot="1" x14ac:dyDescent="0.35">
      <c r="A9" s="8"/>
      <c r="B9" s="9"/>
      <c r="C9" s="9"/>
      <c r="D9" s="9"/>
    </row>
    <row r="10" spans="1:9" ht="47.4" thickBot="1" x14ac:dyDescent="0.35">
      <c r="A10" s="11" t="s">
        <v>70</v>
      </c>
      <c r="B10" s="10" t="s">
        <v>35</v>
      </c>
      <c r="C10" s="10" t="s">
        <v>45</v>
      </c>
      <c r="D10" s="10" t="s">
        <v>46</v>
      </c>
      <c r="E10" s="10" t="s">
        <v>44</v>
      </c>
    </row>
    <row r="11" spans="1:9" ht="16.2" thickBot="1" x14ac:dyDescent="0.35">
      <c r="A11" s="135" t="s">
        <v>32</v>
      </c>
      <c r="B11" s="136"/>
      <c r="C11" s="136"/>
      <c r="D11" s="136"/>
      <c r="E11" s="137"/>
    </row>
    <row r="12" spans="1:9" ht="43.8" thickBot="1" x14ac:dyDescent="0.35">
      <c r="A12" s="88" t="s">
        <v>31</v>
      </c>
      <c r="B12" s="89"/>
      <c r="C12" s="89"/>
      <c r="D12" s="89"/>
      <c r="E12" s="89"/>
    </row>
    <row r="13" spans="1:9" ht="101.4" thickBot="1" x14ac:dyDescent="0.35">
      <c r="A13" s="88" t="s">
        <v>263</v>
      </c>
      <c r="B13" s="89" t="s">
        <v>264</v>
      </c>
      <c r="C13" s="89" t="s">
        <v>265</v>
      </c>
      <c r="D13" s="89" t="s">
        <v>266</v>
      </c>
      <c r="E13" s="89"/>
    </row>
    <row r="14" spans="1:9" ht="72.599999999999994" thickBot="1" x14ac:dyDescent="0.35">
      <c r="A14" s="88" t="s">
        <v>30</v>
      </c>
      <c r="B14" s="89" t="s">
        <v>267</v>
      </c>
      <c r="C14" s="89" t="s">
        <v>268</v>
      </c>
      <c r="D14" s="89" t="s">
        <v>269</v>
      </c>
      <c r="E14" s="89"/>
    </row>
    <row r="15" spans="1:9" ht="101.4" thickBot="1" x14ac:dyDescent="0.35">
      <c r="A15" s="88" t="s">
        <v>270</v>
      </c>
      <c r="B15" s="89" t="s">
        <v>271</v>
      </c>
      <c r="C15" s="89" t="s">
        <v>272</v>
      </c>
      <c r="D15" s="89" t="s">
        <v>273</v>
      </c>
      <c r="E15" s="89"/>
    </row>
    <row r="16" spans="1:9" ht="17.25" customHeight="1" thickBot="1" x14ac:dyDescent="0.35">
      <c r="A16" s="138" t="s">
        <v>29</v>
      </c>
      <c r="B16" s="139"/>
      <c r="C16" s="139"/>
      <c r="D16" s="139"/>
      <c r="E16" s="140"/>
    </row>
    <row r="17" spans="1:5" ht="144.6" thickBot="1" x14ac:dyDescent="0.35">
      <c r="A17" s="88" t="s">
        <v>28</v>
      </c>
      <c r="B17" s="89" t="s">
        <v>274</v>
      </c>
      <c r="C17" s="89"/>
      <c r="D17" s="89" t="s">
        <v>275</v>
      </c>
      <c r="E17" s="89"/>
    </row>
    <row r="18" spans="1:5" ht="43.8" thickBot="1" x14ac:dyDescent="0.35">
      <c r="A18" s="88" t="s">
        <v>27</v>
      </c>
      <c r="B18" s="89" t="s">
        <v>276</v>
      </c>
      <c r="C18" s="89"/>
      <c r="D18" s="89"/>
      <c r="E18" s="89"/>
    </row>
    <row r="19" spans="1:5" ht="202.2" thickBot="1" x14ac:dyDescent="0.35">
      <c r="A19" s="88" t="s">
        <v>277</v>
      </c>
      <c r="B19" s="89" t="s">
        <v>278</v>
      </c>
      <c r="C19" s="89" t="s">
        <v>279</v>
      </c>
      <c r="D19" s="89" t="s">
        <v>280</v>
      </c>
      <c r="E19" s="90"/>
    </row>
    <row r="20" spans="1:5" ht="216.6" thickBot="1" x14ac:dyDescent="0.35">
      <c r="A20" s="88" t="s">
        <v>281</v>
      </c>
      <c r="B20" s="89" t="s">
        <v>282</v>
      </c>
      <c r="C20" s="89" t="s">
        <v>283</v>
      </c>
      <c r="D20" s="89" t="s">
        <v>284</v>
      </c>
      <c r="E20" s="90"/>
    </row>
    <row r="21" spans="1:5" ht="115.8" thickBot="1" x14ac:dyDescent="0.35">
      <c r="A21" s="88" t="s">
        <v>285</v>
      </c>
      <c r="B21" s="89" t="s">
        <v>286</v>
      </c>
      <c r="C21" s="89" t="s">
        <v>287</v>
      </c>
      <c r="D21" s="89" t="s">
        <v>288</v>
      </c>
      <c r="E21" s="90"/>
    </row>
    <row r="22" spans="1:5" ht="87" thickBot="1" x14ac:dyDescent="0.35">
      <c r="A22" s="88" t="s">
        <v>289</v>
      </c>
      <c r="B22" s="89" t="s">
        <v>290</v>
      </c>
      <c r="C22" s="89" t="s">
        <v>291</v>
      </c>
      <c r="D22" s="89" t="s">
        <v>292</v>
      </c>
      <c r="E22" s="90"/>
    </row>
    <row r="23" spans="1:5" ht="43.8" thickBot="1" x14ac:dyDescent="0.35">
      <c r="A23" s="88" t="s">
        <v>26</v>
      </c>
      <c r="B23" s="90"/>
      <c r="C23" s="90"/>
      <c r="D23" s="90"/>
      <c r="E23" s="90"/>
    </row>
    <row r="24" spans="1:5" ht="72.599999999999994" thickBot="1" x14ac:dyDescent="0.35">
      <c r="A24" s="88" t="s">
        <v>25</v>
      </c>
      <c r="B24" s="89" t="s">
        <v>293</v>
      </c>
      <c r="C24" s="89"/>
      <c r="D24" s="89"/>
      <c r="E24" s="90"/>
    </row>
    <row r="25" spans="1:5" ht="115.8" thickBot="1" x14ac:dyDescent="0.35">
      <c r="A25" s="88" t="s">
        <v>294</v>
      </c>
      <c r="B25" s="89" t="s">
        <v>295</v>
      </c>
      <c r="C25" s="89" t="s">
        <v>296</v>
      </c>
      <c r="D25" s="89" t="s">
        <v>297</v>
      </c>
      <c r="E25" s="90"/>
    </row>
    <row r="26" spans="1:5" ht="58.2" thickBot="1" x14ac:dyDescent="0.35">
      <c r="A26" s="88" t="s">
        <v>24</v>
      </c>
      <c r="B26" s="89" t="s">
        <v>276</v>
      </c>
      <c r="C26" s="89"/>
      <c r="D26" s="89"/>
      <c r="E26" s="90"/>
    </row>
    <row r="27" spans="1:5" ht="17.25" customHeight="1" thickBot="1" x14ac:dyDescent="0.35">
      <c r="A27" s="138" t="s">
        <v>23</v>
      </c>
      <c r="B27" s="139"/>
      <c r="C27" s="139"/>
      <c r="D27" s="139"/>
      <c r="E27" s="140"/>
    </row>
    <row r="28" spans="1:5" ht="130.19999999999999" thickBot="1" x14ac:dyDescent="0.35">
      <c r="A28" s="88" t="s">
        <v>22</v>
      </c>
      <c r="B28" s="89" t="s">
        <v>298</v>
      </c>
      <c r="C28" s="89"/>
      <c r="D28" s="89" t="s">
        <v>299</v>
      </c>
      <c r="E28" s="89"/>
    </row>
    <row r="29" spans="1:5" ht="43.8" thickBot="1" x14ac:dyDescent="0.35">
      <c r="A29" s="88" t="s">
        <v>21</v>
      </c>
      <c r="B29" s="89" t="s">
        <v>300</v>
      </c>
      <c r="C29" s="89"/>
      <c r="D29" s="89" t="s">
        <v>301</v>
      </c>
      <c r="E29" s="89"/>
    </row>
    <row r="30" spans="1:5" ht="115.8" thickBot="1" x14ac:dyDescent="0.35">
      <c r="A30" s="88" t="s">
        <v>20</v>
      </c>
      <c r="B30" s="89" t="s">
        <v>302</v>
      </c>
      <c r="C30" s="89"/>
      <c r="D30" s="89"/>
      <c r="E30" s="89"/>
    </row>
    <row r="31" spans="1:5" ht="346.2" thickBot="1" x14ac:dyDescent="0.35">
      <c r="A31" s="88" t="s">
        <v>303</v>
      </c>
      <c r="B31" s="89" t="s">
        <v>304</v>
      </c>
      <c r="C31" s="89" t="s">
        <v>305</v>
      </c>
      <c r="D31" s="89" t="s">
        <v>306</v>
      </c>
      <c r="E31" s="89"/>
    </row>
    <row r="32" spans="1:5" ht="58.2" thickBot="1" x14ac:dyDescent="0.35">
      <c r="A32" s="88" t="s">
        <v>19</v>
      </c>
      <c r="B32" s="89" t="s">
        <v>307</v>
      </c>
      <c r="C32" s="89"/>
      <c r="D32" s="89"/>
      <c r="E32" s="89" t="s">
        <v>308</v>
      </c>
    </row>
    <row r="33" spans="1:5" ht="101.4" thickBot="1" x14ac:dyDescent="0.35">
      <c r="A33" s="88" t="s">
        <v>309</v>
      </c>
      <c r="B33" s="89" t="s">
        <v>310</v>
      </c>
      <c r="C33" s="89"/>
      <c r="D33" s="89"/>
      <c r="E33" s="89"/>
    </row>
  </sheetData>
  <mergeCells count="3">
    <mergeCell ref="A11:E11"/>
    <mergeCell ref="A16:E16"/>
    <mergeCell ref="A27:E27"/>
  </mergeCells>
  <pageMargins left="0.5" right="0.5" top="0.5" bottom="0.5" header="0.3" footer="0.3"/>
  <pageSetup paperSize="3" scale="39" fitToHeight="0" orientation="landscape" r:id="rId1"/>
  <headerFooter>
    <oddHeader>&amp;CPart 5
Attachment B</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G227"/>
  <sheetViews>
    <sheetView view="pageBreakPreview" zoomScale="60" zoomScaleNormal="100" workbookViewId="0">
      <selection activeCell="K10" sqref="K10"/>
    </sheetView>
  </sheetViews>
  <sheetFormatPr defaultColWidth="8.77734375" defaultRowHeight="14.4" x14ac:dyDescent="0.3"/>
  <cols>
    <col min="1" max="1" width="4.109375" style="34" customWidth="1"/>
    <col min="2" max="2" width="22.109375" style="37" customWidth="1"/>
    <col min="3" max="6" width="12.88671875" style="59" customWidth="1"/>
    <col min="7" max="7" width="11.33203125" style="42" bestFit="1" customWidth="1"/>
    <col min="8" max="16384" width="8.77734375" style="42"/>
  </cols>
  <sheetData>
    <row r="1" spans="1:7" x14ac:dyDescent="0.3">
      <c r="A1" s="130"/>
    </row>
    <row r="2" spans="1:7" x14ac:dyDescent="0.3">
      <c r="A2" s="130"/>
    </row>
    <row r="3" spans="1:7" s="34" customFormat="1" x14ac:dyDescent="0.3">
      <c r="B3" s="36" t="s">
        <v>143</v>
      </c>
      <c r="C3" s="35"/>
      <c r="D3" s="35"/>
      <c r="E3" s="35"/>
      <c r="F3" s="35"/>
    </row>
    <row r="4" spans="1:7" s="34" customFormat="1" x14ac:dyDescent="0.3">
      <c r="B4" s="36" t="s">
        <v>144</v>
      </c>
      <c r="C4" s="35"/>
      <c r="D4" s="35"/>
      <c r="E4" s="35"/>
      <c r="F4" s="35"/>
    </row>
    <row r="5" spans="1:7" x14ac:dyDescent="0.3">
      <c r="C5" s="38" t="s">
        <v>106</v>
      </c>
      <c r="D5" s="39" t="s">
        <v>107</v>
      </c>
      <c r="E5" s="40" t="s">
        <v>108</v>
      </c>
      <c r="F5" s="41" t="s">
        <v>109</v>
      </c>
      <c r="G5" s="141" t="s">
        <v>110</v>
      </c>
    </row>
    <row r="6" spans="1:7" x14ac:dyDescent="0.3">
      <c r="C6" s="38" t="s">
        <v>111</v>
      </c>
      <c r="D6" s="39" t="s">
        <v>112</v>
      </c>
      <c r="E6" s="40" t="s">
        <v>113</v>
      </c>
      <c r="F6" s="41" t="s">
        <v>114</v>
      </c>
      <c r="G6" s="142"/>
    </row>
    <row r="7" spans="1:7" ht="57.6" x14ac:dyDescent="0.3">
      <c r="C7" s="43" t="s">
        <v>115</v>
      </c>
      <c r="D7" s="44" t="s">
        <v>116</v>
      </c>
      <c r="E7" s="45" t="s">
        <v>117</v>
      </c>
      <c r="F7" s="46" t="s">
        <v>118</v>
      </c>
      <c r="G7" s="143"/>
    </row>
    <row r="8" spans="1:7" ht="4.5" customHeight="1" x14ac:dyDescent="0.3">
      <c r="C8" s="47"/>
      <c r="D8" s="47"/>
      <c r="E8" s="47"/>
      <c r="F8" s="47"/>
      <c r="G8" s="48"/>
    </row>
    <row r="9" spans="1:7" x14ac:dyDescent="0.3">
      <c r="B9" s="49" t="s">
        <v>119</v>
      </c>
      <c r="C9" s="50"/>
      <c r="D9" s="50"/>
      <c r="E9" s="50"/>
      <c r="F9" s="50"/>
      <c r="G9" s="51"/>
    </row>
    <row r="10" spans="1:7" ht="4.5" customHeight="1" x14ac:dyDescent="0.3">
      <c r="C10" s="47"/>
      <c r="D10" s="47"/>
      <c r="E10" s="47"/>
      <c r="F10" s="47"/>
      <c r="G10" s="48"/>
    </row>
    <row r="11" spans="1:7" x14ac:dyDescent="0.3">
      <c r="B11" s="52" t="s">
        <v>120</v>
      </c>
      <c r="C11" s="53">
        <v>18654</v>
      </c>
      <c r="D11" s="53">
        <v>16920</v>
      </c>
      <c r="E11" s="53">
        <v>4230</v>
      </c>
      <c r="F11" s="53">
        <v>2538</v>
      </c>
      <c r="G11" s="101">
        <v>42342</v>
      </c>
    </row>
    <row r="12" spans="1:7" x14ac:dyDescent="0.3">
      <c r="B12" s="54" t="s">
        <v>121</v>
      </c>
      <c r="C12" s="102">
        <v>0.44055547683151502</v>
      </c>
      <c r="D12" s="102">
        <v>0.39960323083463228</v>
      </c>
      <c r="E12" s="102">
        <v>9.9900807708658071E-2</v>
      </c>
      <c r="F12" s="102">
        <v>5.9940484625194843E-2</v>
      </c>
      <c r="G12" s="103">
        <v>1.0000000000000002</v>
      </c>
    </row>
    <row r="13" spans="1:7" x14ac:dyDescent="0.3">
      <c r="B13" s="54" t="s">
        <v>122</v>
      </c>
      <c r="C13" s="104">
        <v>20.902887377679999</v>
      </c>
      <c r="D13" s="104">
        <v>40.748887191319994</v>
      </c>
      <c r="E13" s="104">
        <v>24.660709827599998</v>
      </c>
      <c r="F13" s="104">
        <v>31.002035211840003</v>
      </c>
      <c r="G13" s="113">
        <v>117.31451960844001</v>
      </c>
    </row>
    <row r="14" spans="1:7" x14ac:dyDescent="0.3">
      <c r="B14" s="48"/>
      <c r="C14" s="47"/>
      <c r="D14" s="47"/>
      <c r="E14" s="47"/>
      <c r="F14" s="47"/>
      <c r="G14" s="48"/>
    </row>
    <row r="15" spans="1:7" x14ac:dyDescent="0.3">
      <c r="B15" s="52" t="s">
        <v>123</v>
      </c>
      <c r="C15" s="53">
        <v>16777</v>
      </c>
      <c r="D15" s="53">
        <v>14396</v>
      </c>
      <c r="E15" s="53">
        <v>3653</v>
      </c>
      <c r="F15" s="53">
        <v>2188</v>
      </c>
      <c r="G15" s="101">
        <v>37014</v>
      </c>
    </row>
    <row r="16" spans="1:7" x14ac:dyDescent="0.3">
      <c r="B16" s="54" t="s">
        <v>121</v>
      </c>
      <c r="C16" s="102">
        <v>0.453260928297401</v>
      </c>
      <c r="D16" s="102">
        <v>0.38893391689630952</v>
      </c>
      <c r="E16" s="102">
        <v>9.8692386664505319E-2</v>
      </c>
      <c r="F16" s="102">
        <v>5.9112768141784192E-2</v>
      </c>
      <c r="G16" s="103">
        <v>1</v>
      </c>
    </row>
    <row r="17" spans="2:7" x14ac:dyDescent="0.3">
      <c r="B17" s="54" t="s">
        <v>122</v>
      </c>
      <c r="C17" s="104">
        <v>62.777932548959996</v>
      </c>
      <c r="D17" s="104">
        <v>142.13206077096001</v>
      </c>
      <c r="E17" s="104">
        <v>66.657467706479991</v>
      </c>
      <c r="F17" s="104">
        <v>81.470238307920013</v>
      </c>
      <c r="G17" s="113">
        <v>353.03769933432</v>
      </c>
    </row>
    <row r="18" spans="2:7" x14ac:dyDescent="0.3">
      <c r="B18" s="42"/>
      <c r="C18" s="47"/>
      <c r="D18" s="47"/>
      <c r="E18" s="47"/>
      <c r="F18" s="47"/>
      <c r="G18" s="48"/>
    </row>
    <row r="19" spans="2:7" x14ac:dyDescent="0.3">
      <c r="B19" s="52" t="s">
        <v>124</v>
      </c>
      <c r="C19" s="53">
        <v>9190</v>
      </c>
      <c r="D19" s="53">
        <v>8320</v>
      </c>
      <c r="E19" s="53">
        <v>2080</v>
      </c>
      <c r="F19" s="53">
        <v>1248</v>
      </c>
      <c r="G19" s="101">
        <v>20838</v>
      </c>
    </row>
    <row r="20" spans="2:7" x14ac:dyDescent="0.3">
      <c r="B20" s="54" t="s">
        <v>121</v>
      </c>
      <c r="C20" s="102">
        <v>0.44102121124868032</v>
      </c>
      <c r="D20" s="102">
        <v>0.39927056339379979</v>
      </c>
      <c r="E20" s="102">
        <v>9.9817640848449948E-2</v>
      </c>
      <c r="F20" s="102">
        <v>5.989058450906997E-2</v>
      </c>
      <c r="G20" s="103">
        <v>0.99999999999999989</v>
      </c>
    </row>
    <row r="21" spans="2:7" x14ac:dyDescent="0.3">
      <c r="B21" s="54" t="s">
        <v>122</v>
      </c>
      <c r="C21" s="104">
        <v>18.36968874843717</v>
      </c>
      <c r="D21" s="104">
        <v>33.426810673385674</v>
      </c>
      <c r="E21" s="104">
        <v>17.968165497105211</v>
      </c>
      <c r="F21" s="104">
        <v>30.51576710122896</v>
      </c>
      <c r="G21" s="113">
        <v>100.28043202015701</v>
      </c>
    </row>
    <row r="22" spans="2:7" x14ac:dyDescent="0.3">
      <c r="B22" s="56"/>
      <c r="C22" s="57"/>
      <c r="D22" s="57"/>
      <c r="E22" s="57"/>
      <c r="F22" s="57"/>
      <c r="G22" s="56"/>
    </row>
    <row r="23" spans="2:7" x14ac:dyDescent="0.3">
      <c r="B23" s="58" t="s">
        <v>125</v>
      </c>
      <c r="C23" s="53">
        <v>4356</v>
      </c>
      <c r="D23" s="53">
        <v>3950</v>
      </c>
      <c r="E23" s="53">
        <v>980</v>
      </c>
      <c r="F23" s="53">
        <v>588</v>
      </c>
      <c r="G23" s="101">
        <v>9874</v>
      </c>
    </row>
    <row r="24" spans="2:7" x14ac:dyDescent="0.3">
      <c r="B24" s="54" t="s">
        <v>126</v>
      </c>
      <c r="C24" s="102">
        <v>0.44115859833907234</v>
      </c>
      <c r="D24" s="102">
        <v>0.40004051043143607</v>
      </c>
      <c r="E24" s="102">
        <v>9.9250557018432245E-2</v>
      </c>
      <c r="F24" s="102">
        <v>5.9550334211059347E-2</v>
      </c>
      <c r="G24" s="103">
        <v>1</v>
      </c>
    </row>
    <row r="25" spans="2:7" x14ac:dyDescent="0.3">
      <c r="B25" s="54" t="s">
        <v>122</v>
      </c>
      <c r="C25" s="104">
        <v>5.8297586987999992</v>
      </c>
      <c r="D25" s="104">
        <v>17.177762272799999</v>
      </c>
      <c r="E25" s="104">
        <v>7.9658534891999988</v>
      </c>
      <c r="F25" s="104">
        <v>13.528600339199999</v>
      </c>
      <c r="G25" s="113">
        <v>44.501974799999992</v>
      </c>
    </row>
    <row r="26" spans="2:7" x14ac:dyDescent="0.3">
      <c r="B26" s="42"/>
      <c r="C26" s="47"/>
      <c r="D26" s="47"/>
      <c r="E26" s="47"/>
      <c r="F26" s="47"/>
      <c r="G26" s="48"/>
    </row>
    <row r="27" spans="2:7" x14ac:dyDescent="0.3">
      <c r="B27" s="52" t="s">
        <v>110</v>
      </c>
      <c r="C27" s="53">
        <v>44621</v>
      </c>
      <c r="D27" s="53">
        <v>39636</v>
      </c>
      <c r="E27" s="53">
        <v>9963</v>
      </c>
      <c r="F27" s="53">
        <v>5974</v>
      </c>
      <c r="G27" s="101">
        <v>100194</v>
      </c>
    </row>
    <row r="28" spans="2:7" x14ac:dyDescent="0.3">
      <c r="B28" s="54" t="s">
        <v>121</v>
      </c>
      <c r="C28" s="102">
        <v>0.44534602870431361</v>
      </c>
      <c r="D28" s="102">
        <v>0.39559255045212288</v>
      </c>
      <c r="E28" s="102">
        <v>9.9437092041439606E-2</v>
      </c>
      <c r="F28" s="102">
        <v>5.9624328802123878E-2</v>
      </c>
      <c r="G28" s="103">
        <v>1</v>
      </c>
    </row>
    <row r="29" spans="2:7" x14ac:dyDescent="0.3">
      <c r="B29" s="54" t="s">
        <v>122</v>
      </c>
      <c r="C29" s="104">
        <v>107.88026737387716</v>
      </c>
      <c r="D29" s="104">
        <v>233.48552090846567</v>
      </c>
      <c r="E29" s="104">
        <v>117.2521965203852</v>
      </c>
      <c r="F29" s="104">
        <v>156.51664096018899</v>
      </c>
      <c r="G29" s="55">
        <v>615.13462576291704</v>
      </c>
    </row>
    <row r="30" spans="2:7" ht="4.5" customHeight="1" x14ac:dyDescent="0.3">
      <c r="C30" s="47"/>
      <c r="D30" s="47"/>
      <c r="E30" s="47"/>
      <c r="F30" s="47"/>
      <c r="G30" s="48"/>
    </row>
    <row r="31" spans="2:7" x14ac:dyDescent="0.3">
      <c r="B31" s="49" t="s">
        <v>127</v>
      </c>
      <c r="C31" s="50"/>
      <c r="D31" s="50"/>
      <c r="E31" s="50"/>
      <c r="F31" s="50"/>
      <c r="G31" s="51"/>
    </row>
    <row r="32" spans="2:7" ht="4.5" customHeight="1" x14ac:dyDescent="0.3">
      <c r="C32" s="47"/>
      <c r="D32" s="47"/>
      <c r="E32" s="47"/>
      <c r="F32" s="47"/>
      <c r="G32" s="48"/>
    </row>
    <row r="33" spans="2:7" x14ac:dyDescent="0.3">
      <c r="B33" s="52" t="s">
        <v>326</v>
      </c>
      <c r="C33" s="105"/>
      <c r="D33" s="105"/>
      <c r="E33" s="105"/>
      <c r="F33" s="105"/>
      <c r="G33" s="54"/>
    </row>
    <row r="34" spans="2:7" ht="15.75" customHeight="1" x14ac:dyDescent="0.3">
      <c r="B34" s="106" t="s">
        <v>327</v>
      </c>
      <c r="C34" s="114">
        <v>2653</v>
      </c>
      <c r="D34" s="114">
        <v>2105</v>
      </c>
      <c r="E34" s="114">
        <v>496</v>
      </c>
      <c r="F34" s="114">
        <v>260</v>
      </c>
      <c r="G34" s="101">
        <v>5514</v>
      </c>
    </row>
    <row r="35" spans="2:7" ht="15.75" customHeight="1" x14ac:dyDescent="0.3">
      <c r="B35" s="54" t="s">
        <v>328</v>
      </c>
      <c r="C35" s="102">
        <v>0.48113891911498002</v>
      </c>
      <c r="D35" s="102">
        <v>0.3817555313746826</v>
      </c>
      <c r="E35" s="102">
        <v>8.995284729778745E-2</v>
      </c>
      <c r="F35" s="102">
        <v>4.7152702212549871E-2</v>
      </c>
      <c r="G35" s="103">
        <v>0.99999999999999989</v>
      </c>
    </row>
    <row r="36" spans="2:7" ht="15.75" customHeight="1" x14ac:dyDescent="0.3">
      <c r="B36" s="54" t="s">
        <v>329</v>
      </c>
      <c r="C36" s="104">
        <v>3.108620817935968</v>
      </c>
      <c r="D36" s="104">
        <v>4.7060650241399475</v>
      </c>
      <c r="E36" s="104">
        <v>3.4396974095706869</v>
      </c>
      <c r="F36" s="104">
        <v>3.0551829759790148</v>
      </c>
      <c r="G36" s="113">
        <v>14.309566227625618</v>
      </c>
    </row>
    <row r="37" spans="2:7" ht="15.75" customHeight="1" x14ac:dyDescent="0.3">
      <c r="B37" s="106" t="s">
        <v>123</v>
      </c>
      <c r="C37" s="114">
        <v>2496</v>
      </c>
      <c r="D37" s="114">
        <v>2127</v>
      </c>
      <c r="E37" s="114">
        <v>542</v>
      </c>
      <c r="F37" s="114">
        <v>311</v>
      </c>
      <c r="G37" s="101">
        <v>5476</v>
      </c>
    </row>
    <row r="38" spans="2:7" ht="15.75" customHeight="1" x14ac:dyDescent="0.3">
      <c r="B38" s="54" t="s">
        <v>121</v>
      </c>
      <c r="C38" s="102">
        <v>0.4558071585098612</v>
      </c>
      <c r="D38" s="102">
        <v>0.38842220598977356</v>
      </c>
      <c r="E38" s="102">
        <v>9.8977355734112496E-2</v>
      </c>
      <c r="F38" s="102">
        <v>5.6793279766252737E-2</v>
      </c>
      <c r="G38" s="103">
        <v>1</v>
      </c>
    </row>
    <row r="39" spans="2:7" ht="15.75" customHeight="1" x14ac:dyDescent="0.3">
      <c r="B39" s="54" t="s">
        <v>122</v>
      </c>
      <c r="C39" s="104">
        <v>8.9833958908463565</v>
      </c>
      <c r="D39" s="104">
        <v>19.307151671061781</v>
      </c>
      <c r="E39" s="104">
        <v>10.991152111489377</v>
      </c>
      <c r="F39" s="104">
        <v>11.948412836830409</v>
      </c>
      <c r="G39" s="113">
        <v>51.230112510227919</v>
      </c>
    </row>
    <row r="40" spans="2:7" ht="15.75" customHeight="1" x14ac:dyDescent="0.3">
      <c r="B40" s="106" t="s">
        <v>330</v>
      </c>
      <c r="C40" s="114">
        <v>1711</v>
      </c>
      <c r="D40" s="114">
        <v>1380</v>
      </c>
      <c r="E40" s="114">
        <v>337</v>
      </c>
      <c r="F40" s="114">
        <v>207</v>
      </c>
      <c r="G40" s="101">
        <v>3635</v>
      </c>
    </row>
    <row r="41" spans="2:7" ht="15.75" customHeight="1" x14ac:dyDescent="0.3">
      <c r="B41" s="54" t="s">
        <v>121</v>
      </c>
      <c r="C41" s="102">
        <v>0.47070151306740027</v>
      </c>
      <c r="D41" s="102">
        <v>0.37964236588720768</v>
      </c>
      <c r="E41" s="102">
        <v>9.2709766162310872E-2</v>
      </c>
      <c r="F41" s="102">
        <v>5.6946354883081154E-2</v>
      </c>
      <c r="G41" s="103">
        <v>1</v>
      </c>
    </row>
    <row r="42" spans="2:7" ht="15.75" customHeight="1" x14ac:dyDescent="0.3">
      <c r="B42" s="54" t="s">
        <v>122</v>
      </c>
      <c r="C42" s="104">
        <v>3.3293497111030219</v>
      </c>
      <c r="D42" s="104">
        <v>6.3876024111526855</v>
      </c>
      <c r="E42" s="104">
        <v>2.3435669010902158</v>
      </c>
      <c r="F42" s="104">
        <v>4.3851279600079485</v>
      </c>
      <c r="G42" s="113">
        <v>16.445646983353871</v>
      </c>
    </row>
    <row r="43" spans="2:7" ht="15.75" customHeight="1" x14ac:dyDescent="0.3">
      <c r="B43" s="106" t="s">
        <v>337</v>
      </c>
      <c r="C43" s="114">
        <v>160</v>
      </c>
      <c r="D43" s="114">
        <v>130</v>
      </c>
      <c r="E43" s="114">
        <v>33</v>
      </c>
      <c r="F43" s="114">
        <v>19</v>
      </c>
      <c r="G43" s="101">
        <v>342</v>
      </c>
    </row>
    <row r="44" spans="2:7" ht="15.75" customHeight="1" x14ac:dyDescent="0.3">
      <c r="B44" s="54" t="s">
        <v>121</v>
      </c>
      <c r="C44" s="102">
        <v>0.46783625730994149</v>
      </c>
      <c r="D44" s="102">
        <v>0.38011695906432746</v>
      </c>
      <c r="E44" s="102">
        <v>9.6491228070175433E-2</v>
      </c>
      <c r="F44" s="102">
        <v>5.5555555555555552E-2</v>
      </c>
      <c r="G44" s="103">
        <v>0.99999999999999989</v>
      </c>
    </row>
    <row r="45" spans="2:7" ht="16.5" customHeight="1" x14ac:dyDescent="0.3">
      <c r="B45" s="54" t="s">
        <v>122</v>
      </c>
      <c r="C45" s="104">
        <v>0.19931889960339957</v>
      </c>
      <c r="D45" s="104">
        <v>0.72182366478508264</v>
      </c>
      <c r="E45" s="104">
        <v>0.20153994978394099</v>
      </c>
      <c r="F45" s="104">
        <v>0.38241141509399157</v>
      </c>
      <c r="G45" s="113">
        <v>1.5050939292664149</v>
      </c>
    </row>
    <row r="46" spans="2:7" x14ac:dyDescent="0.3">
      <c r="B46" s="48"/>
      <c r="C46" s="47"/>
      <c r="D46" s="47"/>
      <c r="E46" s="47"/>
      <c r="F46" s="47"/>
      <c r="G46" s="48"/>
    </row>
    <row r="47" spans="2:7" x14ac:dyDescent="0.3">
      <c r="B47" s="52" t="s">
        <v>128</v>
      </c>
      <c r="C47" s="105"/>
      <c r="D47" s="105"/>
      <c r="E47" s="105"/>
      <c r="F47" s="105"/>
      <c r="G47" s="54"/>
    </row>
    <row r="48" spans="2:7" ht="15.75" customHeight="1" x14ac:dyDescent="0.3">
      <c r="B48" s="106" t="s">
        <v>327</v>
      </c>
      <c r="C48" s="114">
        <v>2062</v>
      </c>
      <c r="D48" s="114">
        <v>2160</v>
      </c>
      <c r="E48" s="114">
        <v>563</v>
      </c>
      <c r="F48" s="114">
        <v>311</v>
      </c>
      <c r="G48" s="101">
        <v>5096</v>
      </c>
    </row>
    <row r="49" spans="2:7" ht="15.75" customHeight="1" x14ac:dyDescent="0.3">
      <c r="B49" s="54" t="s">
        <v>121</v>
      </c>
      <c r="C49" s="102">
        <v>0.40463108320251179</v>
      </c>
      <c r="D49" s="102">
        <v>0.42386185243328101</v>
      </c>
      <c r="E49" s="102">
        <v>0.11047880690737834</v>
      </c>
      <c r="F49" s="102">
        <v>6.1028257456828883E-2</v>
      </c>
      <c r="G49" s="103">
        <v>1</v>
      </c>
    </row>
    <row r="50" spans="2:7" ht="15.75" customHeight="1" x14ac:dyDescent="0.3">
      <c r="B50" s="54" t="s">
        <v>122</v>
      </c>
      <c r="C50" s="104">
        <v>2.6933332445768636</v>
      </c>
      <c r="D50" s="104">
        <v>6.0269983537236831</v>
      </c>
      <c r="E50" s="104">
        <v>2.8104784431020726</v>
      </c>
      <c r="F50" s="104">
        <v>3.9596021559220991</v>
      </c>
      <c r="G50" s="113">
        <v>15.490412197324718</v>
      </c>
    </row>
    <row r="51" spans="2:7" ht="15.75" customHeight="1" x14ac:dyDescent="0.3">
      <c r="B51" s="106" t="s">
        <v>123</v>
      </c>
      <c r="C51" s="114">
        <v>229</v>
      </c>
      <c r="D51" s="114">
        <v>260</v>
      </c>
      <c r="E51" s="114">
        <v>83</v>
      </c>
      <c r="F51" s="114">
        <v>46</v>
      </c>
      <c r="G51" s="101">
        <v>618</v>
      </c>
    </row>
    <row r="52" spans="2:7" ht="15.75" customHeight="1" x14ac:dyDescent="0.3">
      <c r="B52" s="54" t="s">
        <v>121</v>
      </c>
      <c r="C52" s="102">
        <v>0.37055016181229772</v>
      </c>
      <c r="D52" s="102">
        <v>0.42071197411003236</v>
      </c>
      <c r="E52" s="102">
        <v>0.13430420711974109</v>
      </c>
      <c r="F52" s="102">
        <v>7.4433656957928807E-2</v>
      </c>
      <c r="G52" s="103">
        <v>1</v>
      </c>
    </row>
    <row r="53" spans="2:7" ht="15.75" customHeight="1" x14ac:dyDescent="0.3">
      <c r="B53" s="54" t="s">
        <v>122</v>
      </c>
      <c r="C53" s="104">
        <v>0.6034082784148741</v>
      </c>
      <c r="D53" s="104">
        <v>2.5822835586223127</v>
      </c>
      <c r="E53" s="104">
        <v>1.2353456603247659</v>
      </c>
      <c r="F53" s="104">
        <v>1.0603978248377441</v>
      </c>
      <c r="G53" s="113">
        <v>5.4814353221996965</v>
      </c>
    </row>
    <row r="54" spans="2:7" ht="15.75" customHeight="1" x14ac:dyDescent="0.3">
      <c r="B54" s="106" t="s">
        <v>330</v>
      </c>
      <c r="C54" s="114">
        <v>42</v>
      </c>
      <c r="D54" s="114">
        <v>63</v>
      </c>
      <c r="E54" s="114">
        <v>19</v>
      </c>
      <c r="F54" s="114">
        <v>16</v>
      </c>
      <c r="G54" s="101">
        <v>140</v>
      </c>
    </row>
    <row r="55" spans="2:7" ht="15.75" customHeight="1" x14ac:dyDescent="0.3">
      <c r="B55" s="54" t="s">
        <v>121</v>
      </c>
      <c r="C55" s="102">
        <v>0.3</v>
      </c>
      <c r="D55" s="102">
        <v>0.45</v>
      </c>
      <c r="E55" s="102">
        <v>0.1357142857142857</v>
      </c>
      <c r="F55" s="102">
        <v>0.11428571428571428</v>
      </c>
      <c r="G55" s="103">
        <v>1</v>
      </c>
    </row>
    <row r="56" spans="2:7" ht="15.75" customHeight="1" x14ac:dyDescent="0.3">
      <c r="B56" s="54" t="s">
        <v>122</v>
      </c>
      <c r="C56" s="104">
        <v>7.8401628448411045E-2</v>
      </c>
      <c r="D56" s="104">
        <v>0.23126372131842096</v>
      </c>
      <c r="E56" s="104">
        <v>0.12641424300781995</v>
      </c>
      <c r="F56" s="104">
        <v>0.85383285962788014</v>
      </c>
      <c r="G56" s="113">
        <v>1.2899124524025321</v>
      </c>
    </row>
    <row r="57" spans="2:7" ht="15.75" customHeight="1" x14ac:dyDescent="0.3">
      <c r="B57" s="106" t="s">
        <v>337</v>
      </c>
      <c r="C57" s="114">
        <v>0</v>
      </c>
      <c r="D57" s="114">
        <v>0</v>
      </c>
      <c r="E57" s="114">
        <v>0</v>
      </c>
      <c r="F57" s="114">
        <v>0</v>
      </c>
      <c r="G57" s="101">
        <v>0</v>
      </c>
    </row>
    <row r="58" spans="2:7" ht="15.75" customHeight="1" x14ac:dyDescent="0.3">
      <c r="B58" s="54" t="s">
        <v>121</v>
      </c>
      <c r="C58" s="102">
        <v>0</v>
      </c>
      <c r="D58" s="102">
        <v>0</v>
      </c>
      <c r="E58" s="102">
        <v>0</v>
      </c>
      <c r="F58" s="102">
        <v>0</v>
      </c>
      <c r="G58" s="103">
        <v>0</v>
      </c>
    </row>
    <row r="59" spans="2:7" ht="16.5" customHeight="1" x14ac:dyDescent="0.3">
      <c r="B59" s="54" t="s">
        <v>122</v>
      </c>
      <c r="C59" s="104">
        <v>0</v>
      </c>
      <c r="D59" s="104">
        <v>0</v>
      </c>
      <c r="E59" s="104">
        <v>0</v>
      </c>
      <c r="F59" s="104">
        <v>0</v>
      </c>
      <c r="G59" s="113">
        <v>0</v>
      </c>
    </row>
    <row r="60" spans="2:7" x14ac:dyDescent="0.3">
      <c r="B60" s="48"/>
    </row>
    <row r="61" spans="2:7" x14ac:dyDescent="0.3">
      <c r="B61" s="52" t="s">
        <v>129</v>
      </c>
      <c r="C61" s="105"/>
      <c r="D61" s="105"/>
      <c r="E61" s="105"/>
      <c r="F61" s="105"/>
      <c r="G61" s="54"/>
    </row>
    <row r="62" spans="2:7" ht="15.75" customHeight="1" x14ac:dyDescent="0.3">
      <c r="B62" s="106" t="s">
        <v>327</v>
      </c>
      <c r="C62" s="114">
        <v>1658</v>
      </c>
      <c r="D62" s="114">
        <v>1228</v>
      </c>
      <c r="E62" s="114">
        <v>280</v>
      </c>
      <c r="F62" s="114">
        <v>171</v>
      </c>
      <c r="G62" s="101">
        <v>3337</v>
      </c>
    </row>
    <row r="63" spans="2:7" ht="15.75" customHeight="1" x14ac:dyDescent="0.3">
      <c r="B63" s="54" t="s">
        <v>121</v>
      </c>
      <c r="C63" s="102">
        <v>0.49685346119268803</v>
      </c>
      <c r="D63" s="102">
        <v>0.36799520527419838</v>
      </c>
      <c r="E63" s="102">
        <v>8.3907701528318848E-2</v>
      </c>
      <c r="F63" s="102">
        <v>5.1243632004794724E-2</v>
      </c>
      <c r="G63" s="103">
        <v>1</v>
      </c>
    </row>
    <row r="64" spans="2:7" ht="15.75" customHeight="1" x14ac:dyDescent="0.3">
      <c r="B64" s="54" t="s">
        <v>122</v>
      </c>
      <c r="C64" s="104">
        <v>1.9842753485869933</v>
      </c>
      <c r="D64" s="104">
        <v>3.0500657349494134</v>
      </c>
      <c r="E64" s="104">
        <v>2.038746190775047</v>
      </c>
      <c r="F64" s="104">
        <v>1.2005099430344455</v>
      </c>
      <c r="G64" s="113">
        <v>8.2735972173458983</v>
      </c>
    </row>
    <row r="65" spans="2:7" ht="15.75" customHeight="1" x14ac:dyDescent="0.3">
      <c r="B65" s="106" t="s">
        <v>123</v>
      </c>
      <c r="C65" s="114">
        <v>1280</v>
      </c>
      <c r="D65" s="114">
        <v>984</v>
      </c>
      <c r="E65" s="114">
        <v>218</v>
      </c>
      <c r="F65" s="114">
        <v>143</v>
      </c>
      <c r="G65" s="101">
        <v>2625</v>
      </c>
    </row>
    <row r="66" spans="2:7" ht="15.75" customHeight="1" x14ac:dyDescent="0.3">
      <c r="B66" s="54" t="s">
        <v>121</v>
      </c>
      <c r="C66" s="102">
        <v>0.48761904761904762</v>
      </c>
      <c r="D66" s="102">
        <v>0.37485714285714283</v>
      </c>
      <c r="E66" s="102">
        <v>8.3047619047619051E-2</v>
      </c>
      <c r="F66" s="102">
        <v>5.4476190476190477E-2</v>
      </c>
      <c r="G66" s="103">
        <v>0.99999999999999989</v>
      </c>
    </row>
    <row r="67" spans="2:7" ht="15.75" customHeight="1" x14ac:dyDescent="0.3">
      <c r="B67" s="54" t="s">
        <v>122</v>
      </c>
      <c r="C67" s="104">
        <v>4.610354541104372</v>
      </c>
      <c r="D67" s="104">
        <v>10.931903435104044</v>
      </c>
      <c r="E67" s="104">
        <v>3.8736733651719852</v>
      </c>
      <c r="F67" s="104">
        <v>5.2948593018803995</v>
      </c>
      <c r="G67" s="113">
        <v>24.7107906432608</v>
      </c>
    </row>
    <row r="68" spans="2:7" ht="15.75" customHeight="1" x14ac:dyDescent="0.3">
      <c r="B68" s="106" t="s">
        <v>330</v>
      </c>
      <c r="C68" s="114">
        <v>465</v>
      </c>
      <c r="D68" s="114">
        <v>496</v>
      </c>
      <c r="E68" s="114">
        <v>106</v>
      </c>
      <c r="F68" s="114">
        <v>52</v>
      </c>
      <c r="G68" s="101">
        <v>1119</v>
      </c>
    </row>
    <row r="69" spans="2:7" ht="15.75" customHeight="1" x14ac:dyDescent="0.3">
      <c r="B69" s="54" t="s">
        <v>121</v>
      </c>
      <c r="C69" s="102">
        <v>0.41554959785522788</v>
      </c>
      <c r="D69" s="102">
        <v>0.44325290437890974</v>
      </c>
      <c r="E69" s="102">
        <v>9.472743521000894E-2</v>
      </c>
      <c r="F69" s="102">
        <v>4.6470062555853439E-2</v>
      </c>
      <c r="G69" s="103">
        <v>1</v>
      </c>
    </row>
    <row r="70" spans="2:7" ht="15.75" customHeight="1" x14ac:dyDescent="0.3">
      <c r="B70" s="54" t="s">
        <v>122</v>
      </c>
      <c r="C70" s="104">
        <v>0.69304374005319125</v>
      </c>
      <c r="D70" s="104">
        <v>1.6545992003563559</v>
      </c>
      <c r="E70" s="104">
        <v>0.9562806484457862</v>
      </c>
      <c r="F70" s="104">
        <v>1.0753961761511639</v>
      </c>
      <c r="G70" s="113">
        <v>4.3793197650064979</v>
      </c>
    </row>
    <row r="71" spans="2:7" ht="15.75" customHeight="1" x14ac:dyDescent="0.3">
      <c r="B71" s="106" t="s">
        <v>337</v>
      </c>
      <c r="C71" s="114">
        <v>0</v>
      </c>
      <c r="D71" s="114">
        <v>0</v>
      </c>
      <c r="E71" s="114">
        <v>0</v>
      </c>
      <c r="F71" s="114">
        <v>0</v>
      </c>
      <c r="G71" s="101">
        <v>0</v>
      </c>
    </row>
    <row r="72" spans="2:7" ht="15.75" customHeight="1" x14ac:dyDescent="0.3">
      <c r="B72" s="54" t="s">
        <v>121</v>
      </c>
      <c r="C72" s="102">
        <v>0</v>
      </c>
      <c r="D72" s="102">
        <v>0</v>
      </c>
      <c r="E72" s="102">
        <v>0</v>
      </c>
      <c r="F72" s="102">
        <v>0</v>
      </c>
      <c r="G72" s="103">
        <v>0</v>
      </c>
    </row>
    <row r="73" spans="2:7" ht="16.5" customHeight="1" x14ac:dyDescent="0.3">
      <c r="B73" s="54" t="s">
        <v>122</v>
      </c>
      <c r="C73" s="104">
        <v>0</v>
      </c>
      <c r="D73" s="104">
        <v>0</v>
      </c>
      <c r="E73" s="104">
        <v>0</v>
      </c>
      <c r="F73" s="104">
        <v>0</v>
      </c>
      <c r="G73" s="113">
        <v>0</v>
      </c>
    </row>
    <row r="74" spans="2:7" x14ac:dyDescent="0.3">
      <c r="B74" s="48"/>
    </row>
    <row r="75" spans="2:7" x14ac:dyDescent="0.3">
      <c r="B75" s="52" t="s">
        <v>130</v>
      </c>
      <c r="C75" s="105"/>
      <c r="D75" s="105"/>
      <c r="E75" s="105"/>
      <c r="F75" s="105"/>
      <c r="G75" s="54"/>
    </row>
    <row r="76" spans="2:7" ht="15.75" customHeight="1" x14ac:dyDescent="0.3">
      <c r="B76" s="106" t="s">
        <v>327</v>
      </c>
      <c r="C76" s="114">
        <v>6863</v>
      </c>
      <c r="D76" s="114">
        <v>4928</v>
      </c>
      <c r="E76" s="114">
        <v>1119</v>
      </c>
      <c r="F76" s="114">
        <v>776</v>
      </c>
      <c r="G76" s="101">
        <v>13686</v>
      </c>
    </row>
    <row r="77" spans="2:7" ht="15.75" customHeight="1" x14ac:dyDescent="0.3">
      <c r="B77" s="54" t="s">
        <v>121</v>
      </c>
      <c r="C77" s="102">
        <v>0.501461347362268</v>
      </c>
      <c r="D77" s="102">
        <v>0.36007599006283791</v>
      </c>
      <c r="E77" s="102">
        <v>8.1762384918895217E-2</v>
      </c>
      <c r="F77" s="102">
        <v>5.6700277655998832E-2</v>
      </c>
      <c r="G77" s="103">
        <v>0.99999999999999989</v>
      </c>
    </row>
    <row r="78" spans="2:7" ht="15.75" customHeight="1" x14ac:dyDescent="0.3">
      <c r="B78" s="54" t="s">
        <v>122</v>
      </c>
      <c r="C78" s="104">
        <v>6.437067891878633</v>
      </c>
      <c r="D78" s="104">
        <v>11.210399990767081</v>
      </c>
      <c r="E78" s="104">
        <v>5.9474817125481874</v>
      </c>
      <c r="F78" s="104">
        <v>8.8877680544587552</v>
      </c>
      <c r="G78" s="113">
        <v>32.482717649652656</v>
      </c>
    </row>
    <row r="79" spans="2:7" ht="15.75" customHeight="1" x14ac:dyDescent="0.3">
      <c r="B79" s="106" t="s">
        <v>123</v>
      </c>
      <c r="C79" s="114">
        <v>8034</v>
      </c>
      <c r="D79" s="114">
        <v>6705</v>
      </c>
      <c r="E79" s="114">
        <v>1650</v>
      </c>
      <c r="F79" s="114">
        <v>1025</v>
      </c>
      <c r="G79" s="101">
        <v>17414</v>
      </c>
    </row>
    <row r="80" spans="2:7" ht="15.75" customHeight="1" x14ac:dyDescent="0.3">
      <c r="B80" s="54" t="s">
        <v>121</v>
      </c>
      <c r="C80" s="102">
        <v>0.46135293442058112</v>
      </c>
      <c r="D80" s="102">
        <v>0.38503502928678074</v>
      </c>
      <c r="E80" s="102">
        <v>9.4751349488916961E-2</v>
      </c>
      <c r="F80" s="102">
        <v>5.8860686803721141E-2</v>
      </c>
      <c r="G80" s="103">
        <v>1</v>
      </c>
    </row>
    <row r="81" spans="1:7" ht="15.75" customHeight="1" x14ac:dyDescent="0.3">
      <c r="B81" s="54" t="s">
        <v>122</v>
      </c>
      <c r="C81" s="104">
        <v>28.865026089133782</v>
      </c>
      <c r="D81" s="104">
        <v>65.574586068503322</v>
      </c>
      <c r="E81" s="104">
        <v>28.180490734785415</v>
      </c>
      <c r="F81" s="104">
        <v>36.820899434965256</v>
      </c>
      <c r="G81" s="113">
        <v>159.44100232738776</v>
      </c>
    </row>
    <row r="82" spans="1:7" ht="15.75" customHeight="1" x14ac:dyDescent="0.3">
      <c r="B82" s="106" t="s">
        <v>330</v>
      </c>
      <c r="C82" s="114">
        <v>4531</v>
      </c>
      <c r="D82" s="114">
        <v>3854</v>
      </c>
      <c r="E82" s="114">
        <v>951</v>
      </c>
      <c r="F82" s="114">
        <v>596</v>
      </c>
      <c r="G82" s="101">
        <v>9932</v>
      </c>
    </row>
    <row r="83" spans="1:7" ht="15.75" customHeight="1" x14ac:dyDescent="0.3">
      <c r="B83" s="54" t="s">
        <v>121</v>
      </c>
      <c r="C83" s="102">
        <v>0.45620217478856223</v>
      </c>
      <c r="D83" s="102">
        <v>0.38803866290777284</v>
      </c>
      <c r="E83" s="102">
        <v>9.5751107531212243E-2</v>
      </c>
      <c r="F83" s="102">
        <v>6.0008054772452676E-2</v>
      </c>
      <c r="G83" s="103">
        <v>1</v>
      </c>
    </row>
    <row r="84" spans="1:7" ht="15.75" customHeight="1" x14ac:dyDescent="0.3">
      <c r="B84" s="54" t="s">
        <v>122</v>
      </c>
      <c r="C84" s="104">
        <v>8.5960667048164527</v>
      </c>
      <c r="D84" s="104">
        <v>15.209468770397434</v>
      </c>
      <c r="E84" s="104">
        <v>9.4624738822886272</v>
      </c>
      <c r="F84" s="104">
        <v>14.842263967721859</v>
      </c>
      <c r="G84" s="113">
        <v>48.11027332522437</v>
      </c>
    </row>
    <row r="85" spans="1:7" ht="15.75" customHeight="1" x14ac:dyDescent="0.3">
      <c r="B85" s="106" t="s">
        <v>337</v>
      </c>
      <c r="C85" s="114">
        <v>3868</v>
      </c>
      <c r="D85" s="114">
        <v>3559</v>
      </c>
      <c r="E85" s="114">
        <v>862</v>
      </c>
      <c r="F85" s="114">
        <v>529</v>
      </c>
      <c r="G85" s="101">
        <v>8818</v>
      </c>
    </row>
    <row r="86" spans="1:7" ht="15.75" customHeight="1" x14ac:dyDescent="0.3">
      <c r="B86" s="54" t="s">
        <v>121</v>
      </c>
      <c r="C86" s="102">
        <v>0.43864821955091859</v>
      </c>
      <c r="D86" s="102">
        <v>0.40360625992288501</v>
      </c>
      <c r="E86" s="102">
        <v>9.7754592878203678E-2</v>
      </c>
      <c r="F86" s="102">
        <v>5.9990927647992742E-2</v>
      </c>
      <c r="G86" s="103">
        <v>1</v>
      </c>
    </row>
    <row r="87" spans="1:7" ht="15.75" customHeight="1" x14ac:dyDescent="0.3">
      <c r="B87" s="54" t="s">
        <v>122</v>
      </c>
      <c r="C87" s="104">
        <v>5.2343105351094117</v>
      </c>
      <c r="D87" s="104">
        <v>15.09424881827994</v>
      </c>
      <c r="E87" s="104">
        <v>7.0870852165173108</v>
      </c>
      <c r="F87" s="104">
        <v>12.373308432506517</v>
      </c>
      <c r="G87" s="113">
        <v>39.78895300241318</v>
      </c>
    </row>
    <row r="88" spans="1:7" x14ac:dyDescent="0.3">
      <c r="B88" s="48"/>
    </row>
    <row r="89" spans="1:7" x14ac:dyDescent="0.3">
      <c r="B89" s="52" t="s">
        <v>131</v>
      </c>
      <c r="C89" s="105"/>
      <c r="D89" s="105"/>
      <c r="E89" s="105"/>
      <c r="F89" s="105"/>
      <c r="G89" s="54"/>
    </row>
    <row r="90" spans="1:7" ht="15.75" customHeight="1" x14ac:dyDescent="0.3">
      <c r="B90" s="106" t="s">
        <v>327</v>
      </c>
      <c r="C90" s="114">
        <v>1739</v>
      </c>
      <c r="D90" s="114">
        <v>1534</v>
      </c>
      <c r="E90" s="114">
        <v>315</v>
      </c>
      <c r="F90" s="114">
        <v>173</v>
      </c>
      <c r="G90" s="101">
        <v>3761</v>
      </c>
    </row>
    <row r="91" spans="1:7" ht="15.75" customHeight="1" x14ac:dyDescent="0.3">
      <c r="B91" s="54" t="s">
        <v>121</v>
      </c>
      <c r="C91" s="102">
        <v>0.46237702738633341</v>
      </c>
      <c r="D91" s="102">
        <v>0.40787024727466098</v>
      </c>
      <c r="E91" s="102">
        <v>8.3754320659399098E-2</v>
      </c>
      <c r="F91" s="102">
        <v>4.5998404679606489E-2</v>
      </c>
      <c r="G91" s="103">
        <v>1</v>
      </c>
    </row>
    <row r="92" spans="1:7" s="107" customFormat="1" ht="15.75" customHeight="1" x14ac:dyDescent="0.3">
      <c r="A92" s="34"/>
      <c r="B92" s="54" t="s">
        <v>122</v>
      </c>
      <c r="C92" s="104">
        <v>1.6509650427015357</v>
      </c>
      <c r="D92" s="104">
        <v>3.4041685209254635</v>
      </c>
      <c r="E92" s="104">
        <v>1.622580595471363</v>
      </c>
      <c r="F92" s="104">
        <v>2.0040043058201551</v>
      </c>
      <c r="G92" s="113">
        <v>8.681718464918518</v>
      </c>
    </row>
    <row r="93" spans="1:7" ht="15.75" customHeight="1" x14ac:dyDescent="0.3">
      <c r="B93" s="106" t="s">
        <v>123</v>
      </c>
      <c r="C93" s="114">
        <v>1668</v>
      </c>
      <c r="D93" s="114">
        <v>1547</v>
      </c>
      <c r="E93" s="114">
        <v>385</v>
      </c>
      <c r="F93" s="114">
        <v>218</v>
      </c>
      <c r="G93" s="101">
        <v>3818</v>
      </c>
    </row>
    <row r="94" spans="1:7" ht="15.75" customHeight="1" x14ac:dyDescent="0.3">
      <c r="B94" s="54" t="s">
        <v>121</v>
      </c>
      <c r="C94" s="102">
        <v>0.43687794656888423</v>
      </c>
      <c r="D94" s="102">
        <v>0.40518596123624934</v>
      </c>
      <c r="E94" s="102">
        <v>0.10083813514929282</v>
      </c>
      <c r="F94" s="102">
        <v>5.7097957045573598E-2</v>
      </c>
      <c r="G94" s="103">
        <v>1</v>
      </c>
    </row>
    <row r="95" spans="1:7" ht="15.75" customHeight="1" x14ac:dyDescent="0.3">
      <c r="B95" s="54" t="s">
        <v>122</v>
      </c>
      <c r="C95" s="104">
        <v>6.2697673074614109</v>
      </c>
      <c r="D95" s="104">
        <v>15.73300605656185</v>
      </c>
      <c r="E95" s="104">
        <v>7.2091591282935878</v>
      </c>
      <c r="F95" s="104">
        <v>7.6300376849101532</v>
      </c>
      <c r="G95" s="113">
        <v>36.841970177227005</v>
      </c>
    </row>
    <row r="96" spans="1:7" ht="15.75" customHeight="1" x14ac:dyDescent="0.3">
      <c r="B96" s="106" t="s">
        <v>330</v>
      </c>
      <c r="C96" s="114">
        <v>849</v>
      </c>
      <c r="D96" s="114">
        <v>719</v>
      </c>
      <c r="E96" s="114">
        <v>196</v>
      </c>
      <c r="F96" s="114">
        <v>97</v>
      </c>
      <c r="G96" s="101">
        <v>1861</v>
      </c>
    </row>
    <row r="97" spans="2:7" ht="15.75" customHeight="1" x14ac:dyDescent="0.3">
      <c r="B97" s="54" t="s">
        <v>121</v>
      </c>
      <c r="C97" s="102">
        <v>0.45620634067705534</v>
      </c>
      <c r="D97" s="102">
        <v>0.3863514239656099</v>
      </c>
      <c r="E97" s="102">
        <v>0.10531972058033315</v>
      </c>
      <c r="F97" s="102">
        <v>5.2122514777001611E-2</v>
      </c>
      <c r="G97" s="103">
        <v>0.99999999999999989</v>
      </c>
    </row>
    <row r="98" spans="2:7" ht="15.75" customHeight="1" x14ac:dyDescent="0.3">
      <c r="B98" s="54" t="s">
        <v>122</v>
      </c>
      <c r="C98" s="104">
        <v>1.8114525217414765</v>
      </c>
      <c r="D98" s="104">
        <v>2.9934289205257523</v>
      </c>
      <c r="E98" s="104">
        <v>1.2117099862739795</v>
      </c>
      <c r="F98" s="104">
        <v>2.1297298120342933</v>
      </c>
      <c r="G98" s="113">
        <v>8.146321240575503</v>
      </c>
    </row>
    <row r="99" spans="2:7" ht="15.75" customHeight="1" x14ac:dyDescent="0.3">
      <c r="B99" s="106" t="s">
        <v>337</v>
      </c>
      <c r="C99" s="114">
        <v>86</v>
      </c>
      <c r="D99" s="114">
        <v>81</v>
      </c>
      <c r="E99" s="114">
        <v>20</v>
      </c>
      <c r="F99" s="114">
        <v>16</v>
      </c>
      <c r="G99" s="101">
        <v>203</v>
      </c>
    </row>
    <row r="100" spans="2:7" ht="15.75" customHeight="1" x14ac:dyDescent="0.3">
      <c r="B100" s="54" t="s">
        <v>121</v>
      </c>
      <c r="C100" s="102">
        <v>0.42364532019704432</v>
      </c>
      <c r="D100" s="102">
        <v>0.39901477832512317</v>
      </c>
      <c r="E100" s="102">
        <v>9.8522167487684734E-2</v>
      </c>
      <c r="F100" s="102">
        <v>7.8817733990147784E-2</v>
      </c>
      <c r="G100" s="103">
        <v>1</v>
      </c>
    </row>
    <row r="101" spans="2:7" ht="16.5" customHeight="1" x14ac:dyDescent="0.3">
      <c r="B101" s="54" t="s">
        <v>122</v>
      </c>
      <c r="C101" s="104">
        <v>5.8293040321128496E-2</v>
      </c>
      <c r="D101" s="104">
        <v>0.64249480748674681</v>
      </c>
      <c r="E101" s="104">
        <v>9.2003714152108826E-2</v>
      </c>
      <c r="F101" s="104">
        <v>0.23287102304494631</v>
      </c>
      <c r="G101" s="113">
        <v>1.0256625850049303</v>
      </c>
    </row>
    <row r="103" spans="2:7" x14ac:dyDescent="0.3">
      <c r="B103" s="52" t="s">
        <v>331</v>
      </c>
      <c r="C103" s="105"/>
      <c r="D103" s="105"/>
      <c r="E103" s="105"/>
      <c r="F103" s="105"/>
      <c r="G103" s="54"/>
    </row>
    <row r="104" spans="2:7" x14ac:dyDescent="0.3">
      <c r="B104" s="106" t="s">
        <v>327</v>
      </c>
      <c r="C104" s="114">
        <v>0</v>
      </c>
      <c r="D104" s="114">
        <v>0</v>
      </c>
      <c r="E104" s="114">
        <v>0</v>
      </c>
      <c r="F104" s="114">
        <v>0</v>
      </c>
      <c r="G104" s="101">
        <v>0</v>
      </c>
    </row>
    <row r="105" spans="2:7" x14ac:dyDescent="0.3">
      <c r="B105" s="54" t="s">
        <v>121</v>
      </c>
      <c r="C105" s="102">
        <v>0</v>
      </c>
      <c r="D105" s="102">
        <v>0</v>
      </c>
      <c r="E105" s="102">
        <v>0</v>
      </c>
      <c r="F105" s="102">
        <v>0</v>
      </c>
      <c r="G105" s="103">
        <v>0</v>
      </c>
    </row>
    <row r="106" spans="2:7" x14ac:dyDescent="0.3">
      <c r="B106" s="54" t="s">
        <v>122</v>
      </c>
      <c r="C106" s="104">
        <v>0</v>
      </c>
      <c r="D106" s="104">
        <v>0</v>
      </c>
      <c r="E106" s="104">
        <v>0</v>
      </c>
      <c r="F106" s="104">
        <v>0</v>
      </c>
      <c r="G106" s="113">
        <v>0</v>
      </c>
    </row>
    <row r="107" spans="2:7" x14ac:dyDescent="0.3">
      <c r="B107" s="106" t="s">
        <v>123</v>
      </c>
      <c r="C107" s="114">
        <v>0</v>
      </c>
      <c r="D107" s="114">
        <v>0</v>
      </c>
      <c r="E107" s="114">
        <v>0</v>
      </c>
      <c r="F107" s="114">
        <v>0</v>
      </c>
      <c r="G107" s="101">
        <v>0</v>
      </c>
    </row>
    <row r="108" spans="2:7" x14ac:dyDescent="0.3">
      <c r="B108" s="54" t="s">
        <v>121</v>
      </c>
      <c r="C108" s="102">
        <v>0</v>
      </c>
      <c r="D108" s="102">
        <v>0</v>
      </c>
      <c r="E108" s="102">
        <v>0</v>
      </c>
      <c r="F108" s="102">
        <v>0</v>
      </c>
      <c r="G108" s="103">
        <v>0</v>
      </c>
    </row>
    <row r="109" spans="2:7" x14ac:dyDescent="0.3">
      <c r="B109" s="54" t="s">
        <v>122</v>
      </c>
      <c r="C109" s="104">
        <v>0</v>
      </c>
      <c r="D109" s="104">
        <v>0</v>
      </c>
      <c r="E109" s="104">
        <v>0</v>
      </c>
      <c r="F109" s="104">
        <v>0</v>
      </c>
      <c r="G109" s="113">
        <v>0</v>
      </c>
    </row>
    <row r="110" spans="2:7" x14ac:dyDescent="0.3">
      <c r="B110" s="106" t="s">
        <v>330</v>
      </c>
      <c r="C110" s="114">
        <v>0</v>
      </c>
      <c r="D110" s="114">
        <v>0</v>
      </c>
      <c r="E110" s="114">
        <v>0</v>
      </c>
      <c r="F110" s="114">
        <v>0</v>
      </c>
      <c r="G110" s="101">
        <v>0</v>
      </c>
    </row>
    <row r="111" spans="2:7" x14ac:dyDescent="0.3">
      <c r="B111" s="54" t="s">
        <v>121</v>
      </c>
      <c r="C111" s="102">
        <v>0</v>
      </c>
      <c r="D111" s="102">
        <v>0</v>
      </c>
      <c r="E111" s="102">
        <v>0</v>
      </c>
      <c r="F111" s="102">
        <v>0</v>
      </c>
      <c r="G111" s="103">
        <v>0</v>
      </c>
    </row>
    <row r="112" spans="2:7" x14ac:dyDescent="0.3">
      <c r="B112" s="54" t="s">
        <v>122</v>
      </c>
      <c r="C112" s="104">
        <v>0</v>
      </c>
      <c r="D112" s="104">
        <v>0</v>
      </c>
      <c r="E112" s="104">
        <v>0</v>
      </c>
      <c r="F112" s="104">
        <v>0</v>
      </c>
      <c r="G112" s="113">
        <v>0</v>
      </c>
    </row>
    <row r="113" spans="1:7" x14ac:dyDescent="0.3">
      <c r="B113" s="106" t="s">
        <v>337</v>
      </c>
      <c r="C113" s="114">
        <v>0</v>
      </c>
      <c r="D113" s="114">
        <v>0</v>
      </c>
      <c r="E113" s="114">
        <v>0</v>
      </c>
      <c r="F113" s="114">
        <v>0</v>
      </c>
      <c r="G113" s="101">
        <v>0</v>
      </c>
    </row>
    <row r="114" spans="1:7" x14ac:dyDescent="0.3">
      <c r="B114" s="54" t="s">
        <v>121</v>
      </c>
      <c r="C114" s="102">
        <v>0</v>
      </c>
      <c r="D114" s="102">
        <v>0</v>
      </c>
      <c r="E114" s="102">
        <v>0</v>
      </c>
      <c r="F114" s="102">
        <v>0</v>
      </c>
      <c r="G114" s="103">
        <v>0</v>
      </c>
    </row>
    <row r="115" spans="1:7" x14ac:dyDescent="0.3">
      <c r="B115" s="54" t="s">
        <v>122</v>
      </c>
      <c r="C115" s="104">
        <v>0</v>
      </c>
      <c r="D115" s="104">
        <v>0</v>
      </c>
      <c r="E115" s="104">
        <v>0</v>
      </c>
      <c r="F115" s="104">
        <v>0</v>
      </c>
      <c r="G115" s="113">
        <v>0</v>
      </c>
    </row>
    <row r="116" spans="1:7" x14ac:dyDescent="0.3">
      <c r="A116" s="108"/>
      <c r="B116" s="109"/>
      <c r="C116" s="110"/>
      <c r="D116" s="110"/>
      <c r="E116" s="110"/>
      <c r="F116" s="110"/>
      <c r="G116" s="107"/>
    </row>
    <row r="117" spans="1:7" x14ac:dyDescent="0.3">
      <c r="B117" s="52" t="s">
        <v>132</v>
      </c>
      <c r="C117" s="111"/>
      <c r="D117" s="111"/>
      <c r="E117" s="111"/>
      <c r="F117" s="111"/>
      <c r="G117" s="112"/>
    </row>
    <row r="118" spans="1:7" ht="15.75" customHeight="1" x14ac:dyDescent="0.3">
      <c r="B118" s="106" t="s">
        <v>327</v>
      </c>
      <c r="C118" s="114">
        <v>1602</v>
      </c>
      <c r="D118" s="114">
        <v>1646</v>
      </c>
      <c r="E118" s="114">
        <v>429</v>
      </c>
      <c r="F118" s="114">
        <v>244</v>
      </c>
      <c r="G118" s="101">
        <v>3921</v>
      </c>
    </row>
    <row r="119" spans="1:7" ht="15.75" customHeight="1" x14ac:dyDescent="0.3">
      <c r="B119" s="54" t="s">
        <v>121</v>
      </c>
      <c r="C119" s="102">
        <v>0.4085692425401683</v>
      </c>
      <c r="D119" s="102">
        <v>0.41979086967610302</v>
      </c>
      <c r="E119" s="102">
        <v>0.10941086457536343</v>
      </c>
      <c r="F119" s="102">
        <v>6.2229023208365215E-2</v>
      </c>
      <c r="G119" s="103">
        <v>1</v>
      </c>
    </row>
    <row r="120" spans="1:7" ht="15.75" customHeight="1" x14ac:dyDescent="0.3">
      <c r="B120" s="54" t="s">
        <v>122</v>
      </c>
      <c r="C120" s="104">
        <v>1.9772662681234006</v>
      </c>
      <c r="D120" s="104">
        <v>3.8429933498846527</v>
      </c>
      <c r="E120" s="104">
        <v>2.4168699277450272</v>
      </c>
      <c r="F120" s="104">
        <v>3.8267670575376296</v>
      </c>
      <c r="G120" s="113">
        <v>12.063896603290711</v>
      </c>
    </row>
    <row r="121" spans="1:7" ht="15.75" customHeight="1" x14ac:dyDescent="0.3">
      <c r="B121" s="106" t="s">
        <v>123</v>
      </c>
      <c r="C121" s="114">
        <v>0</v>
      </c>
      <c r="D121" s="114">
        <v>0</v>
      </c>
      <c r="E121" s="114">
        <v>0</v>
      </c>
      <c r="F121" s="114">
        <v>0</v>
      </c>
      <c r="G121" s="101">
        <v>0</v>
      </c>
    </row>
    <row r="122" spans="1:7" ht="15.75" customHeight="1" x14ac:dyDescent="0.3">
      <c r="B122" s="54" t="s">
        <v>121</v>
      </c>
      <c r="C122" s="102">
        <v>0</v>
      </c>
      <c r="D122" s="102">
        <v>0</v>
      </c>
      <c r="E122" s="102">
        <v>0</v>
      </c>
      <c r="F122" s="102">
        <v>0</v>
      </c>
      <c r="G122" s="103">
        <v>0</v>
      </c>
    </row>
    <row r="123" spans="1:7" ht="15.75" customHeight="1" x14ac:dyDescent="0.3">
      <c r="B123" s="54" t="s">
        <v>122</v>
      </c>
      <c r="C123" s="104">
        <v>0</v>
      </c>
      <c r="D123" s="104">
        <v>0</v>
      </c>
      <c r="E123" s="104">
        <v>0</v>
      </c>
      <c r="F123" s="104">
        <v>0</v>
      </c>
      <c r="G123" s="113">
        <v>0</v>
      </c>
    </row>
    <row r="124" spans="1:7" ht="15.75" customHeight="1" x14ac:dyDescent="0.3">
      <c r="B124" s="106" t="s">
        <v>330</v>
      </c>
      <c r="C124" s="114">
        <v>0</v>
      </c>
      <c r="D124" s="114">
        <v>0</v>
      </c>
      <c r="E124" s="114">
        <v>0</v>
      </c>
      <c r="F124" s="114">
        <v>0</v>
      </c>
      <c r="G124" s="101">
        <v>0</v>
      </c>
    </row>
    <row r="125" spans="1:7" ht="15.75" customHeight="1" x14ac:dyDescent="0.3">
      <c r="B125" s="54" t="s">
        <v>121</v>
      </c>
      <c r="C125" s="102">
        <v>0</v>
      </c>
      <c r="D125" s="102">
        <v>0</v>
      </c>
      <c r="E125" s="102">
        <v>0</v>
      </c>
      <c r="F125" s="102">
        <v>0</v>
      </c>
      <c r="G125" s="103">
        <v>0</v>
      </c>
    </row>
    <row r="126" spans="1:7" ht="15.75" customHeight="1" x14ac:dyDescent="0.3">
      <c r="B126" s="54" t="s">
        <v>122</v>
      </c>
      <c r="C126" s="104">
        <v>0</v>
      </c>
      <c r="D126" s="104">
        <v>0</v>
      </c>
      <c r="E126" s="104">
        <v>0</v>
      </c>
      <c r="F126" s="104">
        <v>0</v>
      </c>
      <c r="G126" s="113">
        <v>0</v>
      </c>
    </row>
    <row r="127" spans="1:7" ht="15.75" customHeight="1" x14ac:dyDescent="0.3">
      <c r="B127" s="106" t="s">
        <v>337</v>
      </c>
      <c r="C127" s="114">
        <v>0</v>
      </c>
      <c r="D127" s="114">
        <v>0</v>
      </c>
      <c r="E127" s="114">
        <v>0</v>
      </c>
      <c r="F127" s="114">
        <v>0</v>
      </c>
      <c r="G127" s="101">
        <v>0</v>
      </c>
    </row>
    <row r="128" spans="1:7" ht="15.75" customHeight="1" x14ac:dyDescent="0.3">
      <c r="B128" s="54" t="s">
        <v>121</v>
      </c>
      <c r="C128" s="102">
        <v>0</v>
      </c>
      <c r="D128" s="102">
        <v>0</v>
      </c>
      <c r="E128" s="102">
        <v>0</v>
      </c>
      <c r="F128" s="102">
        <v>0</v>
      </c>
      <c r="G128" s="103">
        <v>0</v>
      </c>
    </row>
    <row r="129" spans="2:7" ht="16.5" customHeight="1" x14ac:dyDescent="0.3">
      <c r="B129" s="54" t="s">
        <v>122</v>
      </c>
      <c r="C129" s="104">
        <v>0</v>
      </c>
      <c r="D129" s="104">
        <v>0</v>
      </c>
      <c r="E129" s="104">
        <v>0</v>
      </c>
      <c r="F129" s="104">
        <v>0</v>
      </c>
      <c r="G129" s="113">
        <v>0</v>
      </c>
    </row>
    <row r="130" spans="2:7" x14ac:dyDescent="0.3">
      <c r="B130" s="56"/>
      <c r="C130" s="110"/>
      <c r="D130" s="110"/>
      <c r="E130" s="110"/>
      <c r="F130" s="110"/>
      <c r="G130" s="107"/>
    </row>
    <row r="131" spans="2:7" x14ac:dyDescent="0.3">
      <c r="B131" s="52" t="s">
        <v>332</v>
      </c>
      <c r="C131" s="111"/>
      <c r="D131" s="111"/>
      <c r="E131" s="111"/>
      <c r="F131" s="111"/>
      <c r="G131" s="112"/>
    </row>
    <row r="132" spans="2:7" x14ac:dyDescent="0.3">
      <c r="B132" s="106" t="s">
        <v>327</v>
      </c>
      <c r="C132" s="114">
        <v>0</v>
      </c>
      <c r="D132" s="114">
        <v>0</v>
      </c>
      <c r="E132" s="114">
        <v>0</v>
      </c>
      <c r="F132" s="114">
        <v>0</v>
      </c>
      <c r="G132" s="101">
        <v>0</v>
      </c>
    </row>
    <row r="133" spans="2:7" x14ac:dyDescent="0.3">
      <c r="B133" s="54" t="s">
        <v>121</v>
      </c>
      <c r="C133" s="102">
        <v>0</v>
      </c>
      <c r="D133" s="102">
        <v>0</v>
      </c>
      <c r="E133" s="102">
        <v>0</v>
      </c>
      <c r="F133" s="102">
        <v>0</v>
      </c>
      <c r="G133" s="103">
        <v>0</v>
      </c>
    </row>
    <row r="134" spans="2:7" x14ac:dyDescent="0.3">
      <c r="B134" s="54" t="s">
        <v>122</v>
      </c>
      <c r="C134" s="104">
        <v>0</v>
      </c>
      <c r="D134" s="104">
        <v>0</v>
      </c>
      <c r="E134" s="104">
        <v>0</v>
      </c>
      <c r="F134" s="104">
        <v>0</v>
      </c>
      <c r="G134" s="113">
        <v>0</v>
      </c>
    </row>
    <row r="135" spans="2:7" x14ac:dyDescent="0.3">
      <c r="B135" s="106" t="s">
        <v>123</v>
      </c>
      <c r="C135" s="114">
        <v>0</v>
      </c>
      <c r="D135" s="114">
        <v>0</v>
      </c>
      <c r="E135" s="114">
        <v>0</v>
      </c>
      <c r="F135" s="114">
        <v>0</v>
      </c>
      <c r="G135" s="101">
        <v>0</v>
      </c>
    </row>
    <row r="136" spans="2:7" x14ac:dyDescent="0.3">
      <c r="B136" s="54" t="s">
        <v>121</v>
      </c>
      <c r="C136" s="102">
        <v>0</v>
      </c>
      <c r="D136" s="102">
        <v>0</v>
      </c>
      <c r="E136" s="102">
        <v>0</v>
      </c>
      <c r="F136" s="102">
        <v>0</v>
      </c>
      <c r="G136" s="103">
        <v>0</v>
      </c>
    </row>
    <row r="137" spans="2:7" x14ac:dyDescent="0.3">
      <c r="B137" s="54" t="s">
        <v>122</v>
      </c>
      <c r="C137" s="104">
        <v>0</v>
      </c>
      <c r="D137" s="104">
        <v>0</v>
      </c>
      <c r="E137" s="104">
        <v>0</v>
      </c>
      <c r="F137" s="104">
        <v>0</v>
      </c>
      <c r="G137" s="113">
        <v>0</v>
      </c>
    </row>
    <row r="138" spans="2:7" x14ac:dyDescent="0.3">
      <c r="B138" s="106" t="s">
        <v>330</v>
      </c>
      <c r="C138" s="114">
        <v>0</v>
      </c>
      <c r="D138" s="114">
        <v>0</v>
      </c>
      <c r="E138" s="114">
        <v>0</v>
      </c>
      <c r="F138" s="114">
        <v>0</v>
      </c>
      <c r="G138" s="101">
        <v>0</v>
      </c>
    </row>
    <row r="139" spans="2:7" x14ac:dyDescent="0.3">
      <c r="B139" s="54" t="s">
        <v>121</v>
      </c>
      <c r="C139" s="102">
        <v>0</v>
      </c>
      <c r="D139" s="102">
        <v>0</v>
      </c>
      <c r="E139" s="102">
        <v>0</v>
      </c>
      <c r="F139" s="102">
        <v>0</v>
      </c>
      <c r="G139" s="103">
        <v>0</v>
      </c>
    </row>
    <row r="140" spans="2:7" x14ac:dyDescent="0.3">
      <c r="B140" s="54" t="s">
        <v>122</v>
      </c>
      <c r="C140" s="104">
        <v>0</v>
      </c>
      <c r="D140" s="104">
        <v>0</v>
      </c>
      <c r="E140" s="104">
        <v>0</v>
      </c>
      <c r="F140" s="104">
        <v>0</v>
      </c>
      <c r="G140" s="113">
        <v>0</v>
      </c>
    </row>
    <row r="141" spans="2:7" x14ac:dyDescent="0.3">
      <c r="B141" s="106" t="s">
        <v>337</v>
      </c>
      <c r="C141" s="114">
        <v>0</v>
      </c>
      <c r="D141" s="114">
        <v>0</v>
      </c>
      <c r="E141" s="114">
        <v>0</v>
      </c>
      <c r="F141" s="114">
        <v>0</v>
      </c>
      <c r="G141" s="101">
        <v>0</v>
      </c>
    </row>
    <row r="142" spans="2:7" x14ac:dyDescent="0.3">
      <c r="B142" s="54" t="s">
        <v>121</v>
      </c>
      <c r="C142" s="102">
        <v>0</v>
      </c>
      <c r="D142" s="102">
        <v>0</v>
      </c>
      <c r="E142" s="102">
        <v>0</v>
      </c>
      <c r="F142" s="102">
        <v>0</v>
      </c>
      <c r="G142" s="103">
        <v>0</v>
      </c>
    </row>
    <row r="143" spans="2:7" x14ac:dyDescent="0.3">
      <c r="B143" s="54" t="s">
        <v>122</v>
      </c>
      <c r="C143" s="104">
        <v>0</v>
      </c>
      <c r="D143" s="104">
        <v>0</v>
      </c>
      <c r="E143" s="104">
        <v>0</v>
      </c>
      <c r="F143" s="104">
        <v>0</v>
      </c>
      <c r="G143" s="113">
        <v>0</v>
      </c>
    </row>
    <row r="144" spans="2:7" x14ac:dyDescent="0.3">
      <c r="B144" s="107"/>
      <c r="C144" s="110"/>
      <c r="D144" s="110"/>
      <c r="E144" s="110"/>
      <c r="F144" s="110"/>
      <c r="G144" s="107"/>
    </row>
    <row r="145" spans="2:7" x14ac:dyDescent="0.3">
      <c r="B145" s="52" t="s">
        <v>333</v>
      </c>
      <c r="C145" s="111"/>
      <c r="D145" s="111"/>
      <c r="E145" s="111"/>
      <c r="F145" s="111"/>
      <c r="G145" s="112"/>
    </row>
    <row r="146" spans="2:7" x14ac:dyDescent="0.3">
      <c r="B146" s="106" t="s">
        <v>327</v>
      </c>
      <c r="C146" s="114">
        <v>0</v>
      </c>
      <c r="D146" s="114">
        <v>0</v>
      </c>
      <c r="E146" s="114">
        <v>0</v>
      </c>
      <c r="F146" s="114">
        <v>0</v>
      </c>
      <c r="G146" s="101">
        <v>0</v>
      </c>
    </row>
    <row r="147" spans="2:7" x14ac:dyDescent="0.3">
      <c r="B147" s="54" t="s">
        <v>121</v>
      </c>
      <c r="C147" s="102">
        <v>0</v>
      </c>
      <c r="D147" s="102">
        <v>0</v>
      </c>
      <c r="E147" s="102">
        <v>0</v>
      </c>
      <c r="F147" s="102">
        <v>0</v>
      </c>
      <c r="G147" s="103">
        <v>0</v>
      </c>
    </row>
    <row r="148" spans="2:7" x14ac:dyDescent="0.3">
      <c r="B148" s="54" t="s">
        <v>122</v>
      </c>
      <c r="C148" s="104">
        <v>0</v>
      </c>
      <c r="D148" s="104">
        <v>0</v>
      </c>
      <c r="E148" s="104">
        <v>0</v>
      </c>
      <c r="F148" s="104">
        <v>0</v>
      </c>
      <c r="G148" s="113">
        <v>0</v>
      </c>
    </row>
    <row r="149" spans="2:7" x14ac:dyDescent="0.3">
      <c r="B149" s="106" t="s">
        <v>123</v>
      </c>
      <c r="C149" s="114">
        <v>0</v>
      </c>
      <c r="D149" s="114">
        <v>0</v>
      </c>
      <c r="E149" s="114">
        <v>0</v>
      </c>
      <c r="F149" s="114">
        <v>0</v>
      </c>
      <c r="G149" s="101">
        <v>0</v>
      </c>
    </row>
    <row r="150" spans="2:7" x14ac:dyDescent="0.3">
      <c r="B150" s="54" t="s">
        <v>121</v>
      </c>
      <c r="C150" s="102">
        <v>0</v>
      </c>
      <c r="D150" s="102">
        <v>0</v>
      </c>
      <c r="E150" s="102">
        <v>0</v>
      </c>
      <c r="F150" s="102">
        <v>0</v>
      </c>
      <c r="G150" s="103">
        <v>0</v>
      </c>
    </row>
    <row r="151" spans="2:7" x14ac:dyDescent="0.3">
      <c r="B151" s="54" t="s">
        <v>122</v>
      </c>
      <c r="C151" s="104">
        <v>0</v>
      </c>
      <c r="D151" s="104">
        <v>0</v>
      </c>
      <c r="E151" s="104">
        <v>0</v>
      </c>
      <c r="F151" s="104">
        <v>0</v>
      </c>
      <c r="G151" s="113">
        <v>0</v>
      </c>
    </row>
    <row r="152" spans="2:7" x14ac:dyDescent="0.3">
      <c r="B152" s="106" t="s">
        <v>330</v>
      </c>
      <c r="C152" s="114">
        <v>0</v>
      </c>
      <c r="D152" s="114">
        <v>0</v>
      </c>
      <c r="E152" s="114">
        <v>0</v>
      </c>
      <c r="F152" s="114">
        <v>0</v>
      </c>
      <c r="G152" s="101">
        <v>0</v>
      </c>
    </row>
    <row r="153" spans="2:7" x14ac:dyDescent="0.3">
      <c r="B153" s="54" t="s">
        <v>121</v>
      </c>
      <c r="C153" s="102">
        <v>0</v>
      </c>
      <c r="D153" s="102">
        <v>0</v>
      </c>
      <c r="E153" s="102">
        <v>0</v>
      </c>
      <c r="F153" s="102">
        <v>0</v>
      </c>
      <c r="G153" s="103">
        <v>0</v>
      </c>
    </row>
    <row r="154" spans="2:7" x14ac:dyDescent="0.3">
      <c r="B154" s="54" t="s">
        <v>122</v>
      </c>
      <c r="C154" s="104">
        <v>0</v>
      </c>
      <c r="D154" s="104">
        <v>0</v>
      </c>
      <c r="E154" s="104">
        <v>0</v>
      </c>
      <c r="F154" s="104">
        <v>0</v>
      </c>
      <c r="G154" s="113">
        <v>0</v>
      </c>
    </row>
    <row r="155" spans="2:7" x14ac:dyDescent="0.3">
      <c r="B155" s="106" t="s">
        <v>337</v>
      </c>
      <c r="C155" s="114">
        <v>0</v>
      </c>
      <c r="D155" s="114">
        <v>0</v>
      </c>
      <c r="E155" s="114">
        <v>0</v>
      </c>
      <c r="F155" s="114">
        <v>0</v>
      </c>
      <c r="G155" s="101">
        <v>0</v>
      </c>
    </row>
    <row r="156" spans="2:7" x14ac:dyDescent="0.3">
      <c r="B156" s="54" t="s">
        <v>121</v>
      </c>
      <c r="C156" s="102">
        <v>0</v>
      </c>
      <c r="D156" s="102">
        <v>0</v>
      </c>
      <c r="E156" s="102">
        <v>0</v>
      </c>
      <c r="F156" s="102">
        <v>0</v>
      </c>
      <c r="G156" s="103">
        <v>0</v>
      </c>
    </row>
    <row r="157" spans="2:7" x14ac:dyDescent="0.3">
      <c r="B157" s="54" t="s">
        <v>122</v>
      </c>
      <c r="C157" s="104">
        <v>0</v>
      </c>
      <c r="D157" s="104">
        <v>0</v>
      </c>
      <c r="E157" s="104">
        <v>0</v>
      </c>
      <c r="F157" s="104">
        <v>0</v>
      </c>
      <c r="G157" s="113">
        <v>0</v>
      </c>
    </row>
    <row r="159" spans="2:7" x14ac:dyDescent="0.3">
      <c r="B159" s="52" t="s">
        <v>133</v>
      </c>
      <c r="C159" s="111"/>
      <c r="D159" s="111"/>
      <c r="E159" s="111"/>
      <c r="F159" s="111"/>
      <c r="G159" s="112"/>
    </row>
    <row r="160" spans="2:7" ht="15.75" customHeight="1" x14ac:dyDescent="0.3">
      <c r="B160" s="106" t="s">
        <v>327</v>
      </c>
      <c r="C160" s="114">
        <v>669</v>
      </c>
      <c r="D160" s="114">
        <v>958</v>
      </c>
      <c r="E160" s="114">
        <v>284</v>
      </c>
      <c r="F160" s="114">
        <v>170</v>
      </c>
      <c r="G160" s="101">
        <v>2081</v>
      </c>
    </row>
    <row r="161" spans="2:7" ht="15.75" customHeight="1" x14ac:dyDescent="0.3">
      <c r="B161" s="54" t="s">
        <v>121</v>
      </c>
      <c r="C161" s="102">
        <v>0.32148005766458432</v>
      </c>
      <c r="D161" s="102">
        <v>0.46035559827006245</v>
      </c>
      <c r="E161" s="102">
        <v>0.13647284959154252</v>
      </c>
      <c r="F161" s="102">
        <v>8.1691494473810675E-2</v>
      </c>
      <c r="G161" s="103">
        <v>0.99999999999999989</v>
      </c>
    </row>
    <row r="162" spans="2:7" ht="15.75" customHeight="1" x14ac:dyDescent="0.3">
      <c r="B162" s="54" t="s">
        <v>122</v>
      </c>
      <c r="C162" s="104">
        <v>1.1036356273971284</v>
      </c>
      <c r="D162" s="104">
        <v>2.7048243717351079</v>
      </c>
      <c r="E162" s="104">
        <v>1.9138805277150603</v>
      </c>
      <c r="F162" s="104">
        <v>2.6443922775108306</v>
      </c>
      <c r="G162" s="113">
        <v>8.3667328043581275</v>
      </c>
    </row>
    <row r="163" spans="2:7" ht="15.75" customHeight="1" x14ac:dyDescent="0.3">
      <c r="B163" s="106" t="s">
        <v>123</v>
      </c>
      <c r="C163" s="114">
        <v>2054</v>
      </c>
      <c r="D163" s="114">
        <v>1820</v>
      </c>
      <c r="E163" s="114">
        <v>506</v>
      </c>
      <c r="F163" s="114">
        <v>294</v>
      </c>
      <c r="G163" s="101">
        <v>4674</v>
      </c>
    </row>
    <row r="164" spans="2:7" ht="15.75" customHeight="1" x14ac:dyDescent="0.3">
      <c r="B164" s="54" t="s">
        <v>121</v>
      </c>
      <c r="C164" s="102">
        <v>0.43945228925973473</v>
      </c>
      <c r="D164" s="102">
        <v>0.38938810440735988</v>
      </c>
      <c r="E164" s="102">
        <v>0.10825845100556268</v>
      </c>
      <c r="F164" s="102">
        <v>6.290115532734275E-2</v>
      </c>
      <c r="G164" s="103">
        <v>1</v>
      </c>
    </row>
    <row r="165" spans="2:7" ht="15.75" customHeight="1" x14ac:dyDescent="0.3">
      <c r="B165" s="54" t="s">
        <v>122</v>
      </c>
      <c r="C165" s="104">
        <v>9.5677688223746706</v>
      </c>
      <c r="D165" s="104">
        <v>18.771516623868507</v>
      </c>
      <c r="E165" s="104">
        <v>10.361667665337309</v>
      </c>
      <c r="F165" s="104">
        <v>12.229862608820564</v>
      </c>
      <c r="G165" s="113">
        <v>50.930815720401057</v>
      </c>
    </row>
    <row r="166" spans="2:7" ht="15.75" customHeight="1" x14ac:dyDescent="0.3">
      <c r="B166" s="106" t="s">
        <v>330</v>
      </c>
      <c r="C166" s="114">
        <v>618</v>
      </c>
      <c r="D166" s="114">
        <v>715</v>
      </c>
      <c r="E166" s="114">
        <v>192</v>
      </c>
      <c r="F166" s="114">
        <v>99</v>
      </c>
      <c r="G166" s="101">
        <v>1624</v>
      </c>
    </row>
    <row r="167" spans="2:7" ht="15.75" customHeight="1" x14ac:dyDescent="0.3">
      <c r="B167" s="54" t="s">
        <v>121</v>
      </c>
      <c r="C167" s="102">
        <v>0.38054187192118227</v>
      </c>
      <c r="D167" s="102">
        <v>0.44027093596059114</v>
      </c>
      <c r="E167" s="102">
        <v>0.11822660098522167</v>
      </c>
      <c r="F167" s="102">
        <v>6.0960591133004928E-2</v>
      </c>
      <c r="G167" s="103">
        <v>0.99999999999999989</v>
      </c>
    </row>
    <row r="168" spans="2:7" ht="15.75" customHeight="1" x14ac:dyDescent="0.3">
      <c r="B168" s="54" t="s">
        <v>122</v>
      </c>
      <c r="C168" s="104">
        <v>1.310928497074624</v>
      </c>
      <c r="D168" s="104">
        <v>2.4468960887524722</v>
      </c>
      <c r="E168" s="104">
        <v>1.9076297615922984</v>
      </c>
      <c r="F168" s="104">
        <v>2.2698689496063991</v>
      </c>
      <c r="G168" s="113">
        <v>7.9353232970257945</v>
      </c>
    </row>
    <row r="169" spans="2:7" ht="15.75" customHeight="1" x14ac:dyDescent="0.3">
      <c r="B169" s="106" t="s">
        <v>337</v>
      </c>
      <c r="C169" s="114">
        <v>0</v>
      </c>
      <c r="D169" s="114">
        <v>0</v>
      </c>
      <c r="E169" s="114">
        <v>0</v>
      </c>
      <c r="F169" s="114">
        <v>0</v>
      </c>
      <c r="G169" s="101">
        <v>0</v>
      </c>
    </row>
    <row r="170" spans="2:7" ht="15.75" customHeight="1" x14ac:dyDescent="0.3">
      <c r="B170" s="54" t="s">
        <v>121</v>
      </c>
      <c r="C170" s="102">
        <v>0</v>
      </c>
      <c r="D170" s="102">
        <v>0</v>
      </c>
      <c r="E170" s="102">
        <v>0</v>
      </c>
      <c r="F170" s="102">
        <v>0</v>
      </c>
      <c r="G170" s="103">
        <v>0</v>
      </c>
    </row>
    <row r="171" spans="2:7" ht="15.75" customHeight="1" x14ac:dyDescent="0.3">
      <c r="B171" s="54" t="s">
        <v>122</v>
      </c>
      <c r="C171" s="104">
        <v>0</v>
      </c>
      <c r="D171" s="104">
        <v>0</v>
      </c>
      <c r="E171" s="104">
        <v>0</v>
      </c>
      <c r="F171" s="104">
        <v>0</v>
      </c>
      <c r="G171" s="113">
        <v>0</v>
      </c>
    </row>
    <row r="173" spans="2:7" x14ac:dyDescent="0.3">
      <c r="B173" s="52" t="s">
        <v>134</v>
      </c>
      <c r="C173" s="111"/>
      <c r="D173" s="111"/>
      <c r="E173" s="111"/>
      <c r="F173" s="111"/>
      <c r="G173" s="112"/>
    </row>
    <row r="174" spans="2:7" ht="15.75" customHeight="1" x14ac:dyDescent="0.3">
      <c r="B174" s="106" t="s">
        <v>327</v>
      </c>
      <c r="C174" s="114">
        <v>542</v>
      </c>
      <c r="D174" s="114">
        <v>1389</v>
      </c>
      <c r="E174" s="114">
        <v>513</v>
      </c>
      <c r="F174" s="114">
        <v>300</v>
      </c>
      <c r="G174" s="101">
        <v>2744</v>
      </c>
    </row>
    <row r="175" spans="2:7" ht="15.75" customHeight="1" x14ac:dyDescent="0.3">
      <c r="B175" s="54" t="s">
        <v>121</v>
      </c>
      <c r="C175" s="102">
        <v>0.19752186588921283</v>
      </c>
      <c r="D175" s="102">
        <v>0.50619533527696792</v>
      </c>
      <c r="E175" s="102">
        <v>0.18695335276967931</v>
      </c>
      <c r="F175" s="102">
        <v>0.10932944606413994</v>
      </c>
      <c r="G175" s="103">
        <v>1</v>
      </c>
    </row>
    <row r="176" spans="2:7" ht="15.75" customHeight="1" x14ac:dyDescent="0.3">
      <c r="B176" s="54" t="s">
        <v>122</v>
      </c>
      <c r="C176" s="104">
        <v>1.0279208763754266</v>
      </c>
      <c r="D176" s="104">
        <v>3.3732961838277919</v>
      </c>
      <c r="E176" s="104">
        <v>3.3707022690237527</v>
      </c>
      <c r="F176" s="104">
        <v>3.823357633337134</v>
      </c>
      <c r="G176" s="113">
        <v>11.595276962564105</v>
      </c>
    </row>
    <row r="177" spans="2:7" ht="15.75" customHeight="1" x14ac:dyDescent="0.3">
      <c r="B177" s="106" t="s">
        <v>123</v>
      </c>
      <c r="C177" s="114">
        <v>1014</v>
      </c>
      <c r="D177" s="114">
        <v>954</v>
      </c>
      <c r="E177" s="114">
        <v>269</v>
      </c>
      <c r="F177" s="114">
        <v>151</v>
      </c>
      <c r="G177" s="101">
        <v>2388</v>
      </c>
    </row>
    <row r="178" spans="2:7" ht="15.75" customHeight="1" x14ac:dyDescent="0.3">
      <c r="B178" s="54" t="s">
        <v>121</v>
      </c>
      <c r="C178" s="102">
        <v>0.42462311557788945</v>
      </c>
      <c r="D178" s="102">
        <v>0.39949748743718594</v>
      </c>
      <c r="E178" s="102">
        <v>0.11264656616415411</v>
      </c>
      <c r="F178" s="102">
        <v>6.3232830820770525E-2</v>
      </c>
      <c r="G178" s="103">
        <v>1</v>
      </c>
    </row>
    <row r="179" spans="2:7" ht="15.75" customHeight="1" x14ac:dyDescent="0.3">
      <c r="B179" s="54" t="s">
        <v>122</v>
      </c>
      <c r="C179" s="104">
        <v>3.9064809222465731</v>
      </c>
      <c r="D179" s="104">
        <v>9.2444297402775817</v>
      </c>
      <c r="E179" s="104">
        <v>4.8430123851810869</v>
      </c>
      <c r="F179" s="104">
        <v>6.4076495859105105</v>
      </c>
      <c r="G179" s="113">
        <v>24.40157263361575</v>
      </c>
    </row>
    <row r="180" spans="2:7" ht="15.75" customHeight="1" x14ac:dyDescent="0.3">
      <c r="B180" s="106" t="s">
        <v>330</v>
      </c>
      <c r="C180" s="114">
        <v>576</v>
      </c>
      <c r="D180" s="114">
        <v>487</v>
      </c>
      <c r="E180" s="114">
        <v>107</v>
      </c>
      <c r="F180" s="114">
        <v>68</v>
      </c>
      <c r="G180" s="101">
        <v>1238</v>
      </c>
    </row>
    <row r="181" spans="2:7" ht="15.75" customHeight="1" x14ac:dyDescent="0.3">
      <c r="B181" s="54" t="s">
        <v>121</v>
      </c>
      <c r="C181" s="102">
        <v>0.46526655896607433</v>
      </c>
      <c r="D181" s="102">
        <v>0.39337641357027464</v>
      </c>
      <c r="E181" s="102">
        <v>8.6429725363489501E-2</v>
      </c>
      <c r="F181" s="102">
        <v>5.492730210016155E-2</v>
      </c>
      <c r="G181" s="103">
        <v>0.99999999999999989</v>
      </c>
    </row>
    <row r="182" spans="2:7" ht="15.75" customHeight="1" x14ac:dyDescent="0.3">
      <c r="B182" s="54" t="s">
        <v>122</v>
      </c>
      <c r="C182" s="104">
        <v>1.2016196808945572</v>
      </c>
      <c r="D182" s="104">
        <v>2.0094376524105177</v>
      </c>
      <c r="E182" s="104">
        <v>0.76824902985644861</v>
      </c>
      <c r="F182" s="104">
        <v>0.91961533701272247</v>
      </c>
      <c r="G182" s="113">
        <v>4.8989217001742453</v>
      </c>
    </row>
    <row r="183" spans="2:7" ht="15.75" customHeight="1" x14ac:dyDescent="0.3">
      <c r="B183" s="106" t="s">
        <v>337</v>
      </c>
      <c r="C183" s="114">
        <v>237</v>
      </c>
      <c r="D183" s="114">
        <v>179</v>
      </c>
      <c r="E183" s="114">
        <v>63</v>
      </c>
      <c r="F183" s="114">
        <v>24</v>
      </c>
      <c r="G183" s="101">
        <v>503</v>
      </c>
    </row>
    <row r="184" spans="2:7" ht="15.75" customHeight="1" x14ac:dyDescent="0.3">
      <c r="B184" s="54" t="s">
        <v>121</v>
      </c>
      <c r="C184" s="102">
        <v>0.47117296222664018</v>
      </c>
      <c r="D184" s="102">
        <v>0.35586481113320079</v>
      </c>
      <c r="E184" s="102">
        <v>0.12524850894632206</v>
      </c>
      <c r="F184" s="102">
        <v>4.7713717693836977E-2</v>
      </c>
      <c r="G184" s="103">
        <v>1</v>
      </c>
    </row>
    <row r="185" spans="2:7" ht="16.5" customHeight="1" x14ac:dyDescent="0.3">
      <c r="B185" s="54" t="s">
        <v>122</v>
      </c>
      <c r="C185" s="104">
        <v>0.33549563824989503</v>
      </c>
      <c r="D185" s="104">
        <v>0.74473684042960986</v>
      </c>
      <c r="E185" s="104">
        <v>0.57259900933125163</v>
      </c>
      <c r="F185" s="104">
        <v>0.52263649558868275</v>
      </c>
      <c r="G185" s="113">
        <v>2.1754679835994395</v>
      </c>
    </row>
    <row r="187" spans="2:7" x14ac:dyDescent="0.3">
      <c r="B187" s="52" t="s">
        <v>334</v>
      </c>
      <c r="C187" s="111"/>
      <c r="D187" s="111"/>
      <c r="E187" s="111"/>
      <c r="F187" s="111"/>
      <c r="G187" s="112"/>
    </row>
    <row r="188" spans="2:7" x14ac:dyDescent="0.3">
      <c r="B188" s="106" t="s">
        <v>327</v>
      </c>
      <c r="C188" s="114">
        <v>0</v>
      </c>
      <c r="D188" s="114">
        <v>0</v>
      </c>
      <c r="E188" s="114">
        <v>0</v>
      </c>
      <c r="F188" s="114">
        <v>0</v>
      </c>
      <c r="G188" s="101">
        <v>0</v>
      </c>
    </row>
    <row r="189" spans="2:7" x14ac:dyDescent="0.3">
      <c r="B189" s="54" t="s">
        <v>121</v>
      </c>
      <c r="C189" s="102">
        <v>0</v>
      </c>
      <c r="D189" s="102">
        <v>0</v>
      </c>
      <c r="E189" s="102">
        <v>0</v>
      </c>
      <c r="F189" s="102">
        <v>0</v>
      </c>
      <c r="G189" s="103">
        <v>0</v>
      </c>
    </row>
    <row r="190" spans="2:7" x14ac:dyDescent="0.3">
      <c r="B190" s="54" t="s">
        <v>122</v>
      </c>
      <c r="C190" s="104">
        <v>0</v>
      </c>
      <c r="D190" s="104">
        <v>0</v>
      </c>
      <c r="E190" s="104">
        <v>0</v>
      </c>
      <c r="F190" s="104">
        <v>0</v>
      </c>
      <c r="G190" s="113">
        <v>0</v>
      </c>
    </row>
    <row r="191" spans="2:7" x14ac:dyDescent="0.3">
      <c r="B191" s="106" t="s">
        <v>123</v>
      </c>
      <c r="C191" s="114">
        <v>0</v>
      </c>
      <c r="D191" s="114">
        <v>0</v>
      </c>
      <c r="E191" s="114">
        <v>0</v>
      </c>
      <c r="F191" s="114">
        <v>0</v>
      </c>
      <c r="G191" s="101">
        <v>0</v>
      </c>
    </row>
    <row r="192" spans="2:7" x14ac:dyDescent="0.3">
      <c r="B192" s="54" t="s">
        <v>121</v>
      </c>
      <c r="C192" s="102">
        <v>0</v>
      </c>
      <c r="D192" s="102">
        <v>0</v>
      </c>
      <c r="E192" s="102">
        <v>0</v>
      </c>
      <c r="F192" s="102">
        <v>0</v>
      </c>
      <c r="G192" s="103">
        <v>0</v>
      </c>
    </row>
    <row r="193" spans="2:7" x14ac:dyDescent="0.3">
      <c r="B193" s="54" t="s">
        <v>122</v>
      </c>
      <c r="C193" s="104">
        <v>0</v>
      </c>
      <c r="D193" s="104">
        <v>0</v>
      </c>
      <c r="E193" s="104">
        <v>0</v>
      </c>
      <c r="F193" s="104">
        <v>0</v>
      </c>
      <c r="G193" s="113">
        <v>0</v>
      </c>
    </row>
    <row r="194" spans="2:7" x14ac:dyDescent="0.3">
      <c r="B194" s="106" t="s">
        <v>330</v>
      </c>
      <c r="C194" s="114">
        <v>0</v>
      </c>
      <c r="D194" s="114">
        <v>0</v>
      </c>
      <c r="E194" s="114">
        <v>0</v>
      </c>
      <c r="F194" s="114">
        <v>0</v>
      </c>
      <c r="G194" s="101">
        <v>0</v>
      </c>
    </row>
    <row r="195" spans="2:7" x14ac:dyDescent="0.3">
      <c r="B195" s="54" t="s">
        <v>121</v>
      </c>
      <c r="C195" s="102">
        <v>0</v>
      </c>
      <c r="D195" s="102">
        <v>0</v>
      </c>
      <c r="E195" s="102">
        <v>0</v>
      </c>
      <c r="F195" s="102">
        <v>0</v>
      </c>
      <c r="G195" s="103">
        <v>0</v>
      </c>
    </row>
    <row r="196" spans="2:7" x14ac:dyDescent="0.3">
      <c r="B196" s="54" t="s">
        <v>122</v>
      </c>
      <c r="C196" s="104">
        <v>0</v>
      </c>
      <c r="D196" s="104">
        <v>0</v>
      </c>
      <c r="E196" s="104">
        <v>0</v>
      </c>
      <c r="F196" s="104">
        <v>0</v>
      </c>
      <c r="G196" s="113">
        <v>0</v>
      </c>
    </row>
    <row r="197" spans="2:7" x14ac:dyDescent="0.3">
      <c r="B197" s="106" t="s">
        <v>337</v>
      </c>
      <c r="C197" s="114">
        <v>0</v>
      </c>
      <c r="D197" s="114">
        <v>0</v>
      </c>
      <c r="E197" s="114">
        <v>0</v>
      </c>
      <c r="F197" s="114">
        <v>0</v>
      </c>
      <c r="G197" s="101">
        <v>0</v>
      </c>
    </row>
    <row r="198" spans="2:7" x14ac:dyDescent="0.3">
      <c r="B198" s="54" t="s">
        <v>121</v>
      </c>
      <c r="C198" s="102">
        <v>0</v>
      </c>
      <c r="D198" s="102">
        <v>0</v>
      </c>
      <c r="E198" s="102">
        <v>0</v>
      </c>
      <c r="F198" s="102">
        <v>0</v>
      </c>
      <c r="G198" s="103">
        <v>0</v>
      </c>
    </row>
    <row r="199" spans="2:7" x14ac:dyDescent="0.3">
      <c r="B199" s="54" t="s">
        <v>122</v>
      </c>
      <c r="C199" s="104">
        <v>0</v>
      </c>
      <c r="D199" s="104">
        <v>0</v>
      </c>
      <c r="E199" s="104">
        <v>0</v>
      </c>
      <c r="F199" s="104">
        <v>0</v>
      </c>
      <c r="G199" s="113">
        <v>0</v>
      </c>
    </row>
    <row r="201" spans="2:7" x14ac:dyDescent="0.3">
      <c r="B201" s="52" t="s">
        <v>335</v>
      </c>
      <c r="C201" s="111"/>
      <c r="D201" s="111"/>
      <c r="E201" s="111"/>
      <c r="F201" s="111"/>
      <c r="G201" s="112"/>
    </row>
    <row r="202" spans="2:7" ht="15.75" customHeight="1" x14ac:dyDescent="0.3">
      <c r="B202" s="106" t="s">
        <v>327</v>
      </c>
      <c r="C202" s="114">
        <v>347</v>
      </c>
      <c r="D202" s="114">
        <v>533</v>
      </c>
      <c r="E202" s="114">
        <v>148</v>
      </c>
      <c r="F202" s="114">
        <v>103</v>
      </c>
      <c r="G202" s="101">
        <v>1131</v>
      </c>
    </row>
    <row r="203" spans="2:7" ht="15.75" customHeight="1" x14ac:dyDescent="0.3">
      <c r="B203" s="54" t="s">
        <v>121</v>
      </c>
      <c r="C203" s="102">
        <v>0.30680813439434129</v>
      </c>
      <c r="D203" s="102">
        <v>0.47126436781609193</v>
      </c>
      <c r="E203" s="102">
        <v>0.13085764809902742</v>
      </c>
      <c r="F203" s="102">
        <v>9.1069849690539342E-2</v>
      </c>
      <c r="G203" s="103">
        <v>1</v>
      </c>
    </row>
    <row r="204" spans="2:7" ht="15.75" customHeight="1" x14ac:dyDescent="0.3">
      <c r="B204" s="54" t="s">
        <v>122</v>
      </c>
      <c r="C204" s="104">
        <v>0.4007967817929855</v>
      </c>
      <c r="D204" s="104">
        <v>1.4148720409627917</v>
      </c>
      <c r="E204" s="104">
        <v>0.6614016972404253</v>
      </c>
      <c r="F204" s="104">
        <v>1.1661970294804742</v>
      </c>
      <c r="G204" s="113">
        <v>3.6432675494766773</v>
      </c>
    </row>
    <row r="205" spans="2:7" ht="15.75" customHeight="1" x14ac:dyDescent="0.3">
      <c r="B205" s="106" t="s">
        <v>123</v>
      </c>
      <c r="C205" s="114">
        <v>0</v>
      </c>
      <c r="D205" s="114">
        <v>0</v>
      </c>
      <c r="E205" s="114">
        <v>0</v>
      </c>
      <c r="F205" s="114">
        <v>0</v>
      </c>
      <c r="G205" s="101">
        <v>0</v>
      </c>
    </row>
    <row r="206" spans="2:7" ht="15.75" customHeight="1" x14ac:dyDescent="0.3">
      <c r="B206" s="54" t="s">
        <v>121</v>
      </c>
      <c r="C206" s="102">
        <v>0</v>
      </c>
      <c r="D206" s="102">
        <v>0</v>
      </c>
      <c r="E206" s="102">
        <v>0</v>
      </c>
      <c r="F206" s="102">
        <v>0</v>
      </c>
      <c r="G206" s="103">
        <v>0</v>
      </c>
    </row>
    <row r="207" spans="2:7" ht="15.75" customHeight="1" x14ac:dyDescent="0.3">
      <c r="B207" s="54" t="s">
        <v>122</v>
      </c>
      <c r="C207" s="104">
        <v>0</v>
      </c>
      <c r="D207" s="104">
        <v>0</v>
      </c>
      <c r="E207" s="104">
        <v>0</v>
      </c>
      <c r="F207" s="104">
        <v>0</v>
      </c>
      <c r="G207" s="113">
        <v>0</v>
      </c>
    </row>
    <row r="208" spans="2:7" ht="15.75" customHeight="1" x14ac:dyDescent="0.3">
      <c r="B208" s="106" t="s">
        <v>330</v>
      </c>
      <c r="C208" s="114">
        <v>398</v>
      </c>
      <c r="D208" s="114">
        <v>606</v>
      </c>
      <c r="E208" s="114">
        <v>172</v>
      </c>
      <c r="F208" s="114">
        <v>113</v>
      </c>
      <c r="G208" s="101">
        <v>1289</v>
      </c>
    </row>
    <row r="209" spans="2:7" ht="15.75" customHeight="1" x14ac:dyDescent="0.3">
      <c r="B209" s="54" t="s">
        <v>121</v>
      </c>
      <c r="C209" s="102">
        <v>0.30876648564778897</v>
      </c>
      <c r="D209" s="102">
        <v>0.47013188518231186</v>
      </c>
      <c r="E209" s="102">
        <v>0.13343677269200932</v>
      </c>
      <c r="F209" s="102">
        <v>8.7664856477889838E-2</v>
      </c>
      <c r="G209" s="103">
        <v>0.99999999999999989</v>
      </c>
    </row>
    <row r="210" spans="2:7" ht="15.75" customHeight="1" x14ac:dyDescent="0.3">
      <c r="B210" s="54" t="s">
        <v>122</v>
      </c>
      <c r="C210" s="104">
        <v>1.3190463311234244</v>
      </c>
      <c r="D210" s="104">
        <v>2.4892971186493376</v>
      </c>
      <c r="E210" s="104">
        <v>1.2574992328001162</v>
      </c>
      <c r="F210" s="104">
        <v>4.0088705738213024</v>
      </c>
      <c r="G210" s="113">
        <v>9.0747132563941797</v>
      </c>
    </row>
    <row r="211" spans="2:7" ht="15.75" customHeight="1" x14ac:dyDescent="0.3">
      <c r="B211" s="106" t="s">
        <v>337</v>
      </c>
      <c r="C211" s="114">
        <v>5</v>
      </c>
      <c r="D211" s="114">
        <v>1</v>
      </c>
      <c r="E211" s="114">
        <v>2</v>
      </c>
      <c r="F211" s="114">
        <v>0</v>
      </c>
      <c r="G211" s="101">
        <v>8</v>
      </c>
    </row>
    <row r="212" spans="2:7" ht="15.75" customHeight="1" x14ac:dyDescent="0.3">
      <c r="B212" s="54" t="s">
        <v>121</v>
      </c>
      <c r="C212" s="102">
        <v>0.625</v>
      </c>
      <c r="D212" s="102">
        <v>0.125</v>
      </c>
      <c r="E212" s="102">
        <v>0.25</v>
      </c>
      <c r="F212" s="102">
        <v>0</v>
      </c>
      <c r="G212" s="103">
        <v>1</v>
      </c>
    </row>
    <row r="213" spans="2:7" ht="16.5" customHeight="1" x14ac:dyDescent="0.3">
      <c r="B213" s="54" t="s">
        <v>122</v>
      </c>
      <c r="C213" s="104">
        <v>5.2241557818700213E-3</v>
      </c>
      <c r="D213" s="104">
        <v>0</v>
      </c>
      <c r="E213" s="104">
        <v>1.5731439341524817E-3</v>
      </c>
      <c r="F213" s="104">
        <v>0</v>
      </c>
      <c r="G213" s="113">
        <v>6.7972997160225031E-3</v>
      </c>
    </row>
    <row r="215" spans="2:7" x14ac:dyDescent="0.3">
      <c r="B215" s="52" t="s">
        <v>336</v>
      </c>
      <c r="C215" s="111"/>
      <c r="D215" s="111"/>
      <c r="E215" s="111"/>
      <c r="F215" s="111"/>
      <c r="G215" s="112"/>
    </row>
    <row r="216" spans="2:7" ht="15.75" customHeight="1" x14ac:dyDescent="0.3">
      <c r="B216" s="106" t="s">
        <v>327</v>
      </c>
      <c r="C216" s="114">
        <v>519</v>
      </c>
      <c r="D216" s="114">
        <v>439</v>
      </c>
      <c r="E216" s="114">
        <v>83</v>
      </c>
      <c r="F216" s="114">
        <v>30</v>
      </c>
      <c r="G216" s="101">
        <v>1071</v>
      </c>
    </row>
    <row r="217" spans="2:7" ht="15.75" customHeight="1" x14ac:dyDescent="0.3">
      <c r="B217" s="54" t="s">
        <v>121</v>
      </c>
      <c r="C217" s="102">
        <v>0.484593837535014</v>
      </c>
      <c r="D217" s="102">
        <v>0.40989729225023341</v>
      </c>
      <c r="E217" s="102">
        <v>7.7497665732959853E-2</v>
      </c>
      <c r="F217" s="102">
        <v>2.8011204481792718E-2</v>
      </c>
      <c r="G217" s="103">
        <v>0.99999999999999989</v>
      </c>
    </row>
    <row r="218" spans="2:7" ht="15.75" customHeight="1" x14ac:dyDescent="0.3">
      <c r="B218" s="54" t="s">
        <v>122</v>
      </c>
      <c r="C218" s="104">
        <v>0.43826972144921217</v>
      </c>
      <c r="D218" s="104">
        <v>1.08466938075735</v>
      </c>
      <c r="E218" s="104">
        <v>0.48901174995914753</v>
      </c>
      <c r="F218" s="104">
        <v>0.39538307971728476</v>
      </c>
      <c r="G218" s="113">
        <v>2.4073339318829943</v>
      </c>
    </row>
    <row r="219" spans="2:7" ht="15.75" customHeight="1" x14ac:dyDescent="0.3">
      <c r="B219" s="106" t="s">
        <v>123</v>
      </c>
      <c r="C219" s="114">
        <v>0</v>
      </c>
      <c r="D219" s="114">
        <v>0</v>
      </c>
      <c r="E219" s="114">
        <v>0</v>
      </c>
      <c r="F219" s="114">
        <v>0</v>
      </c>
      <c r="G219" s="101">
        <v>0</v>
      </c>
    </row>
    <row r="220" spans="2:7" ht="15.75" customHeight="1" x14ac:dyDescent="0.3">
      <c r="B220" s="54" t="s">
        <v>121</v>
      </c>
      <c r="C220" s="102">
        <v>0</v>
      </c>
      <c r="D220" s="102">
        <v>0</v>
      </c>
      <c r="E220" s="102">
        <v>0</v>
      </c>
      <c r="F220" s="102">
        <v>0</v>
      </c>
      <c r="G220" s="103">
        <v>0</v>
      </c>
    </row>
    <row r="221" spans="2:7" ht="15.75" customHeight="1" x14ac:dyDescent="0.3">
      <c r="B221" s="54" t="s">
        <v>122</v>
      </c>
      <c r="C221" s="104">
        <v>0</v>
      </c>
      <c r="D221" s="104">
        <v>0</v>
      </c>
      <c r="E221" s="104">
        <v>0</v>
      </c>
      <c r="F221" s="104">
        <v>0</v>
      </c>
      <c r="G221" s="113">
        <v>0</v>
      </c>
    </row>
    <row r="222" spans="2:7" ht="15.75" customHeight="1" x14ac:dyDescent="0.3">
      <c r="B222" s="106" t="s">
        <v>330</v>
      </c>
      <c r="C222" s="114">
        <v>0</v>
      </c>
      <c r="D222" s="114">
        <v>0</v>
      </c>
      <c r="E222" s="114">
        <v>0</v>
      </c>
      <c r="F222" s="114">
        <v>0</v>
      </c>
      <c r="G222" s="101">
        <v>0</v>
      </c>
    </row>
    <row r="223" spans="2:7" ht="15.75" customHeight="1" x14ac:dyDescent="0.3">
      <c r="B223" s="54" t="s">
        <v>121</v>
      </c>
      <c r="C223" s="102">
        <v>0</v>
      </c>
      <c r="D223" s="102">
        <v>0</v>
      </c>
      <c r="E223" s="102">
        <v>0</v>
      </c>
      <c r="F223" s="102">
        <v>0</v>
      </c>
      <c r="G223" s="103">
        <v>0</v>
      </c>
    </row>
    <row r="224" spans="2:7" ht="15.75" customHeight="1" x14ac:dyDescent="0.3">
      <c r="B224" s="54" t="s">
        <v>122</v>
      </c>
      <c r="C224" s="104">
        <v>0</v>
      </c>
      <c r="D224" s="104">
        <v>0</v>
      </c>
      <c r="E224" s="104">
        <v>0</v>
      </c>
      <c r="F224" s="104">
        <v>0</v>
      </c>
      <c r="G224" s="113">
        <v>0</v>
      </c>
    </row>
    <row r="225" spans="2:7" ht="15.75" customHeight="1" x14ac:dyDescent="0.3">
      <c r="B225" s="106" t="s">
        <v>337</v>
      </c>
      <c r="C225" s="114">
        <v>0</v>
      </c>
      <c r="D225" s="114">
        <v>0</v>
      </c>
      <c r="E225" s="114">
        <v>0</v>
      </c>
      <c r="F225" s="114">
        <v>0</v>
      </c>
      <c r="G225" s="101">
        <v>0</v>
      </c>
    </row>
    <row r="226" spans="2:7" ht="15.75" customHeight="1" x14ac:dyDescent="0.3">
      <c r="B226" s="54" t="s">
        <v>121</v>
      </c>
      <c r="C226" s="102">
        <v>0</v>
      </c>
      <c r="D226" s="102">
        <v>0</v>
      </c>
      <c r="E226" s="102">
        <v>0</v>
      </c>
      <c r="F226" s="102">
        <v>0</v>
      </c>
      <c r="G226" s="103">
        <v>0</v>
      </c>
    </row>
    <row r="227" spans="2:7" ht="16.5" customHeight="1" x14ac:dyDescent="0.3">
      <c r="B227" s="54" t="s">
        <v>122</v>
      </c>
      <c r="C227" s="104">
        <v>0</v>
      </c>
      <c r="D227" s="104">
        <v>0</v>
      </c>
      <c r="E227" s="104">
        <v>0</v>
      </c>
      <c r="F227" s="104">
        <v>0</v>
      </c>
      <c r="G227" s="113">
        <v>0</v>
      </c>
    </row>
  </sheetData>
  <mergeCells count="1">
    <mergeCell ref="G5:G7"/>
  </mergeCells>
  <pageMargins left="0.5" right="0.5" top="0.5" bottom="0.5" header="0.3" footer="0.3"/>
  <pageSetup fitToHeight="0" orientation="portrait" r:id="rId1"/>
  <headerFooter>
    <oddHeader>&amp;CPart 5
Attachment C</oddHeader>
  </headerFooter>
  <rowBreaks count="5" manualBreakCount="5">
    <brk id="45" max="6" man="1"/>
    <brk id="87" max="6" man="1"/>
    <brk id="129" max="6" man="1"/>
    <brk id="172" max="6" man="1"/>
    <brk id="214" max="6"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pageSetUpPr fitToPage="1"/>
  </sheetPr>
  <dimension ref="A1:J31"/>
  <sheetViews>
    <sheetView view="pageBreakPreview" zoomScale="60" zoomScaleNormal="80" workbookViewId="0">
      <selection activeCell="D27" sqref="D27"/>
    </sheetView>
  </sheetViews>
  <sheetFormatPr defaultRowHeight="14.4" x14ac:dyDescent="0.3"/>
  <cols>
    <col min="1" max="1" width="38.109375" customWidth="1"/>
    <col min="2" max="2" width="63" bestFit="1" customWidth="1"/>
    <col min="3" max="3" width="17.88671875" customWidth="1"/>
    <col min="4" max="4" width="18.88671875" customWidth="1"/>
    <col min="5" max="5" width="14.88671875" customWidth="1"/>
    <col min="6" max="6" width="14.77734375" customWidth="1"/>
    <col min="7" max="7" width="18.77734375" customWidth="1"/>
    <col min="8" max="8" width="27.21875" customWidth="1"/>
    <col min="9" max="16" width="8.88671875" customWidth="1"/>
  </cols>
  <sheetData>
    <row r="1" spans="1:10" x14ac:dyDescent="0.3">
      <c r="A1" s="1" t="s">
        <v>139</v>
      </c>
    </row>
    <row r="2" spans="1:10" x14ac:dyDescent="0.3">
      <c r="A2" s="2" t="s">
        <v>137</v>
      </c>
    </row>
    <row r="3" spans="1:10" x14ac:dyDescent="0.3">
      <c r="A3" s="2" t="s">
        <v>142</v>
      </c>
      <c r="B3" s="3" t="s">
        <v>47</v>
      </c>
      <c r="D3" s="3"/>
      <c r="E3" s="3"/>
      <c r="F3" s="3"/>
      <c r="G3" s="3"/>
      <c r="H3" s="3"/>
    </row>
    <row r="4" spans="1:10" x14ac:dyDescent="0.3">
      <c r="A4" s="2" t="s">
        <v>0</v>
      </c>
      <c r="B4" s="3" t="s">
        <v>1</v>
      </c>
      <c r="D4" s="3"/>
    </row>
    <row r="5" spans="1:10" x14ac:dyDescent="0.3">
      <c r="A5" s="4" t="s">
        <v>2</v>
      </c>
      <c r="B5" s="5" t="s">
        <v>3</v>
      </c>
      <c r="D5" s="5"/>
    </row>
    <row r="6" spans="1:10" x14ac:dyDescent="0.3">
      <c r="A6" s="4" t="s">
        <v>4</v>
      </c>
      <c r="B6" t="s">
        <v>81</v>
      </c>
      <c r="D6" s="5"/>
    </row>
    <row r="7" spans="1:10" x14ac:dyDescent="0.3">
      <c r="A7" s="4"/>
      <c r="B7" s="33"/>
      <c r="D7" s="5"/>
    </row>
    <row r="8" spans="1:10" x14ac:dyDescent="0.3">
      <c r="A8" s="8"/>
      <c r="C8" s="9"/>
    </row>
    <row r="9" spans="1:10" ht="15" customHeight="1" x14ac:dyDescent="0.3">
      <c r="B9" s="145" t="s">
        <v>135</v>
      </c>
      <c r="C9" s="145"/>
      <c r="D9" s="145"/>
      <c r="E9" s="145"/>
      <c r="F9" s="145"/>
      <c r="G9" s="145"/>
      <c r="H9" s="60"/>
      <c r="I9" s="60"/>
      <c r="J9" s="60"/>
    </row>
    <row r="10" spans="1:10" x14ac:dyDescent="0.3">
      <c r="B10" s="145"/>
      <c r="C10" s="145"/>
      <c r="D10" s="145"/>
      <c r="E10" s="145"/>
      <c r="F10" s="145"/>
      <c r="G10" s="145"/>
      <c r="H10" s="60"/>
      <c r="I10" s="60"/>
      <c r="J10" s="60"/>
    </row>
    <row r="11" spans="1:10" x14ac:dyDescent="0.3">
      <c r="B11" s="145"/>
      <c r="C11" s="145"/>
      <c r="D11" s="145"/>
      <c r="E11" s="145"/>
      <c r="F11" s="145"/>
      <c r="G11" s="145"/>
      <c r="H11" s="60"/>
      <c r="I11" s="60"/>
      <c r="J11" s="60"/>
    </row>
    <row r="12" spans="1:10" x14ac:dyDescent="0.3">
      <c r="B12" s="145"/>
      <c r="C12" s="145"/>
      <c r="D12" s="145"/>
      <c r="E12" s="145"/>
      <c r="F12" s="145"/>
      <c r="G12" s="145"/>
      <c r="H12" s="60"/>
      <c r="I12" s="60"/>
      <c r="J12" s="60"/>
    </row>
    <row r="13" spans="1:10" x14ac:dyDescent="0.3">
      <c r="B13" s="145"/>
      <c r="C13" s="145"/>
      <c r="D13" s="145"/>
      <c r="E13" s="145"/>
      <c r="F13" s="145"/>
      <c r="G13" s="145"/>
      <c r="H13" s="60"/>
      <c r="I13" s="60"/>
      <c r="J13" s="60"/>
    </row>
    <row r="14" spans="1:10" x14ac:dyDescent="0.3">
      <c r="B14" s="145"/>
      <c r="C14" s="145"/>
      <c r="D14" s="145"/>
      <c r="E14" s="145"/>
      <c r="F14" s="145"/>
      <c r="G14" s="145"/>
      <c r="H14" s="60"/>
      <c r="I14" s="60"/>
      <c r="J14" s="60"/>
    </row>
    <row r="15" spans="1:10" x14ac:dyDescent="0.3">
      <c r="B15" s="145"/>
      <c r="C15" s="145"/>
      <c r="D15" s="145"/>
      <c r="E15" s="145"/>
      <c r="F15" s="145"/>
      <c r="G15" s="145"/>
      <c r="H15" s="60"/>
      <c r="I15" s="60"/>
      <c r="J15" s="60"/>
    </row>
    <row r="16" spans="1:10" x14ac:dyDescent="0.3">
      <c r="B16" s="145"/>
      <c r="C16" s="145"/>
      <c r="D16" s="145"/>
      <c r="E16" s="145"/>
      <c r="F16" s="145"/>
      <c r="G16" s="145"/>
      <c r="H16" s="60"/>
      <c r="I16" s="60"/>
      <c r="J16" s="60"/>
    </row>
    <row r="17" spans="1:10" x14ac:dyDescent="0.3">
      <c r="B17" s="145"/>
      <c r="C17" s="145"/>
      <c r="D17" s="145"/>
      <c r="E17" s="145"/>
      <c r="F17" s="145"/>
      <c r="G17" s="145"/>
      <c r="H17" s="60"/>
      <c r="I17" s="60"/>
      <c r="J17" s="60"/>
    </row>
    <row r="18" spans="1:10" ht="16.5" customHeight="1" x14ac:dyDescent="0.3">
      <c r="B18" s="145"/>
      <c r="C18" s="145"/>
      <c r="D18" s="145"/>
      <c r="E18" s="145"/>
      <c r="F18" s="145"/>
      <c r="G18" s="145"/>
      <c r="H18" s="60"/>
      <c r="I18" s="60"/>
      <c r="J18" s="60"/>
    </row>
    <row r="19" spans="1:10" ht="16.5" customHeight="1" x14ac:dyDescent="0.3">
      <c r="B19" s="145"/>
      <c r="C19" s="145"/>
      <c r="D19" s="145"/>
      <c r="E19" s="145"/>
      <c r="F19" s="145"/>
      <c r="G19" s="145"/>
      <c r="H19" s="60"/>
      <c r="I19" s="60"/>
      <c r="J19" s="60"/>
    </row>
    <row r="20" spans="1:10" ht="16.5" customHeight="1" x14ac:dyDescent="0.3">
      <c r="B20" s="145"/>
      <c r="C20" s="145"/>
      <c r="D20" s="145"/>
      <c r="E20" s="145"/>
      <c r="F20" s="145"/>
      <c r="G20" s="145"/>
    </row>
    <row r="21" spans="1:10" ht="35.25" customHeight="1" x14ac:dyDescent="0.3">
      <c r="B21" s="145"/>
      <c r="C21" s="145"/>
      <c r="D21" s="145"/>
      <c r="E21" s="145"/>
      <c r="F21" s="145"/>
      <c r="G21" s="145"/>
    </row>
    <row r="22" spans="1:10" x14ac:dyDescent="0.3">
      <c r="A22" s="144" t="s">
        <v>47</v>
      </c>
      <c r="B22" s="144"/>
      <c r="C22" s="144"/>
      <c r="D22" s="144"/>
    </row>
    <row r="23" spans="1:10" ht="28.8" x14ac:dyDescent="0.3">
      <c r="A23" s="15" t="s">
        <v>36</v>
      </c>
      <c r="B23" s="14" t="s">
        <v>9</v>
      </c>
      <c r="C23" s="14" t="s">
        <v>10</v>
      </c>
      <c r="D23" s="14" t="s">
        <v>11</v>
      </c>
      <c r="E23" s="14" t="s">
        <v>12</v>
      </c>
      <c r="F23" s="14" t="s">
        <v>13</v>
      </c>
      <c r="G23" s="14" t="s">
        <v>14</v>
      </c>
      <c r="H23" s="14" t="s">
        <v>50</v>
      </c>
    </row>
    <row r="24" spans="1:10" ht="100.8" x14ac:dyDescent="0.3">
      <c r="A24" s="115" t="s">
        <v>77</v>
      </c>
      <c r="B24" s="115" t="s">
        <v>208</v>
      </c>
      <c r="C24" s="100" t="s">
        <v>217</v>
      </c>
      <c r="D24" s="116">
        <v>4250704.3099999996</v>
      </c>
      <c r="E24" s="100" t="s">
        <v>217</v>
      </c>
      <c r="F24" s="100" t="s">
        <v>228</v>
      </c>
      <c r="G24" s="100" t="s">
        <v>239</v>
      </c>
      <c r="H24" s="100" t="s">
        <v>246</v>
      </c>
    </row>
    <row r="25" spans="1:10" ht="201.6" x14ac:dyDescent="0.3">
      <c r="A25" s="115" t="s">
        <v>77</v>
      </c>
      <c r="B25" s="115" t="s">
        <v>207</v>
      </c>
      <c r="C25" s="100" t="s">
        <v>225</v>
      </c>
      <c r="D25" s="116">
        <v>4063692.31</v>
      </c>
      <c r="E25" s="100" t="s">
        <v>225</v>
      </c>
      <c r="F25" s="100" t="s">
        <v>227</v>
      </c>
      <c r="G25" s="100" t="s">
        <v>237</v>
      </c>
      <c r="H25" s="100" t="s">
        <v>246</v>
      </c>
    </row>
    <row r="26" spans="1:10" ht="144" x14ac:dyDescent="0.3">
      <c r="A26" s="115" t="s">
        <v>74</v>
      </c>
      <c r="B26" s="115" t="s">
        <v>175</v>
      </c>
      <c r="C26" s="100" t="s">
        <v>226</v>
      </c>
      <c r="D26" s="116">
        <v>5748491.5099999998</v>
      </c>
      <c r="E26" s="100" t="s">
        <v>247</v>
      </c>
      <c r="F26" s="100" t="s">
        <v>227</v>
      </c>
      <c r="G26" s="100" t="s">
        <v>238</v>
      </c>
      <c r="H26" s="100" t="s">
        <v>246</v>
      </c>
    </row>
    <row r="27" spans="1:10" ht="129.6" x14ac:dyDescent="0.3">
      <c r="A27" s="115" t="s">
        <v>73</v>
      </c>
      <c r="B27" s="115" t="s">
        <v>254</v>
      </c>
      <c r="C27" s="100" t="s">
        <v>218</v>
      </c>
      <c r="D27" s="116">
        <v>711492.61</v>
      </c>
      <c r="E27" s="100" t="s">
        <v>248</v>
      </c>
      <c r="F27" s="100" t="s">
        <v>229</v>
      </c>
      <c r="G27" s="100" t="s">
        <v>240</v>
      </c>
      <c r="H27" s="100" t="s">
        <v>246</v>
      </c>
    </row>
    <row r="28" spans="1:10" ht="100.8" x14ac:dyDescent="0.3">
      <c r="A28" s="115" t="s">
        <v>80</v>
      </c>
      <c r="B28" s="115" t="s">
        <v>255</v>
      </c>
      <c r="C28" s="100" t="s">
        <v>219</v>
      </c>
      <c r="D28" s="116">
        <v>469428.57</v>
      </c>
      <c r="E28" s="100" t="s">
        <v>249</v>
      </c>
      <c r="F28" s="100" t="s">
        <v>230</v>
      </c>
      <c r="G28" s="100" t="s">
        <v>241</v>
      </c>
      <c r="H28" s="100" t="s">
        <v>246</v>
      </c>
    </row>
    <row r="29" spans="1:10" ht="201.6" x14ac:dyDescent="0.3">
      <c r="A29" s="115" t="s">
        <v>73</v>
      </c>
      <c r="B29" s="115" t="s">
        <v>214</v>
      </c>
      <c r="C29" s="100" t="s">
        <v>225</v>
      </c>
      <c r="D29" s="116">
        <v>1830264</v>
      </c>
      <c r="E29" s="100" t="s">
        <v>225</v>
      </c>
      <c r="F29" s="100" t="s">
        <v>236</v>
      </c>
      <c r="G29" s="100" t="s">
        <v>237</v>
      </c>
      <c r="H29" s="100" t="s">
        <v>246</v>
      </c>
    </row>
    <row r="30" spans="1:10" ht="115.2" x14ac:dyDescent="0.3">
      <c r="A30" s="115" t="s">
        <v>74</v>
      </c>
      <c r="B30" s="115" t="s">
        <v>215</v>
      </c>
      <c r="C30" s="100" t="s">
        <v>224</v>
      </c>
      <c r="D30" s="116">
        <v>2245852.56</v>
      </c>
      <c r="E30" s="100" t="s">
        <v>253</v>
      </c>
      <c r="F30" s="100" t="s">
        <v>234</v>
      </c>
      <c r="G30" s="100" t="s">
        <v>244</v>
      </c>
      <c r="H30" s="100" t="s">
        <v>246</v>
      </c>
    </row>
    <row r="31" spans="1:10" ht="86.4" x14ac:dyDescent="0.3">
      <c r="A31" s="115" t="s">
        <v>74</v>
      </c>
      <c r="B31" s="115" t="s">
        <v>216</v>
      </c>
      <c r="C31" s="100" t="s">
        <v>223</v>
      </c>
      <c r="D31" s="116">
        <v>3704400</v>
      </c>
      <c r="E31" s="100" t="s">
        <v>252</v>
      </c>
      <c r="F31" s="100" t="s">
        <v>235</v>
      </c>
      <c r="G31" s="100" t="s">
        <v>245</v>
      </c>
      <c r="H31" s="100" t="s">
        <v>246</v>
      </c>
    </row>
  </sheetData>
  <mergeCells count="2">
    <mergeCell ref="A22:D22"/>
    <mergeCell ref="B9:G21"/>
  </mergeCells>
  <pageMargins left="0.5" right="0.5" top="0.5" bottom="0.5" header="0.3" footer="0.3"/>
  <pageSetup scale="59" fitToHeight="0" orientation="landscape" r:id="rId1"/>
  <headerFooter>
    <oddHeader>&amp;CPart 5
Attachment D</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Lists_ForDropdown!$A$3:$A$11</xm:f>
          </x14:formula1>
          <xm:sqref>A24:A31 B24:B31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3:L35"/>
  <sheetViews>
    <sheetView topLeftCell="A34" zoomScale="80" zoomScaleNormal="80" workbookViewId="0">
      <selection activeCell="D35" sqref="D35"/>
    </sheetView>
  </sheetViews>
  <sheetFormatPr defaultRowHeight="14.4" x14ac:dyDescent="0.3"/>
  <cols>
    <col min="1" max="1" width="21" customWidth="1"/>
    <col min="2" max="2" width="17.88671875" customWidth="1"/>
    <col min="3" max="3" width="18" customWidth="1"/>
    <col min="4" max="4" width="13" customWidth="1"/>
    <col min="5" max="5" width="11.88671875" customWidth="1"/>
    <col min="6" max="6" width="15.88671875" customWidth="1"/>
    <col min="7" max="7" width="22.21875" customWidth="1"/>
    <col min="8" max="8" width="17.109375" customWidth="1"/>
    <col min="9" max="10" width="16.33203125" customWidth="1"/>
    <col min="11" max="11" width="52.77734375" customWidth="1"/>
    <col min="12" max="12" width="37.33203125" customWidth="1"/>
  </cols>
  <sheetData>
    <row r="3" spans="1:10" x14ac:dyDescent="0.3">
      <c r="A3" s="1" t="s">
        <v>139</v>
      </c>
    </row>
    <row r="4" spans="1:10" x14ac:dyDescent="0.3">
      <c r="A4" s="2" t="s">
        <v>145</v>
      </c>
    </row>
    <row r="5" spans="1:10" x14ac:dyDescent="0.3">
      <c r="A5" s="2" t="s">
        <v>146</v>
      </c>
      <c r="B5" s="3" t="s">
        <v>48</v>
      </c>
      <c r="C5" s="3"/>
      <c r="D5" s="3"/>
      <c r="E5" s="3"/>
      <c r="F5" s="3"/>
      <c r="G5" s="3"/>
    </row>
    <row r="6" spans="1:10" x14ac:dyDescent="0.3">
      <c r="A6" s="2" t="s">
        <v>0</v>
      </c>
      <c r="B6" s="3" t="s">
        <v>1</v>
      </c>
      <c r="C6" s="3"/>
    </row>
    <row r="7" spans="1:10" x14ac:dyDescent="0.3">
      <c r="A7" s="4" t="s">
        <v>2</v>
      </c>
      <c r="B7" s="5" t="s">
        <v>3</v>
      </c>
      <c r="C7" s="5"/>
    </row>
    <row r="8" spans="1:10" x14ac:dyDescent="0.3">
      <c r="A8" s="4" t="s">
        <v>4</v>
      </c>
      <c r="B8" t="s">
        <v>82</v>
      </c>
      <c r="C8" s="5"/>
    </row>
    <row r="9" spans="1:10" x14ac:dyDescent="0.3">
      <c r="A9" s="4"/>
      <c r="C9" s="5"/>
    </row>
    <row r="10" spans="1:10" x14ac:dyDescent="0.3">
      <c r="A10" s="8"/>
      <c r="B10" s="9"/>
    </row>
    <row r="11" spans="1:10" ht="16.5" customHeight="1" x14ac:dyDescent="0.3">
      <c r="A11" s="8"/>
      <c r="B11" s="147" t="s">
        <v>136</v>
      </c>
      <c r="C11" s="147"/>
      <c r="D11" s="147"/>
      <c r="E11" s="147"/>
      <c r="F11" s="147"/>
      <c r="G11" s="147"/>
      <c r="H11" s="147"/>
      <c r="I11" s="147"/>
      <c r="J11" s="147"/>
    </row>
    <row r="12" spans="1:10" x14ac:dyDescent="0.3">
      <c r="A12" s="8"/>
      <c r="B12" s="147"/>
      <c r="C12" s="147"/>
      <c r="D12" s="147"/>
      <c r="E12" s="147"/>
      <c r="F12" s="147"/>
      <c r="G12" s="147"/>
      <c r="H12" s="147"/>
      <c r="I12" s="147"/>
      <c r="J12" s="147"/>
    </row>
    <row r="13" spans="1:10" x14ac:dyDescent="0.3">
      <c r="A13" s="8"/>
      <c r="B13" s="147"/>
      <c r="C13" s="147"/>
      <c r="D13" s="147"/>
      <c r="E13" s="147"/>
      <c r="F13" s="147"/>
      <c r="G13" s="147"/>
      <c r="H13" s="147"/>
      <c r="I13" s="147"/>
      <c r="J13" s="147"/>
    </row>
    <row r="14" spans="1:10" x14ac:dyDescent="0.3">
      <c r="A14" s="8"/>
      <c r="B14" s="147"/>
      <c r="C14" s="147"/>
      <c r="D14" s="147"/>
      <c r="E14" s="147"/>
      <c r="F14" s="147"/>
      <c r="G14" s="147"/>
      <c r="H14" s="147"/>
      <c r="I14" s="147"/>
      <c r="J14" s="147"/>
    </row>
    <row r="15" spans="1:10" x14ac:dyDescent="0.3">
      <c r="A15" s="8"/>
      <c r="B15" s="147"/>
      <c r="C15" s="147"/>
      <c r="D15" s="147"/>
      <c r="E15" s="147"/>
      <c r="F15" s="147"/>
      <c r="G15" s="147"/>
      <c r="H15" s="147"/>
      <c r="I15" s="147"/>
      <c r="J15" s="147"/>
    </row>
    <row r="16" spans="1:10" x14ac:dyDescent="0.3">
      <c r="A16" s="8"/>
      <c r="B16" s="147"/>
      <c r="C16" s="147"/>
      <c r="D16" s="147"/>
      <c r="E16" s="147"/>
      <c r="F16" s="147"/>
      <c r="G16" s="147"/>
      <c r="H16" s="147"/>
      <c r="I16" s="147"/>
      <c r="J16" s="147"/>
    </row>
    <row r="17" spans="1:12" x14ac:dyDescent="0.3">
      <c r="A17" s="8"/>
      <c r="B17" s="147"/>
      <c r="C17" s="147"/>
      <c r="D17" s="147"/>
      <c r="E17" s="147"/>
      <c r="F17" s="147"/>
      <c r="G17" s="147"/>
      <c r="H17" s="147"/>
      <c r="I17" s="147"/>
      <c r="J17" s="147"/>
    </row>
    <row r="18" spans="1:12" x14ac:dyDescent="0.3">
      <c r="A18" s="8"/>
      <c r="B18" s="147"/>
      <c r="C18" s="147"/>
      <c r="D18" s="147"/>
      <c r="E18" s="147"/>
      <c r="F18" s="147"/>
      <c r="G18" s="147"/>
      <c r="H18" s="147"/>
      <c r="I18" s="147"/>
      <c r="J18" s="147"/>
    </row>
    <row r="19" spans="1:12" x14ac:dyDescent="0.3">
      <c r="A19" s="8"/>
      <c r="B19" s="147"/>
      <c r="C19" s="147"/>
      <c r="D19" s="147"/>
      <c r="E19" s="147"/>
      <c r="F19" s="147"/>
      <c r="G19" s="147"/>
      <c r="H19" s="147"/>
      <c r="I19" s="147"/>
      <c r="J19" s="147"/>
    </row>
    <row r="20" spans="1:12" x14ac:dyDescent="0.3">
      <c r="A20" s="8"/>
      <c r="B20" s="147"/>
      <c r="C20" s="147"/>
      <c r="D20" s="147"/>
      <c r="E20" s="147"/>
      <c r="F20" s="147"/>
      <c r="G20" s="147"/>
      <c r="H20" s="147"/>
      <c r="I20" s="147"/>
      <c r="J20" s="147"/>
    </row>
    <row r="21" spans="1:12" x14ac:dyDescent="0.3">
      <c r="A21" s="8"/>
      <c r="B21" s="147"/>
      <c r="C21" s="147"/>
      <c r="D21" s="147"/>
      <c r="E21" s="147"/>
      <c r="F21" s="147"/>
      <c r="G21" s="147"/>
      <c r="H21" s="147"/>
      <c r="I21" s="147"/>
      <c r="J21" s="147"/>
    </row>
    <row r="22" spans="1:12" x14ac:dyDescent="0.3">
      <c r="A22" s="8"/>
      <c r="B22" s="9"/>
    </row>
    <row r="23" spans="1:12" x14ac:dyDescent="0.3">
      <c r="A23" s="146" t="s">
        <v>49</v>
      </c>
      <c r="B23" s="146"/>
      <c r="C23" s="146"/>
      <c r="D23" s="146"/>
      <c r="E23" s="146"/>
      <c r="F23" s="146"/>
      <c r="G23" s="18"/>
      <c r="H23" s="18"/>
    </row>
    <row r="24" spans="1:12" ht="100.8" x14ac:dyDescent="0.3">
      <c r="A24" s="15" t="s">
        <v>36</v>
      </c>
      <c r="B24" s="14" t="s">
        <v>9</v>
      </c>
      <c r="C24" s="14" t="s">
        <v>10</v>
      </c>
      <c r="D24" s="14" t="s">
        <v>11</v>
      </c>
      <c r="E24" s="14" t="s">
        <v>12</v>
      </c>
      <c r="F24" s="14" t="s">
        <v>13</v>
      </c>
      <c r="G24" s="14" t="s">
        <v>14</v>
      </c>
      <c r="H24" s="14" t="s">
        <v>15</v>
      </c>
      <c r="I24" s="14" t="s">
        <v>16</v>
      </c>
      <c r="J24" s="14" t="s">
        <v>17</v>
      </c>
      <c r="K24" s="14" t="s">
        <v>71</v>
      </c>
      <c r="L24" s="14" t="s">
        <v>18</v>
      </c>
    </row>
    <row r="25" spans="1:12" ht="288" x14ac:dyDescent="0.3">
      <c r="A25" s="32" t="s">
        <v>77</v>
      </c>
      <c r="B25" s="32" t="s">
        <v>207</v>
      </c>
      <c r="C25" s="13" t="s">
        <v>225</v>
      </c>
      <c r="D25" s="82">
        <v>5935530.1200000001</v>
      </c>
      <c r="E25" s="13" t="s">
        <v>225</v>
      </c>
      <c r="F25" s="13" t="s">
        <v>227</v>
      </c>
      <c r="G25" s="13" t="s">
        <v>237</v>
      </c>
      <c r="H25" s="13" t="s">
        <v>34</v>
      </c>
      <c r="I25" s="13" t="s">
        <v>34</v>
      </c>
      <c r="J25" s="13" t="s">
        <v>34</v>
      </c>
      <c r="K25" s="99" t="s">
        <v>318</v>
      </c>
      <c r="L25" s="100" t="s">
        <v>319</v>
      </c>
    </row>
    <row r="26" spans="1:12" ht="316.8" x14ac:dyDescent="0.3">
      <c r="A26" s="32" t="s">
        <v>74</v>
      </c>
      <c r="B26" s="32" t="s">
        <v>175</v>
      </c>
      <c r="C26" s="13" t="s">
        <v>226</v>
      </c>
      <c r="D26" s="82">
        <v>9181362.1393500008</v>
      </c>
      <c r="E26" s="13" t="s">
        <v>247</v>
      </c>
      <c r="F26" s="13" t="s">
        <v>227</v>
      </c>
      <c r="G26" s="13" t="s">
        <v>238</v>
      </c>
      <c r="H26" s="13" t="s">
        <v>34</v>
      </c>
      <c r="I26" s="13" t="s">
        <v>34</v>
      </c>
      <c r="J26" s="13" t="s">
        <v>34</v>
      </c>
      <c r="K26" s="99" t="s">
        <v>320</v>
      </c>
      <c r="L26" s="100" t="s">
        <v>319</v>
      </c>
    </row>
    <row r="27" spans="1:12" ht="259.2" x14ac:dyDescent="0.3">
      <c r="A27" s="32" t="s">
        <v>77</v>
      </c>
      <c r="B27" s="32" t="s">
        <v>208</v>
      </c>
      <c r="C27" s="13" t="s">
        <v>217</v>
      </c>
      <c r="D27" s="82">
        <v>7537231.395701861</v>
      </c>
      <c r="E27" s="13" t="s">
        <v>217</v>
      </c>
      <c r="F27" s="13" t="s">
        <v>228</v>
      </c>
      <c r="G27" s="13" t="s">
        <v>239</v>
      </c>
      <c r="H27" s="13" t="s">
        <v>34</v>
      </c>
      <c r="I27" s="13" t="s">
        <v>34</v>
      </c>
      <c r="J27" s="13" t="s">
        <v>34</v>
      </c>
      <c r="K27" s="99" t="s">
        <v>321</v>
      </c>
      <c r="L27" s="100" t="s">
        <v>319</v>
      </c>
    </row>
    <row r="28" spans="1:12" ht="288" x14ac:dyDescent="0.3">
      <c r="A28" s="32" t="s">
        <v>73</v>
      </c>
      <c r="B28" s="32" t="s">
        <v>209</v>
      </c>
      <c r="C28" s="13" t="s">
        <v>218</v>
      </c>
      <c r="D28" s="82">
        <v>2250000</v>
      </c>
      <c r="E28" s="13" t="s">
        <v>248</v>
      </c>
      <c r="F28" s="13" t="s">
        <v>229</v>
      </c>
      <c r="G28" s="13" t="s">
        <v>240</v>
      </c>
      <c r="H28" s="13" t="s">
        <v>34</v>
      </c>
      <c r="I28" s="13" t="s">
        <v>34</v>
      </c>
      <c r="J28" s="13" t="s">
        <v>34</v>
      </c>
      <c r="K28" s="99" t="s">
        <v>318</v>
      </c>
      <c r="L28" s="100" t="s">
        <v>319</v>
      </c>
    </row>
    <row r="29" spans="1:12" ht="264.75" customHeight="1" x14ac:dyDescent="0.3">
      <c r="A29" s="32" t="s">
        <v>80</v>
      </c>
      <c r="B29" s="32" t="s">
        <v>210</v>
      </c>
      <c r="C29" s="13" t="s">
        <v>219</v>
      </c>
      <c r="D29" s="82">
        <v>910720</v>
      </c>
      <c r="E29" s="13" t="s">
        <v>249</v>
      </c>
      <c r="F29" s="13" t="s">
        <v>230</v>
      </c>
      <c r="G29" s="13" t="s">
        <v>241</v>
      </c>
      <c r="H29" s="13" t="s">
        <v>40</v>
      </c>
      <c r="I29" s="13" t="s">
        <v>34</v>
      </c>
      <c r="J29" s="13" t="s">
        <v>34</v>
      </c>
      <c r="K29" s="99" t="s">
        <v>322</v>
      </c>
      <c r="L29" s="100" t="s">
        <v>319</v>
      </c>
    </row>
    <row r="30" spans="1:12" ht="244.8" x14ac:dyDescent="0.3">
      <c r="A30" s="32" t="s">
        <v>74</v>
      </c>
      <c r="B30" s="32" t="s">
        <v>211</v>
      </c>
      <c r="C30" s="13" t="s">
        <v>220</v>
      </c>
      <c r="D30" s="82">
        <v>2000000</v>
      </c>
      <c r="E30" s="13" t="s">
        <v>250</v>
      </c>
      <c r="F30" s="13" t="s">
        <v>231</v>
      </c>
      <c r="G30" s="13" t="s">
        <v>242</v>
      </c>
      <c r="H30" s="13" t="s">
        <v>40</v>
      </c>
      <c r="I30" s="13" t="s">
        <v>34</v>
      </c>
      <c r="J30" s="13" t="s">
        <v>34</v>
      </c>
      <c r="K30" s="99" t="s">
        <v>323</v>
      </c>
      <c r="L30" s="100" t="s">
        <v>319</v>
      </c>
    </row>
    <row r="31" spans="1:12" ht="288" x14ac:dyDescent="0.3">
      <c r="A31" s="32" t="s">
        <v>77</v>
      </c>
      <c r="B31" s="32" t="s">
        <v>212</v>
      </c>
      <c r="C31" s="13" t="s">
        <v>221</v>
      </c>
      <c r="D31" s="82">
        <v>1000000</v>
      </c>
      <c r="E31" s="13" t="s">
        <v>232</v>
      </c>
      <c r="F31" s="13" t="s">
        <v>232</v>
      </c>
      <c r="G31" s="13" t="s">
        <v>232</v>
      </c>
      <c r="H31" s="13" t="s">
        <v>41</v>
      </c>
      <c r="I31" s="13" t="s">
        <v>41</v>
      </c>
      <c r="J31" s="13" t="s">
        <v>41</v>
      </c>
      <c r="K31" s="99" t="s">
        <v>324</v>
      </c>
      <c r="L31" s="100" t="s">
        <v>319</v>
      </c>
    </row>
    <row r="32" spans="1:12" ht="316.8" x14ac:dyDescent="0.3">
      <c r="A32" s="32" t="s">
        <v>74</v>
      </c>
      <c r="B32" s="32" t="s">
        <v>213</v>
      </c>
      <c r="C32" s="13" t="s">
        <v>222</v>
      </c>
      <c r="D32" s="82">
        <v>375000</v>
      </c>
      <c r="E32" s="13" t="s">
        <v>251</v>
      </c>
      <c r="F32" s="13" t="s">
        <v>233</v>
      </c>
      <c r="G32" s="13" t="s">
        <v>243</v>
      </c>
      <c r="H32" s="13" t="s">
        <v>34</v>
      </c>
      <c r="I32" s="13" t="s">
        <v>34</v>
      </c>
      <c r="J32" s="13" t="s">
        <v>34</v>
      </c>
      <c r="K32" s="99" t="s">
        <v>320</v>
      </c>
      <c r="L32" s="100" t="s">
        <v>319</v>
      </c>
    </row>
    <row r="33" spans="1:12" ht="316.8" x14ac:dyDescent="0.3">
      <c r="A33" s="32" t="s">
        <v>73</v>
      </c>
      <c r="B33" s="32" t="s">
        <v>214</v>
      </c>
      <c r="C33" s="13" t="s">
        <v>225</v>
      </c>
      <c r="D33" s="82">
        <v>1830264</v>
      </c>
      <c r="E33" s="13" t="s">
        <v>225</v>
      </c>
      <c r="F33" s="13" t="s">
        <v>236</v>
      </c>
      <c r="G33" s="13" t="s">
        <v>237</v>
      </c>
      <c r="H33" s="13" t="s">
        <v>34</v>
      </c>
      <c r="I33" s="13" t="s">
        <v>34</v>
      </c>
      <c r="J33" s="13" t="s">
        <v>34</v>
      </c>
      <c r="K33" s="99" t="s">
        <v>320</v>
      </c>
      <c r="L33" s="100" t="s">
        <v>319</v>
      </c>
    </row>
    <row r="34" spans="1:12" ht="316.8" x14ac:dyDescent="0.3">
      <c r="A34" s="32" t="s">
        <v>74</v>
      </c>
      <c r="B34" s="32" t="s">
        <v>215</v>
      </c>
      <c r="C34" s="13" t="s">
        <v>224</v>
      </c>
      <c r="D34" s="82">
        <v>2411679.13</v>
      </c>
      <c r="E34" s="13" t="s">
        <v>253</v>
      </c>
      <c r="F34" s="13" t="s">
        <v>234</v>
      </c>
      <c r="G34" s="13" t="s">
        <v>244</v>
      </c>
      <c r="H34" s="13" t="s">
        <v>40</v>
      </c>
      <c r="I34" s="13" t="s">
        <v>34</v>
      </c>
      <c r="J34" s="13" t="s">
        <v>34</v>
      </c>
      <c r="K34" s="99" t="s">
        <v>320</v>
      </c>
      <c r="L34" s="100" t="s">
        <v>319</v>
      </c>
    </row>
    <row r="35" spans="1:12" ht="273.60000000000002" x14ac:dyDescent="0.3">
      <c r="A35" s="32" t="s">
        <v>74</v>
      </c>
      <c r="B35" s="32" t="s">
        <v>216</v>
      </c>
      <c r="C35" s="13" t="s">
        <v>223</v>
      </c>
      <c r="D35" s="82">
        <v>3815532</v>
      </c>
      <c r="E35" s="13" t="s">
        <v>252</v>
      </c>
      <c r="F35" s="13" t="s">
        <v>235</v>
      </c>
      <c r="G35" s="13" t="s">
        <v>245</v>
      </c>
      <c r="H35" s="13" t="s">
        <v>34</v>
      </c>
      <c r="I35" s="13" t="s">
        <v>34</v>
      </c>
      <c r="J35" s="13" t="s">
        <v>34</v>
      </c>
      <c r="K35" s="99" t="s">
        <v>325</v>
      </c>
      <c r="L35" s="100" t="s">
        <v>319</v>
      </c>
    </row>
  </sheetData>
  <mergeCells count="2">
    <mergeCell ref="A23:F23"/>
    <mergeCell ref="B11:J21"/>
  </mergeCells>
  <pageMargins left="0.5" right="0.5" top="0.5" bottom="0.5" header="0.3" footer="0.3"/>
  <pageSetup paperSize="3" scale="65" fitToHeight="0" orientation="landscape" r:id="rId1"/>
  <headerFooter>
    <oddHeader>&amp;CPart 5
Attachment E</oddHeader>
  </headerFooter>
  <rowBreaks count="2" manualBreakCount="2">
    <brk id="26" max="16383" man="1"/>
    <brk id="34"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Lists_ForDropdown!$A$15:$A$17</xm:f>
          </x14:formula1>
          <xm:sqref>H24 I31:J31</xm:sqref>
        </x14:dataValidation>
        <x14:dataValidation type="list" allowBlank="1" showInputMessage="1" showErrorMessage="1" xr:uid="{00000000-0002-0000-0400-000001000000}">
          <x14:formula1>
            <xm:f>Lists_ForDropdown!$A$3:$A$11</xm:f>
          </x14:formula1>
          <xm:sqref>A25:A35 B25:B35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pageSetUpPr fitToPage="1"/>
  </sheetPr>
  <dimension ref="A1:R111"/>
  <sheetViews>
    <sheetView workbookViewId="0">
      <selection activeCell="N32" sqref="N32"/>
    </sheetView>
  </sheetViews>
  <sheetFormatPr defaultRowHeight="14.4" x14ac:dyDescent="0.3"/>
  <cols>
    <col min="1" max="1" width="24.77734375" customWidth="1"/>
    <col min="2" max="3" width="14.44140625" customWidth="1"/>
    <col min="6" max="6" width="37.77734375" bestFit="1" customWidth="1"/>
    <col min="7" max="7" width="26.6640625" customWidth="1"/>
    <col min="8" max="9" width="11.88671875" style="93" customWidth="1"/>
    <col min="12" max="12" width="14.21875" bestFit="1" customWidth="1"/>
    <col min="13" max="13" width="13.33203125" bestFit="1" customWidth="1"/>
    <col min="14" max="14" width="13.33203125" customWidth="1"/>
    <col min="15" max="15" width="14.21875" bestFit="1" customWidth="1"/>
  </cols>
  <sheetData>
    <row r="1" spans="1:10" x14ac:dyDescent="0.3">
      <c r="A1" s="1" t="s">
        <v>139</v>
      </c>
      <c r="B1" s="62"/>
      <c r="C1" s="62"/>
      <c r="D1" s="62"/>
      <c r="E1" s="62"/>
      <c r="F1" s="62"/>
      <c r="G1" s="62"/>
      <c r="H1" s="95"/>
      <c r="I1" s="95"/>
    </row>
    <row r="2" spans="1:10" x14ac:dyDescent="0.3">
      <c r="A2" s="2" t="s">
        <v>147</v>
      </c>
      <c r="B2" s="62"/>
      <c r="C2" s="62"/>
      <c r="D2" s="62"/>
      <c r="E2" s="62"/>
      <c r="F2" s="62"/>
      <c r="G2" s="62"/>
      <c r="H2" s="95"/>
      <c r="I2" s="95"/>
    </row>
    <row r="3" spans="1:10" x14ac:dyDescent="0.3">
      <c r="A3" s="2" t="s">
        <v>141</v>
      </c>
      <c r="B3" s="3" t="s">
        <v>33</v>
      </c>
      <c r="C3" s="62"/>
      <c r="D3" s="62"/>
      <c r="E3" s="62"/>
      <c r="F3" s="62"/>
      <c r="G3" s="62"/>
      <c r="H3" s="95"/>
      <c r="I3" s="95"/>
    </row>
    <row r="4" spans="1:10" x14ac:dyDescent="0.3">
      <c r="A4" s="2" t="s">
        <v>0</v>
      </c>
      <c r="B4" s="3" t="s">
        <v>1</v>
      </c>
      <c r="C4" s="62"/>
      <c r="D4" s="62"/>
      <c r="E4" s="62"/>
      <c r="F4" s="62"/>
      <c r="G4" s="62"/>
      <c r="H4" s="95"/>
      <c r="I4" s="95"/>
    </row>
    <row r="5" spans="1:10" x14ac:dyDescent="0.3">
      <c r="A5" s="4" t="s">
        <v>2</v>
      </c>
      <c r="B5" s="5" t="s">
        <v>148</v>
      </c>
      <c r="C5" s="62"/>
      <c r="D5" s="62"/>
      <c r="E5" s="62"/>
      <c r="F5" s="62"/>
      <c r="G5" s="62"/>
      <c r="H5" s="95"/>
      <c r="I5" s="95"/>
    </row>
    <row r="6" spans="1:10" x14ac:dyDescent="0.3">
      <c r="A6" s="4" t="s">
        <v>4</v>
      </c>
      <c r="B6" s="5" t="s">
        <v>6</v>
      </c>
      <c r="C6" s="62"/>
      <c r="D6" s="62"/>
      <c r="E6" s="62"/>
      <c r="F6" s="62"/>
      <c r="G6" s="62"/>
      <c r="H6" s="95"/>
      <c r="I6" s="95"/>
    </row>
    <row r="7" spans="1:10" x14ac:dyDescent="0.3">
      <c r="A7" s="4"/>
      <c r="B7" s="62"/>
      <c r="C7" s="62"/>
      <c r="D7" s="62"/>
      <c r="E7" s="62"/>
      <c r="F7" s="62"/>
      <c r="G7" s="62"/>
      <c r="H7" s="95"/>
      <c r="I7" s="95"/>
    </row>
    <row r="8" spans="1:10" x14ac:dyDescent="0.3">
      <c r="A8" s="62"/>
      <c r="B8" s="62"/>
      <c r="C8" s="62"/>
      <c r="D8" s="62"/>
      <c r="E8" s="62"/>
      <c r="F8" s="62"/>
      <c r="G8" s="62"/>
      <c r="H8" s="95"/>
      <c r="I8" s="95"/>
    </row>
    <row r="9" spans="1:10" x14ac:dyDescent="0.3">
      <c r="A9" s="62"/>
      <c r="B9" s="62"/>
      <c r="C9" s="62"/>
      <c r="D9" s="62"/>
      <c r="E9" s="62"/>
      <c r="F9" s="62"/>
      <c r="G9" s="62"/>
      <c r="H9" s="95"/>
      <c r="I9" s="95"/>
    </row>
    <row r="10" spans="1:10" ht="15" customHeight="1" x14ac:dyDescent="0.3">
      <c r="A10" s="147" t="s">
        <v>192</v>
      </c>
      <c r="B10" s="147"/>
      <c r="C10" s="147"/>
      <c r="D10" s="147"/>
      <c r="E10" s="147"/>
      <c r="F10" s="147"/>
      <c r="G10" s="147"/>
      <c r="H10" s="147"/>
      <c r="I10" s="147"/>
      <c r="J10" s="147"/>
    </row>
    <row r="11" spans="1:10" x14ac:dyDescent="0.3">
      <c r="A11" s="147"/>
      <c r="B11" s="147"/>
      <c r="C11" s="147"/>
      <c r="D11" s="147"/>
      <c r="E11" s="147"/>
      <c r="F11" s="147"/>
      <c r="G11" s="147"/>
      <c r="H11" s="147"/>
      <c r="I11" s="147"/>
      <c r="J11" s="147"/>
    </row>
    <row r="12" spans="1:10" x14ac:dyDescent="0.3">
      <c r="A12" s="147"/>
      <c r="B12" s="147"/>
      <c r="C12" s="147"/>
      <c r="D12" s="147"/>
      <c r="E12" s="147"/>
      <c r="F12" s="147"/>
      <c r="G12" s="147"/>
      <c r="H12" s="147"/>
      <c r="I12" s="147"/>
      <c r="J12" s="147"/>
    </row>
    <row r="13" spans="1:10" x14ac:dyDescent="0.3">
      <c r="A13" s="147"/>
      <c r="B13" s="147"/>
      <c r="C13" s="147"/>
      <c r="D13" s="147"/>
      <c r="E13" s="147"/>
      <c r="F13" s="147"/>
      <c r="G13" s="147"/>
      <c r="H13" s="147"/>
      <c r="I13" s="147"/>
      <c r="J13" s="147"/>
    </row>
    <row r="14" spans="1:10" x14ac:dyDescent="0.3">
      <c r="A14" s="147"/>
      <c r="B14" s="147"/>
      <c r="C14" s="147"/>
      <c r="D14" s="147"/>
      <c r="E14" s="147"/>
      <c r="F14" s="147"/>
      <c r="G14" s="147"/>
      <c r="H14" s="147"/>
      <c r="I14" s="147"/>
      <c r="J14" s="147"/>
    </row>
    <row r="15" spans="1:10" x14ac:dyDescent="0.3">
      <c r="A15" s="147"/>
      <c r="B15" s="147"/>
      <c r="C15" s="147"/>
      <c r="D15" s="147"/>
      <c r="E15" s="147"/>
      <c r="F15" s="147"/>
      <c r="G15" s="147"/>
      <c r="H15" s="147"/>
      <c r="I15" s="147"/>
      <c r="J15" s="147"/>
    </row>
    <row r="16" spans="1:10" x14ac:dyDescent="0.3">
      <c r="A16" s="147"/>
      <c r="B16" s="147"/>
      <c r="C16" s="147"/>
      <c r="D16" s="147"/>
      <c r="E16" s="147"/>
      <c r="F16" s="147"/>
      <c r="G16" s="147"/>
      <c r="H16" s="147"/>
      <c r="I16" s="147"/>
      <c r="J16" s="147"/>
    </row>
    <row r="17" spans="1:18" x14ac:dyDescent="0.3">
      <c r="A17" s="81"/>
      <c r="B17" s="60"/>
      <c r="C17" s="60"/>
      <c r="D17" s="60"/>
      <c r="E17" s="60"/>
      <c r="F17" s="60"/>
      <c r="G17" s="60"/>
      <c r="H17" s="98"/>
      <c r="I17" s="98"/>
    </row>
    <row r="18" spans="1:18" x14ac:dyDescent="0.3">
      <c r="A18" s="61"/>
      <c r="B18" s="61"/>
      <c r="C18" s="61"/>
      <c r="D18" s="61"/>
      <c r="E18" s="61"/>
      <c r="F18" s="61"/>
      <c r="G18" s="61"/>
      <c r="H18" s="96"/>
      <c r="I18" s="96"/>
      <c r="J18" s="61"/>
    </row>
    <row r="19" spans="1:18" x14ac:dyDescent="0.3">
      <c r="A19" s="149" t="s">
        <v>193</v>
      </c>
      <c r="B19" s="149"/>
      <c r="C19" s="149"/>
      <c r="D19" s="149"/>
      <c r="E19" s="61"/>
      <c r="F19" s="148" t="s">
        <v>193</v>
      </c>
      <c r="G19" s="148"/>
      <c r="H19" s="148"/>
      <c r="I19" s="148"/>
      <c r="J19" s="148"/>
      <c r="L19" s="150" t="s">
        <v>186</v>
      </c>
      <c r="M19" s="150"/>
      <c r="N19" s="150"/>
      <c r="O19" s="150"/>
      <c r="P19" s="76"/>
      <c r="Q19" s="76"/>
      <c r="R19" s="76"/>
    </row>
    <row r="20" spans="1:18" ht="15" thickBot="1" x14ac:dyDescent="0.35">
      <c r="A20" s="64" t="s">
        <v>149</v>
      </c>
      <c r="B20" s="64" t="s">
        <v>160</v>
      </c>
      <c r="C20" s="64" t="s">
        <v>159</v>
      </c>
      <c r="D20" s="66" t="s">
        <v>151</v>
      </c>
      <c r="E20" s="62"/>
      <c r="F20" s="71" t="s">
        <v>150</v>
      </c>
      <c r="G20" s="71" t="s">
        <v>168</v>
      </c>
      <c r="H20" s="97" t="s">
        <v>161</v>
      </c>
      <c r="I20" s="97" t="s">
        <v>159</v>
      </c>
      <c r="J20" s="72" t="s">
        <v>151</v>
      </c>
      <c r="L20" s="77" t="s">
        <v>183</v>
      </c>
      <c r="M20" s="77" t="s">
        <v>184</v>
      </c>
      <c r="N20" s="77" t="s">
        <v>185</v>
      </c>
      <c r="O20" s="77" t="s">
        <v>191</v>
      </c>
      <c r="P20" s="70"/>
    </row>
    <row r="21" spans="1:18" x14ac:dyDescent="0.3">
      <c r="A21" t="s">
        <v>154</v>
      </c>
      <c r="B21" s="119">
        <v>20345239.539996829</v>
      </c>
      <c r="C21" s="119">
        <v>43049946.829986334</v>
      </c>
      <c r="D21" s="69">
        <f>B21/C21</f>
        <v>0.47259615953405554</v>
      </c>
      <c r="E21" s="62"/>
      <c r="F21" s="92" t="s">
        <v>207</v>
      </c>
      <c r="G21" s="63"/>
      <c r="H21" s="117">
        <v>1038892</v>
      </c>
      <c r="I21" s="117">
        <v>1038892</v>
      </c>
      <c r="J21" s="69">
        <f>H21/I21</f>
        <v>1</v>
      </c>
      <c r="L21" s="78" t="s">
        <v>162</v>
      </c>
      <c r="M21" s="120">
        <f>M22+M25+M26+M27</f>
        <v>25903133.019996874</v>
      </c>
      <c r="N21" s="120">
        <f>N22+N25+N26+N27</f>
        <v>1696627.602</v>
      </c>
      <c r="O21" s="120">
        <f t="shared" ref="O21" si="0">O22+O25+O26+O27</f>
        <v>27599760.62199688</v>
      </c>
    </row>
    <row r="22" spans="1:18" x14ac:dyDescent="0.3">
      <c r="A22" t="s">
        <v>152</v>
      </c>
      <c r="B22" s="119">
        <v>1515027.919999952</v>
      </c>
      <c r="C22" s="119">
        <v>3704883.7900000149</v>
      </c>
      <c r="D22" s="69">
        <f t="shared" ref="D22:D28" si="1">B22/C22</f>
        <v>0.4089272446518345</v>
      </c>
      <c r="E22" s="62"/>
      <c r="F22" s="92" t="s">
        <v>175</v>
      </c>
      <c r="G22" s="63"/>
      <c r="H22" s="117">
        <v>412553.95199999999</v>
      </c>
      <c r="I22" s="117">
        <v>977616</v>
      </c>
      <c r="J22" s="69">
        <f t="shared" ref="J22:J35" si="2">H22/I22</f>
        <v>0.42199999999999999</v>
      </c>
      <c r="L22" s="79" t="s">
        <v>187</v>
      </c>
      <c r="M22" s="121">
        <f>M23+M24</f>
        <v>6801200.3999993745</v>
      </c>
      <c r="N22" s="121">
        <f>N23+N24</f>
        <v>0</v>
      </c>
      <c r="O22" s="121">
        <f>O23+O24</f>
        <v>6801200.3999993745</v>
      </c>
    </row>
    <row r="23" spans="1:18" x14ac:dyDescent="0.3">
      <c r="A23" t="s">
        <v>153</v>
      </c>
      <c r="B23" s="119">
        <v>2871785.9500001813</v>
      </c>
      <c r="C23" s="119">
        <v>3316829.4000001801</v>
      </c>
      <c r="D23" s="69">
        <f t="shared" si="1"/>
        <v>0.86582262868268878</v>
      </c>
      <c r="E23" s="62"/>
      <c r="F23" s="92" t="s">
        <v>208</v>
      </c>
      <c r="G23" s="63"/>
      <c r="H23" s="117">
        <v>245181.65</v>
      </c>
      <c r="I23" s="117">
        <v>350259.5</v>
      </c>
      <c r="J23" s="69">
        <f t="shared" si="2"/>
        <v>0.7</v>
      </c>
      <c r="L23" s="80" t="s">
        <v>188</v>
      </c>
      <c r="M23" s="121">
        <f>B40</f>
        <v>6801200.3999993745</v>
      </c>
      <c r="N23" s="121">
        <f>H54</f>
        <v>0</v>
      </c>
      <c r="O23" s="122">
        <f>M23+N23</f>
        <v>6801200.3999993745</v>
      </c>
    </row>
    <row r="24" spans="1:18" x14ac:dyDescent="0.3">
      <c r="A24" t="s">
        <v>155</v>
      </c>
      <c r="B24" s="119">
        <v>882956.59999990987</v>
      </c>
      <c r="C24" s="119">
        <v>1336259.4799999346</v>
      </c>
      <c r="D24" s="69">
        <f t="shared" si="1"/>
        <v>0.66076732342430466</v>
      </c>
      <c r="E24" s="62"/>
      <c r="F24" s="92" t="s">
        <v>311</v>
      </c>
      <c r="G24" s="63"/>
      <c r="H24" s="93">
        <v>0</v>
      </c>
      <c r="I24" s="93">
        <v>0</v>
      </c>
      <c r="J24" s="69" t="e">
        <f t="shared" si="2"/>
        <v>#DIV/0!</v>
      </c>
      <c r="L24" s="80" t="s">
        <v>189</v>
      </c>
      <c r="M24" s="121">
        <f>B52</f>
        <v>0</v>
      </c>
      <c r="N24" s="121">
        <f>H73</f>
        <v>0</v>
      </c>
      <c r="O24" s="122">
        <f t="shared" ref="O24:O27" si="3">M24+N24</f>
        <v>0</v>
      </c>
    </row>
    <row r="25" spans="1:18" x14ac:dyDescent="0.3">
      <c r="A25" t="s">
        <v>156</v>
      </c>
      <c r="B25" s="119">
        <v>190705.59000000032</v>
      </c>
      <c r="C25" s="119">
        <v>231856.65000000043</v>
      </c>
      <c r="D25" s="69">
        <f t="shared" si="1"/>
        <v>0.82251507558657455</v>
      </c>
      <c r="E25" s="62"/>
      <c r="F25" s="92" t="s">
        <v>312</v>
      </c>
      <c r="G25" s="63"/>
      <c r="H25" s="93">
        <v>0</v>
      </c>
      <c r="I25" s="93">
        <v>13857</v>
      </c>
      <c r="J25" s="69">
        <f t="shared" si="2"/>
        <v>0</v>
      </c>
      <c r="L25" s="79" t="s">
        <v>120</v>
      </c>
      <c r="M25" s="121">
        <f>B64</f>
        <v>8747398.7899997104</v>
      </c>
      <c r="N25" s="121">
        <f>H92</f>
        <v>1696627.602</v>
      </c>
      <c r="O25" s="122">
        <f t="shared" si="3"/>
        <v>10444026.39199971</v>
      </c>
    </row>
    <row r="26" spans="1:18" x14ac:dyDescent="0.3">
      <c r="A26" t="s">
        <v>157</v>
      </c>
      <c r="B26" s="119">
        <v>662.05</v>
      </c>
      <c r="C26" s="119">
        <v>1229.6599999999999</v>
      </c>
      <c r="D26" s="69">
        <f t="shared" si="1"/>
        <v>0.53840085877397004</v>
      </c>
      <c r="E26" s="62"/>
      <c r="F26" s="92" t="s">
        <v>313</v>
      </c>
      <c r="G26" s="63"/>
      <c r="H26" s="93">
        <v>0</v>
      </c>
      <c r="I26" s="93">
        <v>0</v>
      </c>
      <c r="J26" s="69" t="e">
        <f t="shared" si="2"/>
        <v>#DIV/0!</v>
      </c>
      <c r="L26" s="79" t="s">
        <v>190</v>
      </c>
      <c r="M26" s="121">
        <f>B76</f>
        <v>10354533.829997791</v>
      </c>
      <c r="N26" s="121">
        <f>H111</f>
        <v>0</v>
      </c>
      <c r="O26" s="122">
        <f t="shared" si="3"/>
        <v>10354533.829997791</v>
      </c>
    </row>
    <row r="27" spans="1:18" x14ac:dyDescent="0.3">
      <c r="A27" t="s">
        <v>158</v>
      </c>
      <c r="B27" s="119">
        <v>96755.36999999985</v>
      </c>
      <c r="C27" s="119">
        <v>1091114.67</v>
      </c>
      <c r="D27" s="69">
        <f t="shared" si="1"/>
        <v>8.8675711783803485E-2</v>
      </c>
      <c r="E27" s="62"/>
      <c r="F27" s="92" t="s">
        <v>212</v>
      </c>
      <c r="G27" s="63"/>
      <c r="H27" s="93">
        <v>0</v>
      </c>
      <c r="I27" s="93">
        <v>0</v>
      </c>
      <c r="J27" s="69" t="e">
        <f t="shared" si="2"/>
        <v>#DIV/0!</v>
      </c>
      <c r="L27" s="79" t="s">
        <v>338</v>
      </c>
      <c r="M27" s="121">
        <v>0</v>
      </c>
      <c r="N27" s="121">
        <f>H35-N26-N25-N24-N23</f>
        <v>0</v>
      </c>
      <c r="O27" s="122">
        <f t="shared" si="3"/>
        <v>0</v>
      </c>
    </row>
    <row r="28" spans="1:18" x14ac:dyDescent="0.3">
      <c r="A28" s="68" t="s">
        <v>110</v>
      </c>
      <c r="B28" s="118">
        <f>SUM(B21:B27)</f>
        <v>25903133.019996874</v>
      </c>
      <c r="C28" s="118">
        <f>SUM(C21:C27)</f>
        <v>52732120.479986459</v>
      </c>
      <c r="D28" s="75">
        <f t="shared" si="1"/>
        <v>0.49122115295606117</v>
      </c>
      <c r="F28" s="92" t="s">
        <v>314</v>
      </c>
      <c r="G28" s="63"/>
      <c r="H28" s="93">
        <v>0</v>
      </c>
      <c r="I28" s="93">
        <v>0</v>
      </c>
      <c r="J28" s="69" t="e">
        <f t="shared" si="2"/>
        <v>#DIV/0!</v>
      </c>
    </row>
    <row r="29" spans="1:18" x14ac:dyDescent="0.3">
      <c r="B29" s="65"/>
      <c r="C29" s="65"/>
      <c r="F29" s="92" t="s">
        <v>315</v>
      </c>
      <c r="G29" s="63"/>
      <c r="H29" s="93">
        <v>0</v>
      </c>
      <c r="I29" s="93">
        <v>0</v>
      </c>
      <c r="J29" s="69" t="e">
        <f t="shared" si="2"/>
        <v>#DIV/0!</v>
      </c>
    </row>
    <row r="30" spans="1:18" x14ac:dyDescent="0.3">
      <c r="B30" s="65"/>
      <c r="C30" s="65"/>
      <c r="F30" s="92" t="s">
        <v>316</v>
      </c>
      <c r="G30" s="63"/>
      <c r="H30" s="93">
        <v>0</v>
      </c>
      <c r="I30" s="93">
        <v>0</v>
      </c>
      <c r="J30" s="69" t="e">
        <f t="shared" si="2"/>
        <v>#DIV/0!</v>
      </c>
    </row>
    <row r="31" spans="1:18" x14ac:dyDescent="0.3">
      <c r="A31" s="149" t="s">
        <v>194</v>
      </c>
      <c r="B31" s="149"/>
      <c r="C31" s="149"/>
      <c r="D31" s="149"/>
      <c r="F31" s="92" t="s">
        <v>317</v>
      </c>
      <c r="G31" s="63"/>
      <c r="H31" s="93">
        <v>0</v>
      </c>
      <c r="I31" s="93">
        <v>0</v>
      </c>
      <c r="J31" s="69" t="e">
        <f t="shared" si="2"/>
        <v>#DIV/0!</v>
      </c>
    </row>
    <row r="32" spans="1:18" ht="15" thickBot="1" x14ac:dyDescent="0.35">
      <c r="A32" s="64" t="s">
        <v>149</v>
      </c>
      <c r="B32" s="64" t="s">
        <v>160</v>
      </c>
      <c r="C32" s="64" t="s">
        <v>159</v>
      </c>
      <c r="D32" s="66" t="s">
        <v>151</v>
      </c>
      <c r="F32" s="63" t="s">
        <v>180</v>
      </c>
      <c r="H32" s="93">
        <v>0</v>
      </c>
      <c r="I32" s="93">
        <v>0</v>
      </c>
      <c r="J32" s="69" t="e">
        <f t="shared" si="2"/>
        <v>#DIV/0!</v>
      </c>
    </row>
    <row r="33" spans="1:10" x14ac:dyDescent="0.3">
      <c r="A33" t="s">
        <v>154</v>
      </c>
      <c r="B33" s="119">
        <v>4979198.2999994271</v>
      </c>
      <c r="C33" s="119">
        <v>8497978.1899993196</v>
      </c>
      <c r="D33" s="69">
        <f>B33/C33</f>
        <v>0.5859274039864093</v>
      </c>
      <c r="F33" s="63" t="s">
        <v>180</v>
      </c>
      <c r="H33" s="93">
        <v>0</v>
      </c>
      <c r="I33" s="93">
        <v>0</v>
      </c>
      <c r="J33" s="69" t="e">
        <f t="shared" si="2"/>
        <v>#DIV/0!</v>
      </c>
    </row>
    <row r="34" spans="1:10" x14ac:dyDescent="0.3">
      <c r="A34" t="s">
        <v>152</v>
      </c>
      <c r="B34" s="119">
        <v>0</v>
      </c>
      <c r="C34" s="119">
        <v>0</v>
      </c>
      <c r="D34" s="69" t="e">
        <f t="shared" ref="D34:D40" si="4">B34/C34</f>
        <v>#DIV/0!</v>
      </c>
      <c r="F34" s="63" t="s">
        <v>180</v>
      </c>
      <c r="H34" s="93">
        <v>0</v>
      </c>
      <c r="I34" s="93">
        <v>0</v>
      </c>
      <c r="J34" s="69" t="e">
        <f t="shared" si="2"/>
        <v>#DIV/0!</v>
      </c>
    </row>
    <row r="35" spans="1:10" x14ac:dyDescent="0.3">
      <c r="A35" t="s">
        <v>153</v>
      </c>
      <c r="B35" s="119">
        <v>1435046.3899999815</v>
      </c>
      <c r="C35" s="119">
        <v>1755512.0999999796</v>
      </c>
      <c r="D35" s="69">
        <f t="shared" si="4"/>
        <v>0.81745172249168674</v>
      </c>
      <c r="F35" s="73" t="s">
        <v>110</v>
      </c>
      <c r="G35" s="67"/>
      <c r="H35" s="94">
        <f>SUM(H21:H34)</f>
        <v>1696627.602</v>
      </c>
      <c r="I35" s="94">
        <f>SUM(I21:I34)</f>
        <v>2380624.5</v>
      </c>
      <c r="J35" s="74">
        <f t="shared" si="2"/>
        <v>0.7126817362418979</v>
      </c>
    </row>
    <row r="36" spans="1:10" x14ac:dyDescent="0.3">
      <c r="A36" t="s">
        <v>155</v>
      </c>
      <c r="B36" s="119">
        <v>317846.53999996517</v>
      </c>
      <c r="C36" s="119">
        <v>338435.63999996503</v>
      </c>
      <c r="D36" s="69">
        <f t="shared" si="4"/>
        <v>0.93916391311505498</v>
      </c>
    </row>
    <row r="37" spans="1:10" x14ac:dyDescent="0.3">
      <c r="A37" t="s">
        <v>156</v>
      </c>
      <c r="B37" s="119">
        <v>23967.539999999986</v>
      </c>
      <c r="C37" s="119">
        <v>23967.539999999986</v>
      </c>
      <c r="D37" s="69">
        <f t="shared" si="4"/>
        <v>1</v>
      </c>
    </row>
    <row r="38" spans="1:10" x14ac:dyDescent="0.3">
      <c r="A38" t="s">
        <v>157</v>
      </c>
      <c r="B38" s="119">
        <v>0</v>
      </c>
      <c r="C38" s="119">
        <v>0</v>
      </c>
      <c r="D38" s="69" t="e">
        <f t="shared" si="4"/>
        <v>#DIV/0!</v>
      </c>
      <c r="F38" s="148" t="s">
        <v>199</v>
      </c>
      <c r="G38" s="148"/>
      <c r="H38" s="148"/>
      <c r="I38" s="148"/>
      <c r="J38" s="148"/>
    </row>
    <row r="39" spans="1:10" ht="15" thickBot="1" x14ac:dyDescent="0.35">
      <c r="A39" t="s">
        <v>158</v>
      </c>
      <c r="B39" s="119">
        <v>45141.62999999983</v>
      </c>
      <c r="C39" s="119">
        <v>558949.72</v>
      </c>
      <c r="D39" s="69">
        <f t="shared" si="4"/>
        <v>8.0761521805574624E-2</v>
      </c>
      <c r="F39" s="71" t="s">
        <v>150</v>
      </c>
      <c r="G39" s="71" t="s">
        <v>168</v>
      </c>
      <c r="H39" s="97" t="s">
        <v>161</v>
      </c>
      <c r="I39" s="97" t="s">
        <v>159</v>
      </c>
      <c r="J39" s="72" t="s">
        <v>151</v>
      </c>
    </row>
    <row r="40" spans="1:10" x14ac:dyDescent="0.3">
      <c r="A40" s="68" t="s">
        <v>110</v>
      </c>
      <c r="B40" s="118">
        <f>SUM(B33:B39)</f>
        <v>6801200.3999993745</v>
      </c>
      <c r="C40" s="118">
        <f>SUM(C33:C39)</f>
        <v>11174843.189999264</v>
      </c>
      <c r="D40" s="75">
        <f t="shared" si="4"/>
        <v>0.60861707715827218</v>
      </c>
      <c r="F40" s="92" t="s">
        <v>207</v>
      </c>
      <c r="G40" s="63"/>
      <c r="H40" s="93">
        <v>0</v>
      </c>
      <c r="I40" s="93">
        <v>0</v>
      </c>
      <c r="J40" s="69" t="e">
        <f>H40/I40</f>
        <v>#DIV/0!</v>
      </c>
    </row>
    <row r="41" spans="1:10" x14ac:dyDescent="0.3">
      <c r="F41" s="92" t="s">
        <v>175</v>
      </c>
      <c r="G41" s="63"/>
      <c r="H41" s="93">
        <v>0</v>
      </c>
      <c r="I41" s="93">
        <v>0</v>
      </c>
      <c r="J41" s="69" t="e">
        <f t="shared" ref="J41:J54" si="5">H41/I41</f>
        <v>#DIV/0!</v>
      </c>
    </row>
    <row r="42" spans="1:10" x14ac:dyDescent="0.3">
      <c r="F42" s="92" t="s">
        <v>208</v>
      </c>
      <c r="G42" s="63"/>
      <c r="H42" s="93">
        <v>0</v>
      </c>
      <c r="I42" s="93">
        <v>0</v>
      </c>
      <c r="J42" s="69" t="e">
        <f t="shared" si="5"/>
        <v>#DIV/0!</v>
      </c>
    </row>
    <row r="43" spans="1:10" x14ac:dyDescent="0.3">
      <c r="A43" s="149" t="s">
        <v>195</v>
      </c>
      <c r="B43" s="149"/>
      <c r="C43" s="149"/>
      <c r="D43" s="149"/>
      <c r="F43" s="92" t="s">
        <v>311</v>
      </c>
      <c r="G43" s="63"/>
      <c r="H43" s="93">
        <v>0</v>
      </c>
      <c r="I43" s="93">
        <v>0</v>
      </c>
      <c r="J43" s="69" t="e">
        <f t="shared" si="5"/>
        <v>#DIV/0!</v>
      </c>
    </row>
    <row r="44" spans="1:10" ht="15" thickBot="1" x14ac:dyDescent="0.35">
      <c r="A44" s="64" t="s">
        <v>149</v>
      </c>
      <c r="B44" s="64" t="s">
        <v>160</v>
      </c>
      <c r="C44" s="64" t="s">
        <v>159</v>
      </c>
      <c r="D44" s="66" t="s">
        <v>151</v>
      </c>
      <c r="F44" s="92" t="s">
        <v>312</v>
      </c>
      <c r="G44" s="63"/>
      <c r="H44" s="93">
        <v>0</v>
      </c>
      <c r="I44" s="93">
        <v>0</v>
      </c>
      <c r="J44" s="69" t="e">
        <f t="shared" si="5"/>
        <v>#DIV/0!</v>
      </c>
    </row>
    <row r="45" spans="1:10" x14ac:dyDescent="0.3">
      <c r="A45" t="s">
        <v>154</v>
      </c>
      <c r="B45" s="119">
        <v>0</v>
      </c>
      <c r="C45" s="119">
        <v>0</v>
      </c>
      <c r="D45" s="69" t="e">
        <f>B45/C45</f>
        <v>#DIV/0!</v>
      </c>
      <c r="F45" s="92" t="s">
        <v>313</v>
      </c>
      <c r="G45" s="63"/>
      <c r="H45" s="93">
        <v>0</v>
      </c>
      <c r="I45" s="93">
        <v>0</v>
      </c>
      <c r="J45" s="69" t="e">
        <f t="shared" si="5"/>
        <v>#DIV/0!</v>
      </c>
    </row>
    <row r="46" spans="1:10" x14ac:dyDescent="0.3">
      <c r="A46" t="s">
        <v>152</v>
      </c>
      <c r="B46" s="119">
        <v>0</v>
      </c>
      <c r="C46" s="119">
        <v>0</v>
      </c>
      <c r="D46" s="69" t="e">
        <f t="shared" ref="D46:D52" si="6">B46/C46</f>
        <v>#DIV/0!</v>
      </c>
      <c r="F46" s="92" t="s">
        <v>212</v>
      </c>
      <c r="G46" s="63"/>
      <c r="H46" s="93">
        <v>0</v>
      </c>
      <c r="I46" s="93">
        <v>0</v>
      </c>
      <c r="J46" s="69" t="e">
        <f t="shared" si="5"/>
        <v>#DIV/0!</v>
      </c>
    </row>
    <row r="47" spans="1:10" x14ac:dyDescent="0.3">
      <c r="A47" t="s">
        <v>153</v>
      </c>
      <c r="B47" s="119">
        <v>0</v>
      </c>
      <c r="C47" s="119">
        <v>0</v>
      </c>
      <c r="D47" s="69" t="e">
        <f t="shared" si="6"/>
        <v>#DIV/0!</v>
      </c>
      <c r="F47" s="92" t="s">
        <v>314</v>
      </c>
      <c r="G47" s="63"/>
      <c r="H47" s="93">
        <v>0</v>
      </c>
      <c r="I47" s="93">
        <v>0</v>
      </c>
      <c r="J47" s="69" t="e">
        <f t="shared" si="5"/>
        <v>#DIV/0!</v>
      </c>
    </row>
    <row r="48" spans="1:10" x14ac:dyDescent="0.3">
      <c r="A48" t="s">
        <v>155</v>
      </c>
      <c r="B48" s="119">
        <v>0</v>
      </c>
      <c r="C48" s="119">
        <v>0</v>
      </c>
      <c r="D48" s="69" t="e">
        <f t="shared" si="6"/>
        <v>#DIV/0!</v>
      </c>
      <c r="F48" s="92" t="s">
        <v>315</v>
      </c>
      <c r="G48" s="63"/>
      <c r="H48" s="93">
        <v>0</v>
      </c>
      <c r="I48" s="93">
        <v>0</v>
      </c>
      <c r="J48" s="69" t="e">
        <f t="shared" si="5"/>
        <v>#DIV/0!</v>
      </c>
    </row>
    <row r="49" spans="1:10" x14ac:dyDescent="0.3">
      <c r="A49" t="s">
        <v>156</v>
      </c>
      <c r="B49" s="119">
        <v>0</v>
      </c>
      <c r="C49" s="119">
        <v>0</v>
      </c>
      <c r="D49" s="69" t="e">
        <f t="shared" si="6"/>
        <v>#DIV/0!</v>
      </c>
      <c r="F49" s="92" t="s">
        <v>316</v>
      </c>
      <c r="G49" s="63"/>
      <c r="H49" s="93">
        <v>0</v>
      </c>
      <c r="I49" s="93">
        <v>0</v>
      </c>
      <c r="J49" s="69" t="e">
        <f t="shared" si="5"/>
        <v>#DIV/0!</v>
      </c>
    </row>
    <row r="50" spans="1:10" x14ac:dyDescent="0.3">
      <c r="A50" t="s">
        <v>157</v>
      </c>
      <c r="B50" s="119">
        <v>0</v>
      </c>
      <c r="C50" s="119">
        <v>0</v>
      </c>
      <c r="D50" s="69" t="e">
        <f t="shared" si="6"/>
        <v>#DIV/0!</v>
      </c>
      <c r="F50" s="92" t="s">
        <v>317</v>
      </c>
      <c r="G50" s="63"/>
      <c r="H50" s="93">
        <v>0</v>
      </c>
      <c r="I50" s="93">
        <v>0</v>
      </c>
      <c r="J50" s="69" t="e">
        <f t="shared" si="5"/>
        <v>#DIV/0!</v>
      </c>
    </row>
    <row r="51" spans="1:10" x14ac:dyDescent="0.3">
      <c r="A51" t="s">
        <v>158</v>
      </c>
      <c r="B51" s="119">
        <v>0</v>
      </c>
      <c r="C51" s="119">
        <v>0</v>
      </c>
      <c r="D51" s="69" t="e">
        <f t="shared" si="6"/>
        <v>#DIV/0!</v>
      </c>
      <c r="F51" s="63" t="s">
        <v>180</v>
      </c>
      <c r="H51" s="93">
        <v>0</v>
      </c>
      <c r="I51" s="93">
        <v>0</v>
      </c>
      <c r="J51" s="69" t="e">
        <f t="shared" si="5"/>
        <v>#DIV/0!</v>
      </c>
    </row>
    <row r="52" spans="1:10" x14ac:dyDescent="0.3">
      <c r="A52" s="68" t="s">
        <v>110</v>
      </c>
      <c r="B52" s="118">
        <f>SUM(B45:B51)</f>
        <v>0</v>
      </c>
      <c r="C52" s="118">
        <f>SUM(C45:C51)</f>
        <v>0</v>
      </c>
      <c r="D52" s="75" t="e">
        <f t="shared" si="6"/>
        <v>#DIV/0!</v>
      </c>
      <c r="F52" s="63" t="s">
        <v>180</v>
      </c>
      <c r="H52" s="93">
        <v>0</v>
      </c>
      <c r="I52" s="93">
        <v>0</v>
      </c>
      <c r="J52" s="69" t="e">
        <f t="shared" si="5"/>
        <v>#DIV/0!</v>
      </c>
    </row>
    <row r="53" spans="1:10" x14ac:dyDescent="0.3">
      <c r="F53" s="63" t="s">
        <v>180</v>
      </c>
      <c r="H53" s="93">
        <v>0</v>
      </c>
      <c r="I53" s="93">
        <v>0</v>
      </c>
      <c r="J53" s="69" t="e">
        <f t="shared" si="5"/>
        <v>#DIV/0!</v>
      </c>
    </row>
    <row r="54" spans="1:10" x14ac:dyDescent="0.3">
      <c r="F54" s="73" t="s">
        <v>110</v>
      </c>
      <c r="G54" s="67"/>
      <c r="H54" s="94">
        <f>SUM(H40:H53)</f>
        <v>0</v>
      </c>
      <c r="I54" s="94">
        <f>SUM(I40:I53)</f>
        <v>0</v>
      </c>
      <c r="J54" s="74" t="e">
        <f t="shared" si="5"/>
        <v>#DIV/0!</v>
      </c>
    </row>
    <row r="55" spans="1:10" x14ac:dyDescent="0.3">
      <c r="A55" s="149" t="s">
        <v>196</v>
      </c>
      <c r="B55" s="149"/>
      <c r="C55" s="149"/>
      <c r="D55" s="149"/>
    </row>
    <row r="56" spans="1:10" ht="15" thickBot="1" x14ac:dyDescent="0.35">
      <c r="A56" s="64" t="s">
        <v>149</v>
      </c>
      <c r="B56" s="64" t="s">
        <v>160</v>
      </c>
      <c r="C56" s="64" t="s">
        <v>159</v>
      </c>
      <c r="D56" s="66" t="s">
        <v>151</v>
      </c>
    </row>
    <row r="57" spans="1:10" x14ac:dyDescent="0.3">
      <c r="A57" t="s">
        <v>154</v>
      </c>
      <c r="B57" s="119">
        <v>5624031.8399996199</v>
      </c>
      <c r="C57" s="119">
        <v>7544419.8799997857</v>
      </c>
      <c r="D57" s="69">
        <f>B57/C57</f>
        <v>0.74545583748710709</v>
      </c>
      <c r="F57" s="148" t="s">
        <v>198</v>
      </c>
      <c r="G57" s="148"/>
      <c r="H57" s="148"/>
      <c r="I57" s="148"/>
      <c r="J57" s="148"/>
    </row>
    <row r="58" spans="1:10" ht="15" thickBot="1" x14ac:dyDescent="0.35">
      <c r="A58" t="s">
        <v>152</v>
      </c>
      <c r="B58" s="119">
        <v>1256067.2499999506</v>
      </c>
      <c r="C58" s="119">
        <v>1714631.9399999501</v>
      </c>
      <c r="D58" s="69">
        <f t="shared" ref="D58:D64" si="7">B58/C58</f>
        <v>0.73255794476801084</v>
      </c>
      <c r="F58" s="71" t="s">
        <v>150</v>
      </c>
      <c r="G58" s="71" t="s">
        <v>168</v>
      </c>
      <c r="H58" s="97" t="s">
        <v>161</v>
      </c>
      <c r="I58" s="97" t="s">
        <v>159</v>
      </c>
      <c r="J58" s="72" t="s">
        <v>151</v>
      </c>
    </row>
    <row r="59" spans="1:10" x14ac:dyDescent="0.3">
      <c r="A59" t="s">
        <v>153</v>
      </c>
      <c r="B59" s="119">
        <v>1348712.4100001999</v>
      </c>
      <c r="C59" s="119">
        <v>1422868.1100002003</v>
      </c>
      <c r="D59" s="69">
        <f t="shared" si="7"/>
        <v>0.94788294187014288</v>
      </c>
      <c r="F59" s="92" t="s">
        <v>207</v>
      </c>
      <c r="G59" s="63"/>
      <c r="H59" s="93">
        <v>0</v>
      </c>
      <c r="I59" s="93">
        <v>0</v>
      </c>
      <c r="J59" s="69" t="e">
        <f>H59/I59</f>
        <v>#DIV/0!</v>
      </c>
    </row>
    <row r="60" spans="1:10" x14ac:dyDescent="0.3">
      <c r="A60" t="s">
        <v>155</v>
      </c>
      <c r="B60" s="119">
        <v>457128.16999993857</v>
      </c>
      <c r="C60" s="119">
        <v>464682.1299999386</v>
      </c>
      <c r="D60" s="69">
        <f t="shared" si="7"/>
        <v>0.98374381214099837</v>
      </c>
      <c r="F60" s="92" t="s">
        <v>175</v>
      </c>
      <c r="G60" s="63"/>
      <c r="H60" s="93">
        <v>0</v>
      </c>
      <c r="I60" s="93">
        <v>0</v>
      </c>
      <c r="J60" s="69" t="e">
        <f t="shared" ref="J60:J73" si="8">H60/I60</f>
        <v>#DIV/0!</v>
      </c>
    </row>
    <row r="61" spans="1:10" x14ac:dyDescent="0.3">
      <c r="A61" t="s">
        <v>156</v>
      </c>
      <c r="B61" s="119">
        <v>21884.400000000063</v>
      </c>
      <c r="C61" s="119">
        <v>21884.400000000063</v>
      </c>
      <c r="D61" s="69">
        <f t="shared" si="7"/>
        <v>1</v>
      </c>
      <c r="F61" s="92" t="s">
        <v>208</v>
      </c>
      <c r="G61" s="63"/>
      <c r="H61" s="93">
        <v>0</v>
      </c>
      <c r="I61" s="93">
        <v>0</v>
      </c>
      <c r="J61" s="69" t="e">
        <f t="shared" si="8"/>
        <v>#DIV/0!</v>
      </c>
    </row>
    <row r="62" spans="1:10" x14ac:dyDescent="0.3">
      <c r="A62" t="s">
        <v>157</v>
      </c>
      <c r="B62" s="119">
        <v>0</v>
      </c>
      <c r="C62" s="119">
        <v>0</v>
      </c>
      <c r="D62" s="69" t="e">
        <f t="shared" si="7"/>
        <v>#DIV/0!</v>
      </c>
      <c r="F62" s="92" t="s">
        <v>311</v>
      </c>
      <c r="G62" s="63"/>
      <c r="H62" s="93">
        <v>0</v>
      </c>
      <c r="I62" s="93">
        <v>0</v>
      </c>
      <c r="J62" s="69" t="e">
        <f t="shared" si="8"/>
        <v>#DIV/0!</v>
      </c>
    </row>
    <row r="63" spans="1:10" x14ac:dyDescent="0.3">
      <c r="A63" t="s">
        <v>158</v>
      </c>
      <c r="B63" s="119">
        <v>39574.720000000074</v>
      </c>
      <c r="C63" s="119">
        <v>469419.85999999981</v>
      </c>
      <c r="D63" s="69">
        <f t="shared" si="7"/>
        <v>8.4305593717317565E-2</v>
      </c>
      <c r="F63" s="92" t="s">
        <v>312</v>
      </c>
      <c r="G63" s="63"/>
      <c r="H63" s="93">
        <v>0</v>
      </c>
      <c r="I63" s="93">
        <v>0</v>
      </c>
      <c r="J63" s="69" t="e">
        <f t="shared" si="8"/>
        <v>#DIV/0!</v>
      </c>
    </row>
    <row r="64" spans="1:10" x14ac:dyDescent="0.3">
      <c r="A64" s="68" t="s">
        <v>110</v>
      </c>
      <c r="B64" s="118">
        <f>SUM(B57:B63)</f>
        <v>8747398.7899997104</v>
      </c>
      <c r="C64" s="118">
        <f>SUM(C57:C63)</f>
        <v>11637906.319999876</v>
      </c>
      <c r="D64" s="75">
        <f t="shared" si="7"/>
        <v>0.751629936646526</v>
      </c>
      <c r="F64" s="92" t="s">
        <v>313</v>
      </c>
      <c r="G64" s="63"/>
      <c r="H64" s="93">
        <v>0</v>
      </c>
      <c r="I64" s="93">
        <v>0</v>
      </c>
      <c r="J64" s="69" t="e">
        <f t="shared" si="8"/>
        <v>#DIV/0!</v>
      </c>
    </row>
    <row r="65" spans="1:10" x14ac:dyDescent="0.3">
      <c r="F65" s="92" t="s">
        <v>212</v>
      </c>
      <c r="G65" s="63"/>
      <c r="H65" s="93">
        <v>0</v>
      </c>
      <c r="I65" s="93">
        <v>0</v>
      </c>
      <c r="J65" s="69" t="e">
        <f t="shared" si="8"/>
        <v>#DIV/0!</v>
      </c>
    </row>
    <row r="66" spans="1:10" x14ac:dyDescent="0.3">
      <c r="F66" s="92" t="s">
        <v>314</v>
      </c>
      <c r="G66" s="63"/>
      <c r="H66" s="93">
        <v>0</v>
      </c>
      <c r="I66" s="93">
        <v>0</v>
      </c>
      <c r="J66" s="69" t="e">
        <f t="shared" si="8"/>
        <v>#DIV/0!</v>
      </c>
    </row>
    <row r="67" spans="1:10" x14ac:dyDescent="0.3">
      <c r="A67" s="149" t="s">
        <v>197</v>
      </c>
      <c r="B67" s="149"/>
      <c r="C67" s="149"/>
      <c r="D67" s="149"/>
      <c r="F67" s="92" t="s">
        <v>315</v>
      </c>
      <c r="G67" s="63"/>
      <c r="H67" s="93">
        <v>0</v>
      </c>
      <c r="I67" s="93">
        <v>0</v>
      </c>
      <c r="J67" s="69" t="e">
        <f t="shared" si="8"/>
        <v>#DIV/0!</v>
      </c>
    </row>
    <row r="68" spans="1:10" ht="15" thickBot="1" x14ac:dyDescent="0.35">
      <c r="A68" s="64" t="s">
        <v>149</v>
      </c>
      <c r="B68" s="64" t="s">
        <v>160</v>
      </c>
      <c r="C68" s="64" t="s">
        <v>159</v>
      </c>
      <c r="D68" s="66" t="s">
        <v>151</v>
      </c>
      <c r="F68" s="92" t="s">
        <v>316</v>
      </c>
      <c r="G68" s="63"/>
      <c r="H68" s="93">
        <v>0</v>
      </c>
      <c r="I68" s="93">
        <v>0</v>
      </c>
      <c r="J68" s="69" t="e">
        <f t="shared" si="8"/>
        <v>#DIV/0!</v>
      </c>
    </row>
    <row r="69" spans="1:10" x14ac:dyDescent="0.3">
      <c r="A69" t="s">
        <v>154</v>
      </c>
      <c r="B69" s="129">
        <v>9742009.399997782</v>
      </c>
      <c r="C69" s="129">
        <v>27007548.759987228</v>
      </c>
      <c r="D69" s="69">
        <f>B69/C69</f>
        <v>0.3607143131194106</v>
      </c>
      <c r="F69" s="92" t="s">
        <v>317</v>
      </c>
      <c r="G69" s="63"/>
      <c r="H69" s="93">
        <v>0</v>
      </c>
      <c r="I69" s="93">
        <v>0</v>
      </c>
      <c r="J69" s="69" t="e">
        <f t="shared" si="8"/>
        <v>#DIV/0!</v>
      </c>
    </row>
    <row r="70" spans="1:10" x14ac:dyDescent="0.3">
      <c r="A70" t="s">
        <v>152</v>
      </c>
      <c r="B70" s="129">
        <v>258960.67000000141</v>
      </c>
      <c r="C70" s="129">
        <v>1990251.8500000648</v>
      </c>
      <c r="D70" s="69">
        <f t="shared" ref="D70:D76" si="9">B70/C70</f>
        <v>0.13011452294341189</v>
      </c>
      <c r="F70" s="63" t="s">
        <v>180</v>
      </c>
      <c r="H70" s="93">
        <v>0</v>
      </c>
      <c r="I70" s="93">
        <v>0</v>
      </c>
      <c r="J70" s="69" t="e">
        <f t="shared" si="8"/>
        <v>#DIV/0!</v>
      </c>
    </row>
    <row r="71" spans="1:10" x14ac:dyDescent="0.3">
      <c r="A71" t="s">
        <v>153</v>
      </c>
      <c r="B71" s="129">
        <v>88027.150000000081</v>
      </c>
      <c r="C71" s="129">
        <v>138449.19000000029</v>
      </c>
      <c r="D71" s="69">
        <f t="shared" si="9"/>
        <v>0.63580834239622419</v>
      </c>
      <c r="F71" s="63" t="s">
        <v>180</v>
      </c>
      <c r="H71" s="93">
        <v>0</v>
      </c>
      <c r="I71" s="93">
        <v>0</v>
      </c>
      <c r="J71" s="69" t="e">
        <f t="shared" si="8"/>
        <v>#DIV/0!</v>
      </c>
    </row>
    <row r="72" spans="1:10" x14ac:dyDescent="0.3">
      <c r="A72" t="s">
        <v>155</v>
      </c>
      <c r="B72" s="129">
        <v>107981.8900000061</v>
      </c>
      <c r="C72" s="129">
        <v>533141.71000003093</v>
      </c>
      <c r="D72" s="69">
        <f t="shared" si="9"/>
        <v>0.2025388146802467</v>
      </c>
      <c r="F72" s="63" t="s">
        <v>180</v>
      </c>
      <c r="H72" s="93">
        <v>0</v>
      </c>
      <c r="I72" s="93">
        <v>0</v>
      </c>
      <c r="J72" s="69" t="e">
        <f t="shared" si="8"/>
        <v>#DIV/0!</v>
      </c>
    </row>
    <row r="73" spans="1:10" x14ac:dyDescent="0.3">
      <c r="A73" t="s">
        <v>156</v>
      </c>
      <c r="B73" s="129">
        <v>144853.65000000026</v>
      </c>
      <c r="C73" s="129">
        <v>186004.71000000037</v>
      </c>
      <c r="D73" s="69">
        <f t="shared" si="9"/>
        <v>0.77876334421854143</v>
      </c>
      <c r="F73" s="73" t="s">
        <v>110</v>
      </c>
      <c r="G73" s="67"/>
      <c r="H73" s="94">
        <f>SUM(H59:H72)</f>
        <v>0</v>
      </c>
      <c r="I73" s="94">
        <f>SUM(I59:I72)</f>
        <v>0</v>
      </c>
      <c r="J73" s="74" t="e">
        <f t="shared" si="8"/>
        <v>#DIV/0!</v>
      </c>
    </row>
    <row r="74" spans="1:10" x14ac:dyDescent="0.3">
      <c r="A74" t="s">
        <v>157</v>
      </c>
      <c r="B74" s="129">
        <v>662.05</v>
      </c>
      <c r="C74" s="129">
        <v>1229.6599999999999</v>
      </c>
      <c r="D74" s="69">
        <f t="shared" si="9"/>
        <v>0.53840085877397004</v>
      </c>
    </row>
    <row r="75" spans="1:10" x14ac:dyDescent="0.3">
      <c r="A75" t="s">
        <v>158</v>
      </c>
      <c r="B75" s="129">
        <v>12039.019999999939</v>
      </c>
      <c r="C75" s="129">
        <v>62745.090000000178</v>
      </c>
      <c r="D75" s="69">
        <f t="shared" si="9"/>
        <v>0.1918719058335864</v>
      </c>
    </row>
    <row r="76" spans="1:10" x14ac:dyDescent="0.3">
      <c r="A76" s="68" t="s">
        <v>110</v>
      </c>
      <c r="B76" s="118">
        <f>SUM(B69:B75)</f>
        <v>10354533.829997791</v>
      </c>
      <c r="C76" s="118">
        <f>SUM(C69:C75)</f>
        <v>29919370.969987325</v>
      </c>
      <c r="D76" s="75">
        <f t="shared" si="9"/>
        <v>0.34608126756356661</v>
      </c>
      <c r="F76" s="148" t="s">
        <v>196</v>
      </c>
      <c r="G76" s="148"/>
      <c r="H76" s="148"/>
      <c r="I76" s="148"/>
      <c r="J76" s="148"/>
    </row>
    <row r="77" spans="1:10" ht="15" thickBot="1" x14ac:dyDescent="0.35">
      <c r="F77" s="71" t="s">
        <v>150</v>
      </c>
      <c r="G77" s="71" t="s">
        <v>168</v>
      </c>
      <c r="H77" s="97" t="s">
        <v>161</v>
      </c>
      <c r="I77" s="97" t="s">
        <v>159</v>
      </c>
      <c r="J77" s="72" t="s">
        <v>151</v>
      </c>
    </row>
    <row r="78" spans="1:10" x14ac:dyDescent="0.3">
      <c r="F78" s="92" t="s">
        <v>207</v>
      </c>
      <c r="G78" s="63"/>
      <c r="H78" s="117">
        <v>1038892</v>
      </c>
      <c r="I78" s="117">
        <v>1038892</v>
      </c>
      <c r="J78" s="69">
        <f>H78/I78</f>
        <v>1</v>
      </c>
    </row>
    <row r="79" spans="1:10" x14ac:dyDescent="0.3">
      <c r="F79" s="92" t="s">
        <v>175</v>
      </c>
      <c r="G79" s="63"/>
      <c r="H79" s="117">
        <v>412553.95199999999</v>
      </c>
      <c r="I79" s="117">
        <v>977616</v>
      </c>
      <c r="J79" s="69">
        <f t="shared" ref="J79:J92" si="10">H79/I79</f>
        <v>0.42199999999999999</v>
      </c>
    </row>
    <row r="80" spans="1:10" x14ac:dyDescent="0.3">
      <c r="F80" s="92" t="s">
        <v>208</v>
      </c>
      <c r="G80" s="63"/>
      <c r="H80" s="117">
        <v>245181.65</v>
      </c>
      <c r="I80" s="117">
        <v>350259.5</v>
      </c>
      <c r="J80" s="69">
        <f t="shared" si="10"/>
        <v>0.7</v>
      </c>
    </row>
    <row r="81" spans="6:10" x14ac:dyDescent="0.3">
      <c r="F81" s="92" t="s">
        <v>311</v>
      </c>
      <c r="G81" s="63"/>
      <c r="H81" s="93">
        <v>0</v>
      </c>
      <c r="I81" s="93">
        <v>0</v>
      </c>
      <c r="J81" s="69" t="e">
        <f t="shared" si="10"/>
        <v>#DIV/0!</v>
      </c>
    </row>
    <row r="82" spans="6:10" x14ac:dyDescent="0.3">
      <c r="F82" s="92" t="s">
        <v>312</v>
      </c>
      <c r="G82" s="63"/>
      <c r="H82" s="93">
        <v>0</v>
      </c>
      <c r="I82" s="93">
        <v>0</v>
      </c>
      <c r="J82" s="69" t="e">
        <f t="shared" si="10"/>
        <v>#DIV/0!</v>
      </c>
    </row>
    <row r="83" spans="6:10" x14ac:dyDescent="0.3">
      <c r="F83" s="92" t="s">
        <v>313</v>
      </c>
      <c r="G83" s="63"/>
      <c r="H83" s="93">
        <v>0</v>
      </c>
      <c r="I83" s="93">
        <v>0</v>
      </c>
      <c r="J83" s="69" t="e">
        <f t="shared" si="10"/>
        <v>#DIV/0!</v>
      </c>
    </row>
    <row r="84" spans="6:10" x14ac:dyDescent="0.3">
      <c r="F84" s="92" t="s">
        <v>212</v>
      </c>
      <c r="G84" s="63"/>
      <c r="H84" s="93">
        <v>0</v>
      </c>
      <c r="I84" s="93">
        <v>0</v>
      </c>
      <c r="J84" s="69" t="e">
        <f t="shared" si="10"/>
        <v>#DIV/0!</v>
      </c>
    </row>
    <row r="85" spans="6:10" x14ac:dyDescent="0.3">
      <c r="F85" s="92" t="s">
        <v>314</v>
      </c>
      <c r="G85" s="63"/>
      <c r="H85" s="93">
        <v>0</v>
      </c>
      <c r="I85" s="93">
        <v>0</v>
      </c>
      <c r="J85" s="69" t="e">
        <f t="shared" si="10"/>
        <v>#DIV/0!</v>
      </c>
    </row>
    <row r="86" spans="6:10" x14ac:dyDescent="0.3">
      <c r="F86" s="92" t="s">
        <v>315</v>
      </c>
      <c r="G86" s="63"/>
      <c r="H86" s="93">
        <v>0</v>
      </c>
      <c r="I86" s="93">
        <v>0</v>
      </c>
      <c r="J86" s="69" t="e">
        <f t="shared" si="10"/>
        <v>#DIV/0!</v>
      </c>
    </row>
    <row r="87" spans="6:10" x14ac:dyDescent="0.3">
      <c r="F87" s="92" t="s">
        <v>316</v>
      </c>
      <c r="G87" s="63"/>
      <c r="H87" s="93">
        <v>0</v>
      </c>
      <c r="I87" s="93">
        <v>0</v>
      </c>
      <c r="J87" s="69" t="e">
        <f t="shared" si="10"/>
        <v>#DIV/0!</v>
      </c>
    </row>
    <row r="88" spans="6:10" x14ac:dyDescent="0.3">
      <c r="F88" s="92" t="s">
        <v>317</v>
      </c>
      <c r="G88" s="63"/>
      <c r="H88" s="93">
        <v>0</v>
      </c>
      <c r="I88" s="93">
        <v>0</v>
      </c>
      <c r="J88" s="69" t="e">
        <f t="shared" si="10"/>
        <v>#DIV/0!</v>
      </c>
    </row>
    <row r="89" spans="6:10" x14ac:dyDescent="0.3">
      <c r="F89" s="63" t="s">
        <v>180</v>
      </c>
      <c r="H89" s="93">
        <v>0</v>
      </c>
      <c r="I89" s="93">
        <v>0</v>
      </c>
      <c r="J89" s="69" t="e">
        <f t="shared" si="10"/>
        <v>#DIV/0!</v>
      </c>
    </row>
    <row r="90" spans="6:10" x14ac:dyDescent="0.3">
      <c r="F90" s="63" t="s">
        <v>180</v>
      </c>
      <c r="H90" s="93">
        <v>0</v>
      </c>
      <c r="I90" s="93">
        <v>0</v>
      </c>
      <c r="J90" s="69" t="e">
        <f t="shared" si="10"/>
        <v>#DIV/0!</v>
      </c>
    </row>
    <row r="91" spans="6:10" x14ac:dyDescent="0.3">
      <c r="F91" s="63" t="s">
        <v>180</v>
      </c>
      <c r="H91" s="93">
        <v>0</v>
      </c>
      <c r="I91" s="93">
        <v>0</v>
      </c>
      <c r="J91" s="69" t="e">
        <f t="shared" si="10"/>
        <v>#DIV/0!</v>
      </c>
    </row>
    <row r="92" spans="6:10" x14ac:dyDescent="0.3">
      <c r="F92" s="73" t="s">
        <v>110</v>
      </c>
      <c r="G92" s="67"/>
      <c r="H92" s="94">
        <f>SUM(H78:H91)</f>
        <v>1696627.602</v>
      </c>
      <c r="I92" s="94">
        <f>SUM(I78:I91)</f>
        <v>2366767.5</v>
      </c>
      <c r="J92" s="74">
        <f t="shared" si="10"/>
        <v>0.7168543602191596</v>
      </c>
    </row>
    <row r="95" spans="6:10" x14ac:dyDescent="0.3">
      <c r="F95" s="148" t="s">
        <v>197</v>
      </c>
      <c r="G95" s="148"/>
      <c r="H95" s="148"/>
      <c r="I95" s="148"/>
      <c r="J95" s="148"/>
    </row>
    <row r="96" spans="6:10" ht="15" thickBot="1" x14ac:dyDescent="0.35">
      <c r="F96" s="71" t="s">
        <v>150</v>
      </c>
      <c r="G96" s="71" t="s">
        <v>168</v>
      </c>
      <c r="H96" s="97" t="s">
        <v>161</v>
      </c>
      <c r="I96" s="97" t="s">
        <v>159</v>
      </c>
      <c r="J96" s="72" t="s">
        <v>151</v>
      </c>
    </row>
    <row r="97" spans="6:10" x14ac:dyDescent="0.3">
      <c r="F97" s="63" t="s">
        <v>169</v>
      </c>
      <c r="G97" s="63"/>
      <c r="H97" s="93">
        <v>0</v>
      </c>
      <c r="I97" s="93">
        <v>0</v>
      </c>
      <c r="J97" s="69" t="e">
        <f>H97/I97</f>
        <v>#DIV/0!</v>
      </c>
    </row>
    <row r="98" spans="6:10" x14ac:dyDescent="0.3">
      <c r="F98" s="63" t="s">
        <v>170</v>
      </c>
      <c r="G98" s="63"/>
      <c r="H98" s="93">
        <v>0</v>
      </c>
      <c r="I98" s="93">
        <v>0</v>
      </c>
      <c r="J98" s="69" t="e">
        <f t="shared" ref="J98:J111" si="11">H98/I98</f>
        <v>#DIV/0!</v>
      </c>
    </row>
    <row r="99" spans="6:10" x14ac:dyDescent="0.3">
      <c r="F99" s="63" t="s">
        <v>171</v>
      </c>
      <c r="G99" s="63"/>
      <c r="H99" s="93">
        <v>0</v>
      </c>
      <c r="I99" s="93">
        <v>0</v>
      </c>
      <c r="J99" s="69" t="e">
        <f t="shared" si="11"/>
        <v>#DIV/0!</v>
      </c>
    </row>
    <row r="100" spans="6:10" x14ac:dyDescent="0.3">
      <c r="F100" s="63" t="s">
        <v>172</v>
      </c>
      <c r="G100" s="63"/>
      <c r="H100" s="93">
        <v>0</v>
      </c>
      <c r="I100" s="93">
        <v>0</v>
      </c>
      <c r="J100" s="69" t="e">
        <f t="shared" si="11"/>
        <v>#DIV/0!</v>
      </c>
    </row>
    <row r="101" spans="6:10" x14ac:dyDescent="0.3">
      <c r="F101" s="63" t="s">
        <v>173</v>
      </c>
      <c r="G101" s="63"/>
      <c r="H101" s="93">
        <v>0</v>
      </c>
      <c r="I101" s="93">
        <v>0</v>
      </c>
      <c r="J101" s="69" t="e">
        <f t="shared" si="11"/>
        <v>#DIV/0!</v>
      </c>
    </row>
    <row r="102" spans="6:10" x14ac:dyDescent="0.3">
      <c r="F102" s="63" t="s">
        <v>174</v>
      </c>
      <c r="G102" s="63"/>
      <c r="H102" s="93">
        <v>0</v>
      </c>
      <c r="I102" s="93">
        <v>0</v>
      </c>
      <c r="J102" s="69" t="e">
        <f t="shared" si="11"/>
        <v>#DIV/0!</v>
      </c>
    </row>
    <row r="103" spans="6:10" x14ac:dyDescent="0.3">
      <c r="F103" s="63" t="s">
        <v>175</v>
      </c>
      <c r="G103" s="63"/>
      <c r="H103" s="93">
        <v>0</v>
      </c>
      <c r="I103" s="93">
        <v>0</v>
      </c>
      <c r="J103" s="69" t="e">
        <f t="shared" si="11"/>
        <v>#DIV/0!</v>
      </c>
    </row>
    <row r="104" spans="6:10" x14ac:dyDescent="0.3">
      <c r="F104" s="63" t="s">
        <v>176</v>
      </c>
      <c r="G104" s="63"/>
      <c r="H104" s="93">
        <v>0</v>
      </c>
      <c r="I104" s="93">
        <v>0</v>
      </c>
      <c r="J104" s="69" t="e">
        <f t="shared" si="11"/>
        <v>#DIV/0!</v>
      </c>
    </row>
    <row r="105" spans="6:10" x14ac:dyDescent="0.3">
      <c r="F105" s="63" t="s">
        <v>177</v>
      </c>
      <c r="G105" s="63"/>
      <c r="H105" s="93">
        <v>0</v>
      </c>
      <c r="I105" s="93">
        <v>0</v>
      </c>
      <c r="J105" s="69" t="e">
        <f t="shared" si="11"/>
        <v>#DIV/0!</v>
      </c>
    </row>
    <row r="106" spans="6:10" x14ac:dyDescent="0.3">
      <c r="F106" s="63" t="s">
        <v>178</v>
      </c>
      <c r="G106" s="63"/>
      <c r="H106" s="93">
        <v>0</v>
      </c>
      <c r="I106" s="93">
        <v>0</v>
      </c>
      <c r="J106" s="69" t="e">
        <f t="shared" si="11"/>
        <v>#DIV/0!</v>
      </c>
    </row>
    <row r="107" spans="6:10" x14ac:dyDescent="0.3">
      <c r="F107" s="63" t="s">
        <v>179</v>
      </c>
      <c r="G107" s="63"/>
      <c r="H107" s="93">
        <v>0</v>
      </c>
      <c r="I107" s="93">
        <v>0</v>
      </c>
      <c r="J107" s="69" t="e">
        <f t="shared" si="11"/>
        <v>#DIV/0!</v>
      </c>
    </row>
    <row r="108" spans="6:10" x14ac:dyDescent="0.3">
      <c r="F108" s="63" t="s">
        <v>180</v>
      </c>
      <c r="H108" s="93">
        <v>0</v>
      </c>
      <c r="I108" s="93">
        <v>0</v>
      </c>
      <c r="J108" s="69" t="e">
        <f t="shared" si="11"/>
        <v>#DIV/0!</v>
      </c>
    </row>
    <row r="109" spans="6:10" x14ac:dyDescent="0.3">
      <c r="F109" s="63" t="s">
        <v>180</v>
      </c>
      <c r="H109" s="93">
        <v>0</v>
      </c>
      <c r="I109" s="93">
        <v>0</v>
      </c>
      <c r="J109" s="69" t="e">
        <f t="shared" si="11"/>
        <v>#DIV/0!</v>
      </c>
    </row>
    <row r="110" spans="6:10" x14ac:dyDescent="0.3">
      <c r="F110" s="63" t="s">
        <v>180</v>
      </c>
      <c r="H110" s="93">
        <v>0</v>
      </c>
      <c r="I110" s="93">
        <v>0</v>
      </c>
      <c r="J110" s="69" t="e">
        <f t="shared" si="11"/>
        <v>#DIV/0!</v>
      </c>
    </row>
    <row r="111" spans="6:10" x14ac:dyDescent="0.3">
      <c r="F111" s="73" t="s">
        <v>110</v>
      </c>
      <c r="G111" s="67"/>
      <c r="H111" s="94">
        <f>SUM(H97:H110)</f>
        <v>0</v>
      </c>
      <c r="I111" s="94">
        <f>SUM(I97:I110)</f>
        <v>0</v>
      </c>
      <c r="J111" s="74" t="e">
        <f t="shared" si="11"/>
        <v>#DIV/0!</v>
      </c>
    </row>
  </sheetData>
  <mergeCells count="12">
    <mergeCell ref="A10:J16"/>
    <mergeCell ref="F95:J95"/>
    <mergeCell ref="A19:D19"/>
    <mergeCell ref="F19:J19"/>
    <mergeCell ref="L19:O19"/>
    <mergeCell ref="A31:D31"/>
    <mergeCell ref="F38:J38"/>
    <mergeCell ref="A43:D43"/>
    <mergeCell ref="A55:D55"/>
    <mergeCell ref="F57:J57"/>
    <mergeCell ref="A67:D67"/>
    <mergeCell ref="F76:J76"/>
  </mergeCells>
  <pageMargins left="0.5" right="0.5" top="0.5" bottom="0.5" header="0.3" footer="0.3"/>
  <pageSetup scale="37" fitToHeight="0" orientation="portrait" r:id="rId1"/>
  <headerFooter>
    <oddHeader>&amp;CPart 5
Attachment 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pageSetUpPr fitToPage="1"/>
  </sheetPr>
  <dimension ref="A1:R111"/>
  <sheetViews>
    <sheetView topLeftCell="C10" workbookViewId="0">
      <selection activeCell="N32" sqref="N32"/>
    </sheetView>
  </sheetViews>
  <sheetFormatPr defaultRowHeight="14.4" x14ac:dyDescent="0.3"/>
  <cols>
    <col min="1" max="1" width="24.77734375" customWidth="1"/>
    <col min="2" max="3" width="14.77734375" customWidth="1"/>
    <col min="6" max="6" width="37.77734375" bestFit="1" customWidth="1"/>
    <col min="7" max="7" width="26.6640625" customWidth="1"/>
    <col min="8" max="9" width="12.21875" style="93" customWidth="1"/>
    <col min="12" max="12" width="14.21875" bestFit="1" customWidth="1"/>
    <col min="13" max="13" width="14.77734375" bestFit="1" customWidth="1"/>
    <col min="14" max="14" width="13.33203125" customWidth="1"/>
    <col min="15" max="15" width="14.77734375" bestFit="1" customWidth="1"/>
  </cols>
  <sheetData>
    <row r="1" spans="1:10" x14ac:dyDescent="0.3">
      <c r="A1" s="1" t="s">
        <v>139</v>
      </c>
      <c r="B1" s="62"/>
      <c r="C1" s="62"/>
      <c r="D1" s="62"/>
      <c r="E1" s="62"/>
      <c r="F1" s="62"/>
      <c r="G1" s="62"/>
      <c r="H1" s="95"/>
      <c r="I1" s="95"/>
    </row>
    <row r="2" spans="1:10" x14ac:dyDescent="0.3">
      <c r="A2" s="2" t="s">
        <v>147</v>
      </c>
      <c r="B2" s="62"/>
      <c r="C2" s="62"/>
      <c r="D2" s="62"/>
      <c r="E2" s="62"/>
      <c r="F2" s="62"/>
      <c r="G2" s="62"/>
      <c r="H2" s="95"/>
      <c r="I2" s="95"/>
    </row>
    <row r="3" spans="1:10" x14ac:dyDescent="0.3">
      <c r="A3" s="2" t="s">
        <v>141</v>
      </c>
      <c r="B3" s="3" t="s">
        <v>33</v>
      </c>
      <c r="C3" s="62"/>
      <c r="D3" s="62"/>
      <c r="E3" s="62"/>
      <c r="F3" s="62"/>
      <c r="G3" s="62"/>
      <c r="H3" s="95"/>
      <c r="I3" s="95"/>
    </row>
    <row r="4" spans="1:10" x14ac:dyDescent="0.3">
      <c r="A4" s="2" t="s">
        <v>0</v>
      </c>
      <c r="B4" s="3" t="s">
        <v>1</v>
      </c>
      <c r="C4" s="62"/>
      <c r="D4" s="62"/>
      <c r="E4" s="62"/>
      <c r="F4" s="62"/>
      <c r="G4" s="62"/>
      <c r="H4" s="95"/>
      <c r="I4" s="95"/>
    </row>
    <row r="5" spans="1:10" x14ac:dyDescent="0.3">
      <c r="A5" s="4" t="s">
        <v>2</v>
      </c>
      <c r="B5" s="5" t="s">
        <v>148</v>
      </c>
      <c r="C5" s="62"/>
      <c r="D5" s="62"/>
      <c r="E5" s="62"/>
      <c r="F5" s="62"/>
      <c r="G5" s="62"/>
      <c r="H5" s="95"/>
      <c r="I5" s="95"/>
    </row>
    <row r="6" spans="1:10" x14ac:dyDescent="0.3">
      <c r="A6" s="4" t="s">
        <v>4</v>
      </c>
      <c r="B6" s="62" t="s">
        <v>81</v>
      </c>
      <c r="C6" s="62"/>
      <c r="D6" s="62"/>
      <c r="E6" s="62"/>
      <c r="F6" s="62"/>
      <c r="G6" s="62"/>
      <c r="H6" s="95"/>
      <c r="I6" s="95"/>
    </row>
    <row r="7" spans="1:10" x14ac:dyDescent="0.3">
      <c r="A7" s="4"/>
      <c r="G7" s="62"/>
      <c r="H7" s="95"/>
      <c r="I7" s="95"/>
    </row>
    <row r="8" spans="1:10" x14ac:dyDescent="0.3">
      <c r="A8" s="62"/>
      <c r="B8" s="62"/>
      <c r="C8" s="62"/>
      <c r="D8" s="62"/>
      <c r="E8" s="62"/>
      <c r="F8" s="62"/>
      <c r="G8" s="62"/>
      <c r="H8" s="95"/>
      <c r="I8" s="95"/>
    </row>
    <row r="9" spans="1:10" x14ac:dyDescent="0.3">
      <c r="A9" s="62"/>
      <c r="B9" s="62"/>
      <c r="C9" s="62"/>
      <c r="D9" s="62"/>
      <c r="E9" s="62"/>
      <c r="F9" s="62"/>
      <c r="G9" s="62"/>
      <c r="H9" s="95"/>
      <c r="I9" s="95"/>
    </row>
    <row r="10" spans="1:10" x14ac:dyDescent="0.3">
      <c r="A10" s="147" t="s">
        <v>192</v>
      </c>
      <c r="B10" s="147"/>
      <c r="C10" s="147"/>
      <c r="D10" s="147"/>
      <c r="E10" s="147"/>
      <c r="F10" s="147"/>
      <c r="G10" s="147"/>
      <c r="H10" s="147"/>
      <c r="I10" s="147"/>
      <c r="J10" s="147"/>
    </row>
    <row r="11" spans="1:10" x14ac:dyDescent="0.3">
      <c r="A11" s="147"/>
      <c r="B11" s="147"/>
      <c r="C11" s="147"/>
      <c r="D11" s="147"/>
      <c r="E11" s="147"/>
      <c r="F11" s="147"/>
      <c r="G11" s="147"/>
      <c r="H11" s="147"/>
      <c r="I11" s="147"/>
      <c r="J11" s="147"/>
    </row>
    <row r="12" spans="1:10" x14ac:dyDescent="0.3">
      <c r="A12" s="147"/>
      <c r="B12" s="147"/>
      <c r="C12" s="147"/>
      <c r="D12" s="147"/>
      <c r="E12" s="147"/>
      <c r="F12" s="147"/>
      <c r="G12" s="147"/>
      <c r="H12" s="147"/>
      <c r="I12" s="147"/>
      <c r="J12" s="147"/>
    </row>
    <row r="13" spans="1:10" x14ac:dyDescent="0.3">
      <c r="A13" s="147"/>
      <c r="B13" s="147"/>
      <c r="C13" s="147"/>
      <c r="D13" s="147"/>
      <c r="E13" s="147"/>
      <c r="F13" s="147"/>
      <c r="G13" s="147"/>
      <c r="H13" s="147"/>
      <c r="I13" s="147"/>
      <c r="J13" s="147"/>
    </row>
    <row r="14" spans="1:10" x14ac:dyDescent="0.3">
      <c r="A14" s="147"/>
      <c r="B14" s="147"/>
      <c r="C14" s="147"/>
      <c r="D14" s="147"/>
      <c r="E14" s="147"/>
      <c r="F14" s="147"/>
      <c r="G14" s="147"/>
      <c r="H14" s="147"/>
      <c r="I14" s="147"/>
      <c r="J14" s="147"/>
    </row>
    <row r="15" spans="1:10" x14ac:dyDescent="0.3">
      <c r="A15" s="147"/>
      <c r="B15" s="147"/>
      <c r="C15" s="147"/>
      <c r="D15" s="147"/>
      <c r="E15" s="147"/>
      <c r="F15" s="147"/>
      <c r="G15" s="147"/>
      <c r="H15" s="147"/>
      <c r="I15" s="147"/>
      <c r="J15" s="147"/>
    </row>
    <row r="16" spans="1:10" x14ac:dyDescent="0.3">
      <c r="A16" s="147"/>
      <c r="B16" s="147"/>
      <c r="C16" s="147"/>
      <c r="D16" s="147"/>
      <c r="E16" s="147"/>
      <c r="F16" s="147"/>
      <c r="G16" s="147"/>
      <c r="H16" s="147"/>
      <c r="I16" s="147"/>
      <c r="J16" s="147"/>
    </row>
    <row r="18" spans="1:18" x14ac:dyDescent="0.3">
      <c r="A18" s="61"/>
      <c r="B18" s="61"/>
      <c r="C18" s="61"/>
      <c r="D18" s="61"/>
      <c r="E18" s="61"/>
      <c r="F18" s="61"/>
      <c r="G18" s="61"/>
      <c r="H18" s="96"/>
      <c r="I18" s="96"/>
      <c r="J18" s="61"/>
    </row>
    <row r="19" spans="1:18" x14ac:dyDescent="0.3">
      <c r="A19" s="149" t="s">
        <v>200</v>
      </c>
      <c r="B19" s="149"/>
      <c r="C19" s="149"/>
      <c r="D19" s="149"/>
      <c r="E19" s="61"/>
      <c r="F19" s="148" t="s">
        <v>200</v>
      </c>
      <c r="G19" s="148"/>
      <c r="H19" s="148"/>
      <c r="I19" s="148"/>
      <c r="J19" s="148"/>
      <c r="L19" s="150" t="s">
        <v>186</v>
      </c>
      <c r="M19" s="150"/>
      <c r="N19" s="150"/>
      <c r="O19" s="150"/>
      <c r="P19" s="76"/>
      <c r="Q19" s="76"/>
      <c r="R19" s="76"/>
    </row>
    <row r="20" spans="1:18" ht="15" thickBot="1" x14ac:dyDescent="0.35">
      <c r="A20" s="64" t="s">
        <v>149</v>
      </c>
      <c r="B20" s="64" t="s">
        <v>160</v>
      </c>
      <c r="C20" s="64" t="s">
        <v>159</v>
      </c>
      <c r="D20" s="66" t="s">
        <v>151</v>
      </c>
      <c r="E20" s="62"/>
      <c r="F20" s="71" t="s">
        <v>150</v>
      </c>
      <c r="G20" s="71" t="s">
        <v>168</v>
      </c>
      <c r="H20" s="97" t="s">
        <v>161</v>
      </c>
      <c r="I20" s="97" t="s">
        <v>159</v>
      </c>
      <c r="J20" s="72" t="s">
        <v>151</v>
      </c>
      <c r="L20" s="77" t="s">
        <v>183</v>
      </c>
      <c r="M20" s="77" t="s">
        <v>184</v>
      </c>
      <c r="N20" s="77" t="s">
        <v>185</v>
      </c>
      <c r="O20" s="77" t="s">
        <v>191</v>
      </c>
      <c r="P20" s="70"/>
    </row>
    <row r="21" spans="1:18" x14ac:dyDescent="0.3">
      <c r="A21" t="s">
        <v>154</v>
      </c>
      <c r="B21" s="119">
        <v>22017222.879999127</v>
      </c>
      <c r="C21" s="119">
        <v>43762293.900005713</v>
      </c>
      <c r="D21" s="69">
        <f>B21/C21</f>
        <v>0.50310943320995005</v>
      </c>
      <c r="E21" s="62"/>
      <c r="F21" s="92" t="s">
        <v>207</v>
      </c>
      <c r="G21" s="63"/>
      <c r="H21" s="117">
        <v>4063692</v>
      </c>
      <c r="I21" s="117">
        <v>4063692</v>
      </c>
      <c r="J21" s="69">
        <f>H21/I21</f>
        <v>1</v>
      </c>
      <c r="L21" s="78" t="s">
        <v>162</v>
      </c>
      <c r="M21" s="120">
        <f>M22+M25+M26+M27</f>
        <v>33398174.959999867</v>
      </c>
      <c r="N21" s="120">
        <f t="shared" ref="N21:O21" si="0">N22+N25+N26+N27</f>
        <v>12010246.261980822</v>
      </c>
      <c r="O21" s="120">
        <f t="shared" si="0"/>
        <v>45408421.221980684</v>
      </c>
    </row>
    <row r="22" spans="1:18" x14ac:dyDescent="0.3">
      <c r="A22" t="s">
        <v>152</v>
      </c>
      <c r="B22" s="119">
        <v>6655299.120000652</v>
      </c>
      <c r="C22" s="119">
        <v>8025228.660000639</v>
      </c>
      <c r="D22" s="69">
        <f t="shared" ref="D22:D28" si="1">B22/C22</f>
        <v>0.82929713307385333</v>
      </c>
      <c r="E22" s="62"/>
      <c r="F22" s="92" t="s">
        <v>175</v>
      </c>
      <c r="G22" s="63"/>
      <c r="H22" s="117">
        <v>2429304.6349808238</v>
      </c>
      <c r="I22" s="117">
        <v>5748491.5099999998</v>
      </c>
      <c r="J22" s="69">
        <f t="shared" ref="J22:J35" si="2">H22/I22</f>
        <v>0.42259862970221623</v>
      </c>
      <c r="L22" s="79" t="s">
        <v>187</v>
      </c>
      <c r="M22" s="121">
        <f>M23+M24</f>
        <v>7430990.3799996255</v>
      </c>
      <c r="N22" s="121">
        <f>N23+N24</f>
        <v>1671670.6636537532</v>
      </c>
      <c r="O22" s="121">
        <f>O23+O24</f>
        <v>9102661.0436533783</v>
      </c>
    </row>
    <row r="23" spans="1:18" x14ac:dyDescent="0.3">
      <c r="A23" t="s">
        <v>153</v>
      </c>
      <c r="B23" s="119">
        <v>3433503.8400001153</v>
      </c>
      <c r="C23" s="119">
        <v>3905655.580000117</v>
      </c>
      <c r="D23" s="69">
        <f t="shared" si="1"/>
        <v>0.8791107586603969</v>
      </c>
      <c r="E23" s="62"/>
      <c r="F23" s="92" t="s">
        <v>208</v>
      </c>
      <c r="G23" s="63"/>
      <c r="H23" s="117">
        <v>2975493.0169999995</v>
      </c>
      <c r="I23" s="117">
        <v>4250704.3099999996</v>
      </c>
      <c r="J23" s="69">
        <f t="shared" si="2"/>
        <v>0.7</v>
      </c>
      <c r="L23" s="80" t="s">
        <v>188</v>
      </c>
      <c r="M23" s="121">
        <f>B40</f>
        <v>5014388.6799996141</v>
      </c>
      <c r="N23" s="121">
        <f>H54</f>
        <v>1225168.0561491558</v>
      </c>
      <c r="O23" s="122">
        <f>M23+N23</f>
        <v>6239556.73614877</v>
      </c>
    </row>
    <row r="24" spans="1:18" x14ac:dyDescent="0.3">
      <c r="A24" t="s">
        <v>155</v>
      </c>
      <c r="B24" s="119">
        <v>925944.37999997532</v>
      </c>
      <c r="C24" s="119">
        <v>1089951.8399999747</v>
      </c>
      <c r="D24" s="69">
        <f t="shared" si="1"/>
        <v>0.8495277919802372</v>
      </c>
      <c r="E24" s="62"/>
      <c r="F24" s="92" t="s">
        <v>311</v>
      </c>
      <c r="G24" s="63"/>
      <c r="H24" s="117">
        <v>711492.61</v>
      </c>
      <c r="I24" s="117">
        <v>711492.61</v>
      </c>
      <c r="J24" s="69">
        <f t="shared" si="2"/>
        <v>1</v>
      </c>
      <c r="L24" s="80" t="s">
        <v>189</v>
      </c>
      <c r="M24" s="121">
        <f>B52</f>
        <v>2416601.7000000114</v>
      </c>
      <c r="N24" s="121">
        <f>H73</f>
        <v>446502.60750459728</v>
      </c>
      <c r="O24" s="122">
        <f t="shared" ref="O24:O26" si="3">M24+N24</f>
        <v>2863104.3075046088</v>
      </c>
    </row>
    <row r="25" spans="1:18" x14ac:dyDescent="0.3">
      <c r="A25" t="s">
        <v>156</v>
      </c>
      <c r="B25" s="119">
        <v>236899.99999999951</v>
      </c>
      <c r="C25" s="119">
        <v>276627.35999999952</v>
      </c>
      <c r="D25" s="69">
        <f t="shared" si="1"/>
        <v>0.85638672906396507</v>
      </c>
      <c r="E25" s="62"/>
      <c r="F25" s="92" t="s">
        <v>312</v>
      </c>
      <c r="G25" s="63"/>
      <c r="H25" s="117">
        <v>0</v>
      </c>
      <c r="I25" s="117">
        <v>469428.57</v>
      </c>
      <c r="J25" s="69">
        <f t="shared" si="2"/>
        <v>0</v>
      </c>
      <c r="L25" s="79" t="s">
        <v>120</v>
      </c>
      <c r="M25" s="121">
        <f>B64</f>
        <v>14524543.840000452</v>
      </c>
      <c r="N25" s="121">
        <f>H92</f>
        <v>3979410.6890106415</v>
      </c>
      <c r="O25" s="122">
        <f t="shared" si="3"/>
        <v>18503954.529011093</v>
      </c>
    </row>
    <row r="26" spans="1:18" x14ac:dyDescent="0.3">
      <c r="A26" t="s">
        <v>157</v>
      </c>
      <c r="B26" s="119">
        <v>3254.5999999999995</v>
      </c>
      <c r="C26" s="119">
        <v>3254.5999999999995</v>
      </c>
      <c r="D26" s="69">
        <f t="shared" si="1"/>
        <v>1</v>
      </c>
      <c r="E26" s="62"/>
      <c r="F26" s="92" t="s">
        <v>313</v>
      </c>
      <c r="G26" s="63"/>
      <c r="H26" s="117">
        <v>0</v>
      </c>
      <c r="I26" s="117">
        <v>0</v>
      </c>
      <c r="J26" s="69" t="e">
        <f t="shared" si="2"/>
        <v>#DIV/0!</v>
      </c>
      <c r="L26" s="79" t="s">
        <v>190</v>
      </c>
      <c r="M26" s="121">
        <f>B76</f>
        <v>11442640.739999788</v>
      </c>
      <c r="N26" s="121">
        <f>H111</f>
        <v>3817408.2993164286</v>
      </c>
      <c r="O26" s="122">
        <f t="shared" si="3"/>
        <v>15260049.039316216</v>
      </c>
    </row>
    <row r="27" spans="1:18" x14ac:dyDescent="0.3">
      <c r="A27" t="s">
        <v>158</v>
      </c>
      <c r="B27" s="119">
        <v>126050.14</v>
      </c>
      <c r="C27" s="119">
        <v>1427768.2799999998</v>
      </c>
      <c r="D27" s="69">
        <f t="shared" si="1"/>
        <v>8.8284732029485918E-2</v>
      </c>
      <c r="E27" s="62"/>
      <c r="F27" s="92" t="s">
        <v>212</v>
      </c>
      <c r="G27" s="63"/>
      <c r="H27" s="117">
        <v>0</v>
      </c>
      <c r="I27" s="117">
        <v>0</v>
      </c>
      <c r="J27" s="69" t="e">
        <f t="shared" si="2"/>
        <v>#DIV/0!</v>
      </c>
      <c r="L27" s="79" t="s">
        <v>338</v>
      </c>
      <c r="M27" s="121">
        <v>0</v>
      </c>
      <c r="N27" s="121">
        <f>H35-N26-N25-N24-N23</f>
        <v>2541756.6099999989</v>
      </c>
      <c r="O27" s="122">
        <f t="shared" ref="O27" si="4">M27+N27</f>
        <v>2541756.6099999989</v>
      </c>
    </row>
    <row r="28" spans="1:18" x14ac:dyDescent="0.3">
      <c r="A28" s="68" t="s">
        <v>110</v>
      </c>
      <c r="B28" s="118">
        <f>SUM(B21:B27)</f>
        <v>33398174.959999874</v>
      </c>
      <c r="C28" s="118">
        <f>SUM(C21:C27)</f>
        <v>58490780.220006444</v>
      </c>
      <c r="D28" s="75">
        <f t="shared" si="1"/>
        <v>0.57099896486893187</v>
      </c>
      <c r="F28" s="92" t="s">
        <v>314</v>
      </c>
      <c r="G28" s="63"/>
      <c r="H28" s="117">
        <v>0</v>
      </c>
      <c r="I28" s="117">
        <v>0</v>
      </c>
      <c r="J28" s="69" t="e">
        <f t="shared" si="2"/>
        <v>#DIV/0!</v>
      </c>
    </row>
    <row r="29" spans="1:18" x14ac:dyDescent="0.3">
      <c r="B29" s="65"/>
      <c r="C29" s="65"/>
      <c r="F29" s="92" t="s">
        <v>315</v>
      </c>
      <c r="G29" s="63"/>
      <c r="H29" s="117">
        <v>1830264</v>
      </c>
      <c r="I29" s="117">
        <v>1830264</v>
      </c>
      <c r="J29" s="69">
        <f t="shared" si="2"/>
        <v>1</v>
      </c>
    </row>
    <row r="30" spans="1:18" x14ac:dyDescent="0.3">
      <c r="B30" s="65"/>
      <c r="C30" s="65"/>
      <c r="F30" s="92" t="s">
        <v>316</v>
      </c>
      <c r="G30" s="63"/>
      <c r="H30" s="117">
        <v>0</v>
      </c>
      <c r="I30" s="117">
        <v>2245852.56</v>
      </c>
      <c r="J30" s="69">
        <f t="shared" si="2"/>
        <v>0</v>
      </c>
    </row>
    <row r="31" spans="1:18" x14ac:dyDescent="0.3">
      <c r="A31" s="149" t="s">
        <v>201</v>
      </c>
      <c r="B31" s="149"/>
      <c r="C31" s="149"/>
      <c r="D31" s="149"/>
      <c r="F31" s="92" t="s">
        <v>317</v>
      </c>
      <c r="G31" s="63"/>
      <c r="H31" s="117">
        <v>0</v>
      </c>
      <c r="I31" s="117">
        <v>3704400</v>
      </c>
      <c r="J31" s="69">
        <f t="shared" si="2"/>
        <v>0</v>
      </c>
    </row>
    <row r="32" spans="1:18" ht="15" thickBot="1" x14ac:dyDescent="0.35">
      <c r="A32" s="64" t="s">
        <v>149</v>
      </c>
      <c r="B32" s="64" t="s">
        <v>160</v>
      </c>
      <c r="C32" s="64" t="s">
        <v>159</v>
      </c>
      <c r="D32" s="66" t="s">
        <v>151</v>
      </c>
      <c r="F32" s="63" t="s">
        <v>180</v>
      </c>
      <c r="H32" s="117">
        <v>0</v>
      </c>
      <c r="I32" s="117">
        <v>0</v>
      </c>
      <c r="J32" s="69" t="e">
        <f t="shared" si="2"/>
        <v>#DIV/0!</v>
      </c>
    </row>
    <row r="33" spans="1:10" x14ac:dyDescent="0.3">
      <c r="A33" t="s">
        <v>154</v>
      </c>
      <c r="B33" s="93">
        <v>3794792.679999616</v>
      </c>
      <c r="C33" s="93">
        <v>6401589.0199996885</v>
      </c>
      <c r="D33" s="69">
        <f>B33/C33</f>
        <v>0.59278917595990888</v>
      </c>
      <c r="F33" s="63" t="s">
        <v>180</v>
      </c>
      <c r="H33" s="117">
        <v>0</v>
      </c>
      <c r="I33" s="117">
        <v>0</v>
      </c>
      <c r="J33" s="69" t="e">
        <f t="shared" si="2"/>
        <v>#DIV/0!</v>
      </c>
    </row>
    <row r="34" spans="1:10" x14ac:dyDescent="0.3">
      <c r="A34" t="s">
        <v>152</v>
      </c>
      <c r="B34" s="93">
        <v>0</v>
      </c>
      <c r="C34" s="93">
        <v>0</v>
      </c>
      <c r="D34" s="69" t="e">
        <f t="shared" ref="D34:D40" si="5">B34/C34</f>
        <v>#DIV/0!</v>
      </c>
      <c r="F34" s="63" t="s">
        <v>180</v>
      </c>
      <c r="H34" s="117">
        <v>0</v>
      </c>
      <c r="I34" s="117">
        <v>0</v>
      </c>
      <c r="J34" s="69" t="e">
        <f t="shared" si="2"/>
        <v>#DIV/0!</v>
      </c>
    </row>
    <row r="35" spans="1:10" x14ac:dyDescent="0.3">
      <c r="A35" t="s">
        <v>153</v>
      </c>
      <c r="B35" s="93">
        <v>961112.67999999411</v>
      </c>
      <c r="C35" s="93">
        <v>1198196.4199999946</v>
      </c>
      <c r="D35" s="69">
        <f t="shared" si="5"/>
        <v>0.80213282560133048</v>
      </c>
      <c r="F35" s="73" t="s">
        <v>110</v>
      </c>
      <c r="G35" s="67"/>
      <c r="H35" s="94">
        <f>SUM(H21:H34)</f>
        <v>12010246.261980822</v>
      </c>
      <c r="I35" s="94">
        <f>SUM(I21:I34)</f>
        <v>23024325.559999999</v>
      </c>
      <c r="J35" s="74">
        <f t="shared" si="2"/>
        <v>0.5216329238692724</v>
      </c>
    </row>
    <row r="36" spans="1:10" x14ac:dyDescent="0.3">
      <c r="A36" t="s">
        <v>155</v>
      </c>
      <c r="B36" s="93">
        <v>203681.22000000314</v>
      </c>
      <c r="C36" s="93">
        <v>218458.26000000315</v>
      </c>
      <c r="D36" s="69">
        <f t="shared" si="5"/>
        <v>0.93235760460602501</v>
      </c>
    </row>
    <row r="37" spans="1:10" x14ac:dyDescent="0.3">
      <c r="A37" t="s">
        <v>156</v>
      </c>
      <c r="B37" s="93">
        <v>21119.279999999999</v>
      </c>
      <c r="C37" s="93">
        <v>21119.279999999999</v>
      </c>
      <c r="D37" s="69">
        <f t="shared" si="5"/>
        <v>1</v>
      </c>
    </row>
    <row r="38" spans="1:10" x14ac:dyDescent="0.3">
      <c r="A38" t="s">
        <v>157</v>
      </c>
      <c r="B38" s="93">
        <v>0</v>
      </c>
      <c r="C38" s="93">
        <v>0</v>
      </c>
      <c r="D38" s="69" t="e">
        <f t="shared" si="5"/>
        <v>#DIV/0!</v>
      </c>
      <c r="F38" s="148" t="s">
        <v>206</v>
      </c>
      <c r="G38" s="148"/>
      <c r="H38" s="148"/>
      <c r="I38" s="148"/>
      <c r="J38" s="148"/>
    </row>
    <row r="39" spans="1:10" ht="15" thickBot="1" x14ac:dyDescent="0.35">
      <c r="A39" t="s">
        <v>158</v>
      </c>
      <c r="B39" s="93">
        <v>33682.819999999985</v>
      </c>
      <c r="C39" s="93">
        <v>233943.55999999959</v>
      </c>
      <c r="D39" s="69">
        <f t="shared" si="5"/>
        <v>0.14397840231207923</v>
      </c>
      <c r="F39" s="71" t="s">
        <v>150</v>
      </c>
      <c r="G39" s="71" t="s">
        <v>168</v>
      </c>
      <c r="H39" s="97" t="s">
        <v>161</v>
      </c>
      <c r="I39" s="97" t="s">
        <v>159</v>
      </c>
      <c r="J39" s="72" t="s">
        <v>151</v>
      </c>
    </row>
    <row r="40" spans="1:10" x14ac:dyDescent="0.3">
      <c r="A40" s="68" t="s">
        <v>110</v>
      </c>
      <c r="B40" s="118">
        <f>SUM(B33:B39)</f>
        <v>5014388.6799996141</v>
      </c>
      <c r="C40" s="118">
        <f>SUM(C33:C39)</f>
        <v>8073306.5399996862</v>
      </c>
      <c r="D40" s="75">
        <f t="shared" si="5"/>
        <v>0.62110718268351661</v>
      </c>
      <c r="F40" s="92" t="s">
        <v>207</v>
      </c>
      <c r="G40" s="63"/>
      <c r="H40" s="117">
        <v>731464.55999999994</v>
      </c>
      <c r="I40" s="117">
        <v>731464.55999999994</v>
      </c>
      <c r="J40" s="69">
        <f>H40/I40</f>
        <v>1</v>
      </c>
    </row>
    <row r="41" spans="1:10" x14ac:dyDescent="0.3">
      <c r="F41" s="92" t="s">
        <v>175</v>
      </c>
      <c r="G41" s="63"/>
      <c r="H41" s="117">
        <v>106889.40393915624</v>
      </c>
      <c r="I41" s="117">
        <v>252933.62643999996</v>
      </c>
      <c r="J41" s="69">
        <f t="shared" ref="J41:J54" si="6">H41/I41</f>
        <v>0.42259862970221623</v>
      </c>
    </row>
    <row r="42" spans="1:10" x14ac:dyDescent="0.3">
      <c r="F42" s="92" t="s">
        <v>208</v>
      </c>
      <c r="G42" s="63"/>
      <c r="H42" s="117">
        <v>386814.0922099998</v>
      </c>
      <c r="I42" s="117">
        <v>552591.56029999978</v>
      </c>
      <c r="J42" s="69">
        <f t="shared" si="6"/>
        <v>0.7</v>
      </c>
    </row>
    <row r="43" spans="1:10" x14ac:dyDescent="0.3">
      <c r="A43" s="149" t="s">
        <v>202</v>
      </c>
      <c r="B43" s="149"/>
      <c r="C43" s="149"/>
      <c r="D43" s="149"/>
      <c r="F43" s="92" t="s">
        <v>311</v>
      </c>
      <c r="G43" s="63"/>
      <c r="H43" s="93">
        <v>0</v>
      </c>
      <c r="I43" s="93">
        <v>0</v>
      </c>
      <c r="J43" s="69" t="e">
        <f t="shared" si="6"/>
        <v>#DIV/0!</v>
      </c>
    </row>
    <row r="44" spans="1:10" ht="15" thickBot="1" x14ac:dyDescent="0.35">
      <c r="A44" s="64" t="s">
        <v>149</v>
      </c>
      <c r="B44" s="64" t="s">
        <v>160</v>
      </c>
      <c r="C44" s="64" t="s">
        <v>159</v>
      </c>
      <c r="D44" s="66" t="s">
        <v>151</v>
      </c>
      <c r="F44" s="92" t="s">
        <v>312</v>
      </c>
      <c r="G44" s="63"/>
      <c r="H44" s="93">
        <v>0</v>
      </c>
      <c r="I44" s="93">
        <v>0</v>
      </c>
      <c r="J44" s="69" t="e">
        <f t="shared" si="6"/>
        <v>#DIV/0!</v>
      </c>
    </row>
    <row r="45" spans="1:10" x14ac:dyDescent="0.3">
      <c r="A45" t="s">
        <v>154</v>
      </c>
      <c r="B45" s="119">
        <v>1692199.5400000142</v>
      </c>
      <c r="C45" s="119">
        <v>2891894.6200000094</v>
      </c>
      <c r="D45" s="69">
        <f>B45/C45</f>
        <v>0.58515255995047588</v>
      </c>
      <c r="F45" s="92" t="s">
        <v>313</v>
      </c>
      <c r="G45" s="63"/>
      <c r="H45" s="93">
        <v>0</v>
      </c>
      <c r="I45" s="93">
        <v>0</v>
      </c>
      <c r="J45" s="69" t="e">
        <f t="shared" si="6"/>
        <v>#DIV/0!</v>
      </c>
    </row>
    <row r="46" spans="1:10" x14ac:dyDescent="0.3">
      <c r="A46" t="s">
        <v>152</v>
      </c>
      <c r="B46" s="119">
        <v>0</v>
      </c>
      <c r="C46" s="119">
        <v>0</v>
      </c>
      <c r="D46" s="69" t="e">
        <f t="shared" ref="D46:D52" si="7">B46/C46</f>
        <v>#DIV/0!</v>
      </c>
      <c r="F46" s="92" t="s">
        <v>212</v>
      </c>
      <c r="G46" s="63"/>
      <c r="H46" s="93">
        <v>0</v>
      </c>
      <c r="I46" s="93">
        <v>0</v>
      </c>
      <c r="J46" s="69" t="e">
        <f t="shared" si="6"/>
        <v>#DIV/0!</v>
      </c>
    </row>
    <row r="47" spans="1:10" x14ac:dyDescent="0.3">
      <c r="A47" t="s">
        <v>153</v>
      </c>
      <c r="B47" s="119">
        <v>510627.05999999994</v>
      </c>
      <c r="C47" s="119">
        <v>637493.30000000051</v>
      </c>
      <c r="D47" s="69">
        <f t="shared" si="7"/>
        <v>0.80099204179871308</v>
      </c>
      <c r="F47" s="92" t="s">
        <v>314</v>
      </c>
      <c r="G47" s="63"/>
      <c r="H47" s="93">
        <v>0</v>
      </c>
      <c r="I47" s="93">
        <v>0</v>
      </c>
      <c r="J47" s="69" t="e">
        <f t="shared" si="6"/>
        <v>#DIV/0!</v>
      </c>
    </row>
    <row r="48" spans="1:10" x14ac:dyDescent="0.3">
      <c r="A48" t="s">
        <v>155</v>
      </c>
      <c r="B48" s="119">
        <v>170836.75999999733</v>
      </c>
      <c r="C48" s="119">
        <v>180609.25999999733</v>
      </c>
      <c r="D48" s="69">
        <f t="shared" si="7"/>
        <v>0.94589147865397294</v>
      </c>
      <c r="F48" s="92" t="s">
        <v>315</v>
      </c>
      <c r="G48" s="63"/>
      <c r="H48" s="93">
        <v>0</v>
      </c>
      <c r="I48" s="93">
        <v>0</v>
      </c>
      <c r="J48" s="69" t="e">
        <f t="shared" si="6"/>
        <v>#DIV/0!</v>
      </c>
    </row>
    <row r="49" spans="1:10" x14ac:dyDescent="0.3">
      <c r="A49" t="s">
        <v>156</v>
      </c>
      <c r="B49" s="119">
        <v>11683.8</v>
      </c>
      <c r="C49" s="119">
        <v>11683.8</v>
      </c>
      <c r="D49" s="69">
        <f t="shared" si="7"/>
        <v>1</v>
      </c>
      <c r="F49" s="92" t="s">
        <v>316</v>
      </c>
      <c r="G49" s="63"/>
      <c r="H49" s="93">
        <v>0</v>
      </c>
      <c r="I49" s="93">
        <v>0</v>
      </c>
      <c r="J49" s="69" t="e">
        <f t="shared" si="6"/>
        <v>#DIV/0!</v>
      </c>
    </row>
    <row r="50" spans="1:10" x14ac:dyDescent="0.3">
      <c r="A50" t="s">
        <v>157</v>
      </c>
      <c r="B50" s="119">
        <v>0</v>
      </c>
      <c r="C50" s="119">
        <v>0</v>
      </c>
      <c r="D50" s="69" t="e">
        <f t="shared" si="7"/>
        <v>#DIV/0!</v>
      </c>
      <c r="F50" s="92" t="s">
        <v>317</v>
      </c>
      <c r="G50" s="63"/>
      <c r="H50" s="93">
        <v>0</v>
      </c>
      <c r="I50" s="93">
        <v>0</v>
      </c>
      <c r="J50" s="69" t="e">
        <f t="shared" si="6"/>
        <v>#DIV/0!</v>
      </c>
    </row>
    <row r="51" spans="1:10" x14ac:dyDescent="0.3">
      <c r="A51" t="s">
        <v>158</v>
      </c>
      <c r="B51" s="119">
        <v>31254.540000000066</v>
      </c>
      <c r="C51" s="119">
        <v>391174.56000000203</v>
      </c>
      <c r="D51" s="69">
        <f t="shared" si="7"/>
        <v>7.9899214304733679E-2</v>
      </c>
      <c r="F51" s="63" t="s">
        <v>180</v>
      </c>
      <c r="H51" s="93">
        <v>0</v>
      </c>
      <c r="I51" s="93">
        <v>0</v>
      </c>
      <c r="J51" s="69" t="e">
        <f t="shared" si="6"/>
        <v>#DIV/0!</v>
      </c>
    </row>
    <row r="52" spans="1:10" x14ac:dyDescent="0.3">
      <c r="A52" s="68" t="s">
        <v>110</v>
      </c>
      <c r="B52" s="118">
        <f>SUM(B45:B51)</f>
        <v>2416601.7000000114</v>
      </c>
      <c r="C52" s="118">
        <f>SUM(C45:C51)</f>
        <v>4112855.5400000094</v>
      </c>
      <c r="D52" s="75">
        <f t="shared" si="7"/>
        <v>0.58757271596269245</v>
      </c>
      <c r="F52" s="63" t="s">
        <v>180</v>
      </c>
      <c r="H52" s="93">
        <v>0</v>
      </c>
      <c r="I52" s="93">
        <v>0</v>
      </c>
      <c r="J52" s="69" t="e">
        <f t="shared" si="6"/>
        <v>#DIV/0!</v>
      </c>
    </row>
    <row r="53" spans="1:10" x14ac:dyDescent="0.3">
      <c r="F53" s="63" t="s">
        <v>180</v>
      </c>
      <c r="H53" s="93">
        <v>0</v>
      </c>
      <c r="I53" s="93">
        <v>0</v>
      </c>
      <c r="J53" s="69" t="e">
        <f t="shared" si="6"/>
        <v>#DIV/0!</v>
      </c>
    </row>
    <row r="54" spans="1:10" x14ac:dyDescent="0.3">
      <c r="F54" s="73" t="s">
        <v>110</v>
      </c>
      <c r="G54" s="67"/>
      <c r="H54" s="94">
        <f>SUM(H40:H53)</f>
        <v>1225168.0561491558</v>
      </c>
      <c r="I54" s="94">
        <f>SUM(I40:I53)</f>
        <v>1536989.7467399996</v>
      </c>
      <c r="J54" s="74">
        <f t="shared" si="6"/>
        <v>0.79712181473414068</v>
      </c>
    </row>
    <row r="55" spans="1:10" x14ac:dyDescent="0.3">
      <c r="A55" s="149" t="s">
        <v>203</v>
      </c>
      <c r="B55" s="149"/>
      <c r="C55" s="149"/>
      <c r="D55" s="149"/>
    </row>
    <row r="56" spans="1:10" ht="15" thickBot="1" x14ac:dyDescent="0.35">
      <c r="A56" s="64" t="s">
        <v>149</v>
      </c>
      <c r="B56" s="64" t="s">
        <v>160</v>
      </c>
      <c r="C56" s="64" t="s">
        <v>159</v>
      </c>
      <c r="D56" s="66" t="s">
        <v>151</v>
      </c>
    </row>
    <row r="57" spans="1:10" x14ac:dyDescent="0.3">
      <c r="A57" t="s">
        <v>154</v>
      </c>
      <c r="B57" s="119">
        <v>8406628.9800004065</v>
      </c>
      <c r="C57" s="119">
        <v>11246965.480000367</v>
      </c>
      <c r="D57" s="69">
        <f>B57/C57</f>
        <v>0.74745752487186723</v>
      </c>
      <c r="F57" s="148" t="s">
        <v>205</v>
      </c>
      <c r="G57" s="148"/>
      <c r="H57" s="148"/>
      <c r="I57" s="148"/>
      <c r="J57" s="148"/>
    </row>
    <row r="58" spans="1:10" ht="15" thickBot="1" x14ac:dyDescent="0.35">
      <c r="A58" t="s">
        <v>152</v>
      </c>
      <c r="B58" s="119">
        <v>3572652.4799999525</v>
      </c>
      <c r="C58" s="119">
        <v>4203741.1599999517</v>
      </c>
      <c r="D58" s="69">
        <f t="shared" ref="D58:D64" si="8">B58/C58</f>
        <v>0.8498745151092969</v>
      </c>
      <c r="F58" s="71" t="s">
        <v>150</v>
      </c>
      <c r="G58" s="71" t="s">
        <v>168</v>
      </c>
      <c r="H58" s="97" t="s">
        <v>161</v>
      </c>
      <c r="I58" s="97" t="s">
        <v>159</v>
      </c>
      <c r="J58" s="72" t="s">
        <v>151</v>
      </c>
    </row>
    <row r="59" spans="1:10" x14ac:dyDescent="0.3">
      <c r="A59" t="s">
        <v>153</v>
      </c>
      <c r="B59" s="119">
        <v>1942095.6800001212</v>
      </c>
      <c r="C59" s="119">
        <v>2043259.7800001218</v>
      </c>
      <c r="D59" s="69">
        <f t="shared" si="8"/>
        <v>0.95048887028941831</v>
      </c>
      <c r="F59" s="92" t="s">
        <v>207</v>
      </c>
      <c r="G59" s="63"/>
      <c r="H59" s="117">
        <v>365732.27999999997</v>
      </c>
      <c r="I59" s="117">
        <v>365732.27999999997</v>
      </c>
      <c r="J59" s="69">
        <f>H59/I59</f>
        <v>1</v>
      </c>
    </row>
    <row r="60" spans="1:10" x14ac:dyDescent="0.3">
      <c r="A60" t="s">
        <v>155</v>
      </c>
      <c r="B60" s="119">
        <v>520269.87999997498</v>
      </c>
      <c r="C60" s="119">
        <v>531369.73999997496</v>
      </c>
      <c r="D60" s="69">
        <f t="shared" si="8"/>
        <v>0.97911085414837418</v>
      </c>
      <c r="F60" s="92" t="s">
        <v>175</v>
      </c>
      <c r="G60" s="63"/>
      <c r="H60" s="117">
        <v>51015.397334597306</v>
      </c>
      <c r="I60" s="117">
        <v>120718.32171</v>
      </c>
      <c r="J60" s="69">
        <f t="shared" ref="J60:J73" si="9">H60/I60</f>
        <v>0.42259862970221629</v>
      </c>
    </row>
    <row r="61" spans="1:10" x14ac:dyDescent="0.3">
      <c r="A61" t="s">
        <v>156</v>
      </c>
      <c r="B61" s="119">
        <v>31794.200000000059</v>
      </c>
      <c r="C61" s="119">
        <v>31794.200000000059</v>
      </c>
      <c r="D61" s="69">
        <f t="shared" si="8"/>
        <v>1</v>
      </c>
      <c r="F61" s="92" t="s">
        <v>208</v>
      </c>
      <c r="G61" s="63"/>
      <c r="H61" s="117">
        <v>29754.930169999996</v>
      </c>
      <c r="I61" s="117">
        <v>42507.043099999995</v>
      </c>
      <c r="J61" s="69">
        <f t="shared" si="9"/>
        <v>0.7</v>
      </c>
    </row>
    <row r="62" spans="1:10" x14ac:dyDescent="0.3">
      <c r="A62" t="s">
        <v>157</v>
      </c>
      <c r="B62" s="119">
        <v>0</v>
      </c>
      <c r="C62" s="119">
        <v>0</v>
      </c>
      <c r="D62" s="69" t="e">
        <f t="shared" si="8"/>
        <v>#DIV/0!</v>
      </c>
      <c r="F62" s="92" t="s">
        <v>311</v>
      </c>
      <c r="G62" s="63"/>
      <c r="H62" s="93">
        <v>0</v>
      </c>
      <c r="I62" s="93">
        <v>0</v>
      </c>
      <c r="J62" s="69" t="e">
        <f t="shared" si="9"/>
        <v>#DIV/0!</v>
      </c>
    </row>
    <row r="63" spans="1:10" x14ac:dyDescent="0.3">
      <c r="A63" t="s">
        <v>158</v>
      </c>
      <c r="B63" s="119">
        <v>51102.619999999959</v>
      </c>
      <c r="C63" s="119">
        <v>753617.2799999984</v>
      </c>
      <c r="D63" s="69">
        <f t="shared" si="8"/>
        <v>6.7809777397885657E-2</v>
      </c>
      <c r="F63" s="92" t="s">
        <v>312</v>
      </c>
      <c r="G63" s="63"/>
      <c r="H63" s="93">
        <v>0</v>
      </c>
      <c r="I63" s="93">
        <v>0</v>
      </c>
      <c r="J63" s="69" t="e">
        <f t="shared" si="9"/>
        <v>#DIV/0!</v>
      </c>
    </row>
    <row r="64" spans="1:10" x14ac:dyDescent="0.3">
      <c r="A64" s="68" t="s">
        <v>110</v>
      </c>
      <c r="B64" s="118">
        <f>SUM(B57:B63)</f>
        <v>14524543.840000452</v>
      </c>
      <c r="C64" s="118">
        <f>SUM(C57:C63)</f>
        <v>18810747.640000414</v>
      </c>
      <c r="D64" s="75">
        <f t="shared" si="8"/>
        <v>0.77214069945388586</v>
      </c>
      <c r="F64" s="92" t="s">
        <v>313</v>
      </c>
      <c r="G64" s="63"/>
      <c r="H64" s="93">
        <v>0</v>
      </c>
      <c r="I64" s="93">
        <v>0</v>
      </c>
      <c r="J64" s="69" t="e">
        <f t="shared" si="9"/>
        <v>#DIV/0!</v>
      </c>
    </row>
    <row r="65" spans="1:10" x14ac:dyDescent="0.3">
      <c r="F65" s="92" t="s">
        <v>212</v>
      </c>
      <c r="G65" s="63"/>
      <c r="H65" s="93">
        <v>0</v>
      </c>
      <c r="I65" s="93">
        <v>0</v>
      </c>
      <c r="J65" s="69" t="e">
        <f t="shared" si="9"/>
        <v>#DIV/0!</v>
      </c>
    </row>
    <row r="66" spans="1:10" x14ac:dyDescent="0.3">
      <c r="F66" s="92" t="s">
        <v>314</v>
      </c>
      <c r="G66" s="63"/>
      <c r="H66" s="93">
        <v>0</v>
      </c>
      <c r="I66" s="93">
        <v>0</v>
      </c>
      <c r="J66" s="69" t="e">
        <f t="shared" si="9"/>
        <v>#DIV/0!</v>
      </c>
    </row>
    <row r="67" spans="1:10" x14ac:dyDescent="0.3">
      <c r="A67" s="149" t="s">
        <v>204</v>
      </c>
      <c r="B67" s="149"/>
      <c r="C67" s="149"/>
      <c r="D67" s="149"/>
      <c r="F67" s="92" t="s">
        <v>315</v>
      </c>
      <c r="G67" s="63"/>
      <c r="H67" s="93">
        <v>0</v>
      </c>
      <c r="I67" s="93">
        <v>0</v>
      </c>
      <c r="J67" s="69" t="e">
        <f t="shared" si="9"/>
        <v>#DIV/0!</v>
      </c>
    </row>
    <row r="68" spans="1:10" ht="15" thickBot="1" x14ac:dyDescent="0.35">
      <c r="A68" s="64" t="s">
        <v>149</v>
      </c>
      <c r="B68" s="64" t="s">
        <v>160</v>
      </c>
      <c r="C68" s="64" t="s">
        <v>159</v>
      </c>
      <c r="D68" s="66" t="s">
        <v>151</v>
      </c>
      <c r="F68" s="92" t="s">
        <v>316</v>
      </c>
      <c r="G68" s="63"/>
      <c r="H68" s="93">
        <v>0</v>
      </c>
      <c r="I68" s="93">
        <v>0</v>
      </c>
      <c r="J68" s="69" t="e">
        <f t="shared" si="9"/>
        <v>#DIV/0!</v>
      </c>
    </row>
    <row r="69" spans="1:10" x14ac:dyDescent="0.3">
      <c r="A69" t="s">
        <v>154</v>
      </c>
      <c r="B69" s="119">
        <v>8123601.6799990898</v>
      </c>
      <c r="C69" s="119">
        <v>23221844.780005645</v>
      </c>
      <c r="D69" s="69">
        <f>B69/C69</f>
        <v>0.34982585393015941</v>
      </c>
      <c r="F69" s="92" t="s">
        <v>317</v>
      </c>
      <c r="G69" s="63"/>
      <c r="H69" s="93">
        <v>0</v>
      </c>
      <c r="I69" s="93">
        <v>0</v>
      </c>
      <c r="J69" s="69" t="e">
        <f t="shared" si="9"/>
        <v>#DIV/0!</v>
      </c>
    </row>
    <row r="70" spans="1:10" x14ac:dyDescent="0.3">
      <c r="A70" t="s">
        <v>152</v>
      </c>
      <c r="B70" s="119">
        <v>3082646.6400006996</v>
      </c>
      <c r="C70" s="119">
        <v>3821487.5000006869</v>
      </c>
      <c r="D70" s="69">
        <f t="shared" ref="D70:D76" si="10">B70/C70</f>
        <v>0.80666144793098116</v>
      </c>
      <c r="F70" s="63" t="s">
        <v>180</v>
      </c>
      <c r="H70" s="93">
        <v>0</v>
      </c>
      <c r="I70" s="93">
        <v>0</v>
      </c>
      <c r="J70" s="69" t="e">
        <f t="shared" si="9"/>
        <v>#DIV/0!</v>
      </c>
    </row>
    <row r="71" spans="1:10" x14ac:dyDescent="0.3">
      <c r="A71" t="s">
        <v>153</v>
      </c>
      <c r="B71" s="119">
        <v>19668.420000000078</v>
      </c>
      <c r="C71" s="119">
        <v>26706.080000000089</v>
      </c>
      <c r="D71" s="69">
        <f t="shared" si="10"/>
        <v>0.73647723664424025</v>
      </c>
      <c r="F71" s="63" t="s">
        <v>180</v>
      </c>
      <c r="H71" s="93">
        <v>0</v>
      </c>
      <c r="I71" s="93">
        <v>0</v>
      </c>
      <c r="J71" s="69" t="e">
        <f t="shared" si="9"/>
        <v>#DIV/0!</v>
      </c>
    </row>
    <row r="72" spans="1:10" x14ac:dyDescent="0.3">
      <c r="A72" t="s">
        <v>155</v>
      </c>
      <c r="B72" s="119">
        <v>31156.519999999902</v>
      </c>
      <c r="C72" s="119">
        <v>159514.57999999923</v>
      </c>
      <c r="D72" s="69">
        <f t="shared" si="10"/>
        <v>0.19532082898002209</v>
      </c>
      <c r="F72" s="63" t="s">
        <v>180</v>
      </c>
      <c r="H72" s="93">
        <v>0</v>
      </c>
      <c r="I72" s="93">
        <v>0</v>
      </c>
      <c r="J72" s="69" t="e">
        <f t="shared" si="9"/>
        <v>#DIV/0!</v>
      </c>
    </row>
    <row r="73" spans="1:10" x14ac:dyDescent="0.3">
      <c r="A73" t="s">
        <v>156</v>
      </c>
      <c r="B73" s="119">
        <v>172302.71999999945</v>
      </c>
      <c r="C73" s="119">
        <v>212030.07999999943</v>
      </c>
      <c r="D73" s="69">
        <f t="shared" si="10"/>
        <v>0.81263337730193708</v>
      </c>
      <c r="F73" s="73" t="s">
        <v>110</v>
      </c>
      <c r="G73" s="67"/>
      <c r="H73" s="94">
        <f>SUM(H59:H72)</f>
        <v>446502.60750459728</v>
      </c>
      <c r="I73" s="94">
        <f>SUM(I59:I72)</f>
        <v>528957.64480999997</v>
      </c>
      <c r="J73" s="74">
        <f t="shared" si="9"/>
        <v>0.84411788332311499</v>
      </c>
    </row>
    <row r="74" spans="1:10" x14ac:dyDescent="0.3">
      <c r="A74" t="s">
        <v>157</v>
      </c>
      <c r="B74" s="119">
        <v>3254.5999999999995</v>
      </c>
      <c r="C74" s="119">
        <v>3254.5999999999995</v>
      </c>
      <c r="D74" s="69">
        <f t="shared" si="10"/>
        <v>1</v>
      </c>
    </row>
    <row r="75" spans="1:10" x14ac:dyDescent="0.3">
      <c r="A75" t="s">
        <v>158</v>
      </c>
      <c r="B75" s="119">
        <v>10010.159999999987</v>
      </c>
      <c r="C75" s="119">
        <v>49032.879999999954</v>
      </c>
      <c r="D75" s="69">
        <f t="shared" si="10"/>
        <v>0.20415198944055493</v>
      </c>
    </row>
    <row r="76" spans="1:10" x14ac:dyDescent="0.3">
      <c r="A76" s="68" t="s">
        <v>110</v>
      </c>
      <c r="B76" s="118">
        <f>SUM(B69:B75)</f>
        <v>11442640.739999788</v>
      </c>
      <c r="C76" s="118">
        <f>SUM(C69:C75)</f>
        <v>27493870.500006329</v>
      </c>
      <c r="D76" s="75">
        <f t="shared" si="10"/>
        <v>0.41618879160710215</v>
      </c>
      <c r="F76" s="148" t="s">
        <v>203</v>
      </c>
      <c r="G76" s="148"/>
      <c r="H76" s="148"/>
      <c r="I76" s="148"/>
      <c r="J76" s="148"/>
    </row>
    <row r="77" spans="1:10" ht="15" thickBot="1" x14ac:dyDescent="0.35">
      <c r="F77" s="71" t="s">
        <v>150</v>
      </c>
      <c r="G77" s="71" t="s">
        <v>168</v>
      </c>
      <c r="H77" s="97" t="s">
        <v>161</v>
      </c>
      <c r="I77" s="97" t="s">
        <v>159</v>
      </c>
      <c r="J77" s="72" t="s">
        <v>151</v>
      </c>
    </row>
    <row r="78" spans="1:10" x14ac:dyDescent="0.3">
      <c r="F78" s="92" t="s">
        <v>207</v>
      </c>
      <c r="G78" s="63"/>
      <c r="H78" s="117">
        <v>1544202.96</v>
      </c>
      <c r="I78" s="117">
        <v>1544202.96</v>
      </c>
      <c r="J78" s="69">
        <f>H78/I78</f>
        <v>1</v>
      </c>
    </row>
    <row r="79" spans="1:10" x14ac:dyDescent="0.3">
      <c r="F79" s="92" t="s">
        <v>175</v>
      </c>
      <c r="G79" s="63"/>
      <c r="H79" s="117">
        <v>1185500.6618706421</v>
      </c>
      <c r="I79" s="117">
        <v>2805263.8568799999</v>
      </c>
      <c r="J79" s="69">
        <f t="shared" ref="J79:J92" si="11">H79/I79</f>
        <v>0.42259862970221629</v>
      </c>
    </row>
    <row r="80" spans="1:10" x14ac:dyDescent="0.3">
      <c r="F80" s="92" t="s">
        <v>208</v>
      </c>
      <c r="G80" s="63"/>
      <c r="H80" s="117">
        <v>1249707.0671399997</v>
      </c>
      <c r="I80" s="117">
        <v>1785295.8101999997</v>
      </c>
      <c r="J80" s="69">
        <f t="shared" si="11"/>
        <v>0.7</v>
      </c>
    </row>
    <row r="81" spans="6:10" x14ac:dyDescent="0.3">
      <c r="F81" s="92" t="s">
        <v>311</v>
      </c>
      <c r="G81" s="63"/>
      <c r="H81" s="93">
        <v>0</v>
      </c>
      <c r="I81" s="93">
        <v>0</v>
      </c>
      <c r="J81" s="69" t="e">
        <f t="shared" si="11"/>
        <v>#DIV/0!</v>
      </c>
    </row>
    <row r="82" spans="6:10" x14ac:dyDescent="0.3">
      <c r="F82" s="92" t="s">
        <v>312</v>
      </c>
      <c r="G82" s="63"/>
      <c r="H82" s="93">
        <v>0</v>
      </c>
      <c r="I82" s="93">
        <v>0</v>
      </c>
      <c r="J82" s="69" t="e">
        <f t="shared" si="11"/>
        <v>#DIV/0!</v>
      </c>
    </row>
    <row r="83" spans="6:10" x14ac:dyDescent="0.3">
      <c r="F83" s="92" t="s">
        <v>313</v>
      </c>
      <c r="G83" s="63"/>
      <c r="H83" s="93">
        <v>0</v>
      </c>
      <c r="I83" s="93">
        <v>0</v>
      </c>
      <c r="J83" s="69" t="e">
        <f t="shared" si="11"/>
        <v>#DIV/0!</v>
      </c>
    </row>
    <row r="84" spans="6:10" x14ac:dyDescent="0.3">
      <c r="F84" s="92" t="s">
        <v>212</v>
      </c>
      <c r="G84" s="63"/>
      <c r="H84" s="93">
        <v>0</v>
      </c>
      <c r="I84" s="93">
        <v>0</v>
      </c>
      <c r="J84" s="69" t="e">
        <f t="shared" si="11"/>
        <v>#DIV/0!</v>
      </c>
    </row>
    <row r="85" spans="6:10" x14ac:dyDescent="0.3">
      <c r="F85" s="92" t="s">
        <v>314</v>
      </c>
      <c r="G85" s="63"/>
      <c r="H85" s="93">
        <v>0</v>
      </c>
      <c r="I85" s="93">
        <v>0</v>
      </c>
      <c r="J85" s="69" t="e">
        <f t="shared" si="11"/>
        <v>#DIV/0!</v>
      </c>
    </row>
    <row r="86" spans="6:10" x14ac:dyDescent="0.3">
      <c r="F86" s="92" t="s">
        <v>315</v>
      </c>
      <c r="G86" s="63"/>
      <c r="H86" s="93">
        <v>0</v>
      </c>
      <c r="I86" s="93">
        <v>0</v>
      </c>
      <c r="J86" s="69" t="e">
        <f t="shared" si="11"/>
        <v>#DIV/0!</v>
      </c>
    </row>
    <row r="87" spans="6:10" x14ac:dyDescent="0.3">
      <c r="F87" s="92" t="s">
        <v>316</v>
      </c>
      <c r="G87" s="63"/>
      <c r="H87" s="93">
        <v>0</v>
      </c>
      <c r="I87" s="93">
        <v>0</v>
      </c>
      <c r="J87" s="69" t="e">
        <f t="shared" si="11"/>
        <v>#DIV/0!</v>
      </c>
    </row>
    <row r="88" spans="6:10" x14ac:dyDescent="0.3">
      <c r="F88" s="92" t="s">
        <v>317</v>
      </c>
      <c r="G88" s="63"/>
      <c r="H88" s="93">
        <v>0</v>
      </c>
      <c r="I88" s="93">
        <v>0</v>
      </c>
      <c r="J88" s="69" t="e">
        <f t="shared" si="11"/>
        <v>#DIV/0!</v>
      </c>
    </row>
    <row r="89" spans="6:10" x14ac:dyDescent="0.3">
      <c r="F89" s="63" t="s">
        <v>180</v>
      </c>
      <c r="H89" s="93">
        <v>0</v>
      </c>
      <c r="I89" s="93">
        <v>0</v>
      </c>
      <c r="J89" s="69" t="e">
        <f t="shared" si="11"/>
        <v>#DIV/0!</v>
      </c>
    </row>
    <row r="90" spans="6:10" x14ac:dyDescent="0.3">
      <c r="F90" s="63" t="s">
        <v>180</v>
      </c>
      <c r="H90" s="93">
        <v>0</v>
      </c>
      <c r="I90" s="93">
        <v>0</v>
      </c>
      <c r="J90" s="69" t="e">
        <f t="shared" si="11"/>
        <v>#DIV/0!</v>
      </c>
    </row>
    <row r="91" spans="6:10" x14ac:dyDescent="0.3">
      <c r="F91" s="63" t="s">
        <v>180</v>
      </c>
      <c r="H91" s="93">
        <v>0</v>
      </c>
      <c r="I91" s="93">
        <v>0</v>
      </c>
      <c r="J91" s="69" t="e">
        <f t="shared" si="11"/>
        <v>#DIV/0!</v>
      </c>
    </row>
    <row r="92" spans="6:10" x14ac:dyDescent="0.3">
      <c r="F92" s="73" t="s">
        <v>110</v>
      </c>
      <c r="G92" s="67"/>
      <c r="H92" s="94">
        <f>SUM(H78:H91)</f>
        <v>3979410.6890106415</v>
      </c>
      <c r="I92" s="94">
        <f>SUM(I78:I91)</f>
        <v>6134762.6270799991</v>
      </c>
      <c r="J92" s="74">
        <f t="shared" si="11"/>
        <v>0.64866579701792737</v>
      </c>
    </row>
    <row r="95" spans="6:10" x14ac:dyDescent="0.3">
      <c r="F95" s="148" t="s">
        <v>204</v>
      </c>
      <c r="G95" s="148"/>
      <c r="H95" s="148"/>
      <c r="I95" s="148"/>
      <c r="J95" s="148"/>
    </row>
    <row r="96" spans="6:10" ht="15" thickBot="1" x14ac:dyDescent="0.35">
      <c r="F96" s="71" t="s">
        <v>150</v>
      </c>
      <c r="G96" s="71" t="s">
        <v>168</v>
      </c>
      <c r="H96" s="97" t="s">
        <v>161</v>
      </c>
      <c r="I96" s="97" t="s">
        <v>159</v>
      </c>
      <c r="J96" s="72" t="s">
        <v>151</v>
      </c>
    </row>
    <row r="97" spans="6:10" x14ac:dyDescent="0.3">
      <c r="F97" s="92" t="s">
        <v>207</v>
      </c>
      <c r="G97" s="63"/>
      <c r="H97" s="93">
        <v>1422292.2</v>
      </c>
      <c r="I97" s="93">
        <v>1422292.2</v>
      </c>
      <c r="J97" s="69">
        <f>H97/I97</f>
        <v>1</v>
      </c>
    </row>
    <row r="98" spans="6:10" x14ac:dyDescent="0.3">
      <c r="F98" s="92" t="s">
        <v>175</v>
      </c>
      <c r="G98" s="63"/>
      <c r="H98" s="93">
        <v>1085899.1718364283</v>
      </c>
      <c r="I98" s="93">
        <v>2569575.7049699998</v>
      </c>
      <c r="J98" s="69">
        <f t="shared" ref="J98:J111" si="12">H98/I98</f>
        <v>0.42259862970221629</v>
      </c>
    </row>
    <row r="99" spans="6:10" x14ac:dyDescent="0.3">
      <c r="F99" s="92" t="s">
        <v>208</v>
      </c>
      <c r="G99" s="63"/>
      <c r="H99" s="93">
        <v>1309216.9274799998</v>
      </c>
      <c r="I99" s="93">
        <v>1870309.8963999997</v>
      </c>
      <c r="J99" s="69">
        <f t="shared" si="12"/>
        <v>0.70000000000000007</v>
      </c>
    </row>
    <row r="100" spans="6:10" x14ac:dyDescent="0.3">
      <c r="F100" s="92" t="s">
        <v>311</v>
      </c>
      <c r="G100" s="63"/>
      <c r="H100" s="93">
        <v>0</v>
      </c>
      <c r="I100" s="93">
        <v>0</v>
      </c>
      <c r="J100" s="69" t="e">
        <f t="shared" si="12"/>
        <v>#DIV/0!</v>
      </c>
    </row>
    <row r="101" spans="6:10" x14ac:dyDescent="0.3">
      <c r="F101" s="92" t="s">
        <v>312</v>
      </c>
      <c r="G101" s="63"/>
      <c r="H101" s="93">
        <v>0</v>
      </c>
      <c r="I101" s="93">
        <v>0</v>
      </c>
      <c r="J101" s="69" t="e">
        <f t="shared" si="12"/>
        <v>#DIV/0!</v>
      </c>
    </row>
    <row r="102" spans="6:10" x14ac:dyDescent="0.3">
      <c r="F102" s="92" t="s">
        <v>313</v>
      </c>
      <c r="G102" s="63"/>
      <c r="H102" s="93">
        <v>0</v>
      </c>
      <c r="I102" s="93">
        <v>0</v>
      </c>
      <c r="J102" s="69" t="e">
        <f t="shared" si="12"/>
        <v>#DIV/0!</v>
      </c>
    </row>
    <row r="103" spans="6:10" x14ac:dyDescent="0.3">
      <c r="F103" s="92" t="s">
        <v>212</v>
      </c>
      <c r="G103" s="63"/>
      <c r="H103" s="93">
        <v>0</v>
      </c>
      <c r="I103" s="93">
        <v>0</v>
      </c>
      <c r="J103" s="69" t="e">
        <f t="shared" si="12"/>
        <v>#DIV/0!</v>
      </c>
    </row>
    <row r="104" spans="6:10" x14ac:dyDescent="0.3">
      <c r="F104" s="92" t="s">
        <v>314</v>
      </c>
      <c r="G104" s="63"/>
      <c r="H104" s="93">
        <v>0</v>
      </c>
      <c r="I104" s="93">
        <v>0</v>
      </c>
      <c r="J104" s="69" t="e">
        <f t="shared" si="12"/>
        <v>#DIV/0!</v>
      </c>
    </row>
    <row r="105" spans="6:10" x14ac:dyDescent="0.3">
      <c r="F105" s="92" t="s">
        <v>315</v>
      </c>
      <c r="G105" s="63"/>
      <c r="H105" s="93">
        <v>0</v>
      </c>
      <c r="I105" s="93">
        <v>0</v>
      </c>
      <c r="J105" s="69" t="e">
        <f t="shared" si="12"/>
        <v>#DIV/0!</v>
      </c>
    </row>
    <row r="106" spans="6:10" x14ac:dyDescent="0.3">
      <c r="F106" s="92" t="s">
        <v>316</v>
      </c>
      <c r="G106" s="63"/>
      <c r="H106" s="93">
        <v>0</v>
      </c>
      <c r="I106" s="93">
        <v>0</v>
      </c>
      <c r="J106" s="69" t="e">
        <f t="shared" si="12"/>
        <v>#DIV/0!</v>
      </c>
    </row>
    <row r="107" spans="6:10" x14ac:dyDescent="0.3">
      <c r="F107" s="92" t="s">
        <v>317</v>
      </c>
      <c r="G107" s="63"/>
      <c r="H107" s="93">
        <v>0</v>
      </c>
      <c r="I107" s="93">
        <v>0</v>
      </c>
      <c r="J107" s="69" t="e">
        <f t="shared" si="12"/>
        <v>#DIV/0!</v>
      </c>
    </row>
    <row r="108" spans="6:10" x14ac:dyDescent="0.3">
      <c r="F108" s="63" t="s">
        <v>180</v>
      </c>
      <c r="H108" s="93">
        <v>0</v>
      </c>
      <c r="I108" s="93">
        <v>0</v>
      </c>
      <c r="J108" s="69" t="e">
        <f t="shared" si="12"/>
        <v>#DIV/0!</v>
      </c>
    </row>
    <row r="109" spans="6:10" x14ac:dyDescent="0.3">
      <c r="F109" s="63" t="s">
        <v>180</v>
      </c>
      <c r="H109" s="93">
        <v>0</v>
      </c>
      <c r="I109" s="93">
        <v>0</v>
      </c>
      <c r="J109" s="69" t="e">
        <f t="shared" si="12"/>
        <v>#DIV/0!</v>
      </c>
    </row>
    <row r="110" spans="6:10" x14ac:dyDescent="0.3">
      <c r="F110" s="63" t="s">
        <v>180</v>
      </c>
      <c r="H110" s="93">
        <v>0</v>
      </c>
      <c r="I110" s="93">
        <v>0</v>
      </c>
      <c r="J110" s="69" t="e">
        <f t="shared" si="12"/>
        <v>#DIV/0!</v>
      </c>
    </row>
    <row r="111" spans="6:10" x14ac:dyDescent="0.3">
      <c r="F111" s="73" t="s">
        <v>110</v>
      </c>
      <c r="G111" s="67"/>
      <c r="H111" s="94">
        <f>SUM(H97:H110)</f>
        <v>3817408.2993164286</v>
      </c>
      <c r="I111" s="94">
        <f>SUM(I97:I110)</f>
        <v>5862177.8013699995</v>
      </c>
      <c r="J111" s="74">
        <f t="shared" si="12"/>
        <v>0.65119285505538482</v>
      </c>
    </row>
  </sheetData>
  <mergeCells count="12">
    <mergeCell ref="A10:J16"/>
    <mergeCell ref="F95:J95"/>
    <mergeCell ref="A19:D19"/>
    <mergeCell ref="F19:J19"/>
    <mergeCell ref="L19:O19"/>
    <mergeCell ref="A31:D31"/>
    <mergeCell ref="F38:J38"/>
    <mergeCell ref="A43:D43"/>
    <mergeCell ref="A55:D55"/>
    <mergeCell ref="F57:J57"/>
    <mergeCell ref="A67:D67"/>
    <mergeCell ref="F76:J76"/>
  </mergeCells>
  <pageMargins left="0.5" right="0.5" top="0.5" bottom="0.5" header="0.3" footer="0.3"/>
  <pageSetup scale="37" fitToHeight="0" orientation="portrait" r:id="rId1"/>
  <headerFooter>
    <oddHeader>&amp;CPart 5
Attachment 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pageSetUpPr fitToPage="1"/>
  </sheetPr>
  <dimension ref="A1:R111"/>
  <sheetViews>
    <sheetView zoomScaleNormal="100" workbookViewId="0">
      <selection activeCell="N32" sqref="N32"/>
    </sheetView>
  </sheetViews>
  <sheetFormatPr defaultRowHeight="14.4" x14ac:dyDescent="0.3"/>
  <cols>
    <col min="1" max="1" width="24.77734375" customWidth="1"/>
    <col min="2" max="3" width="13.6640625" style="128" customWidth="1"/>
    <col min="6" max="6" width="37.77734375" bestFit="1" customWidth="1"/>
    <col min="7" max="7" width="26.6640625" customWidth="1"/>
    <col min="8" max="9" width="14.77734375" style="93" bestFit="1" customWidth="1"/>
    <col min="11" max="11" width="12.6640625" bestFit="1" customWidth="1"/>
    <col min="12" max="12" width="14.21875" bestFit="1" customWidth="1"/>
    <col min="13" max="13" width="13.33203125" bestFit="1" customWidth="1"/>
    <col min="14" max="14" width="13.33203125" customWidth="1"/>
    <col min="15" max="15" width="14.21875" bestFit="1" customWidth="1"/>
  </cols>
  <sheetData>
    <row r="1" spans="1:10" x14ac:dyDescent="0.3">
      <c r="A1" s="1" t="s">
        <v>139</v>
      </c>
      <c r="B1" s="123"/>
      <c r="C1" s="123"/>
      <c r="D1" s="62"/>
      <c r="E1" s="62"/>
      <c r="F1" s="62"/>
      <c r="G1" s="62"/>
      <c r="H1" s="95"/>
      <c r="I1" s="95"/>
    </row>
    <row r="2" spans="1:10" x14ac:dyDescent="0.3">
      <c r="A2" s="2" t="s">
        <v>147</v>
      </c>
      <c r="B2" s="123"/>
      <c r="C2" s="123"/>
      <c r="D2" s="62"/>
      <c r="E2" s="62"/>
      <c r="F2" s="62"/>
      <c r="G2" s="62"/>
      <c r="H2" s="95"/>
      <c r="I2" s="95"/>
    </row>
    <row r="3" spans="1:10" x14ac:dyDescent="0.3">
      <c r="A3" s="2" t="s">
        <v>141</v>
      </c>
      <c r="B3" s="124" t="s">
        <v>33</v>
      </c>
      <c r="C3" s="123"/>
      <c r="D3" s="62"/>
      <c r="E3" s="62"/>
      <c r="F3" s="62"/>
      <c r="G3" s="62"/>
      <c r="H3" s="95"/>
      <c r="I3" s="95"/>
    </row>
    <row r="4" spans="1:10" x14ac:dyDescent="0.3">
      <c r="A4" s="2" t="s">
        <v>0</v>
      </c>
      <c r="B4" s="124" t="s">
        <v>1</v>
      </c>
      <c r="C4" s="123"/>
      <c r="D4" s="62"/>
      <c r="E4" s="62"/>
      <c r="F4" s="62"/>
      <c r="G4" s="62"/>
      <c r="H4" s="95"/>
      <c r="I4" s="95"/>
    </row>
    <row r="5" spans="1:10" x14ac:dyDescent="0.3">
      <c r="A5" s="4" t="s">
        <v>2</v>
      </c>
      <c r="B5" s="125" t="s">
        <v>148</v>
      </c>
      <c r="C5" s="123"/>
      <c r="D5" s="62"/>
      <c r="E5" s="62"/>
      <c r="F5" s="62"/>
      <c r="G5" s="62"/>
      <c r="H5" s="95"/>
      <c r="I5" s="95"/>
    </row>
    <row r="6" spans="1:10" x14ac:dyDescent="0.3">
      <c r="A6" s="4" t="s">
        <v>4</v>
      </c>
      <c r="B6" s="123" t="s">
        <v>82</v>
      </c>
      <c r="C6" s="123"/>
      <c r="D6" s="62"/>
      <c r="E6" s="62"/>
      <c r="F6" s="62"/>
      <c r="G6" s="62"/>
      <c r="H6" s="95"/>
      <c r="I6" s="95"/>
    </row>
    <row r="7" spans="1:10" x14ac:dyDescent="0.3">
      <c r="A7" s="4"/>
      <c r="B7" s="123"/>
      <c r="C7" s="123"/>
      <c r="D7" s="62"/>
      <c r="E7" s="62"/>
      <c r="F7" s="62"/>
      <c r="G7" s="62"/>
      <c r="H7" s="95"/>
      <c r="I7" s="95"/>
    </row>
    <row r="8" spans="1:10" x14ac:dyDescent="0.3">
      <c r="A8" s="62"/>
      <c r="B8" s="123"/>
      <c r="C8" s="123"/>
      <c r="D8" s="62"/>
      <c r="E8" s="62"/>
      <c r="F8" s="62"/>
      <c r="G8" s="62"/>
      <c r="H8" s="95"/>
      <c r="I8" s="95"/>
    </row>
    <row r="9" spans="1:10" x14ac:dyDescent="0.3">
      <c r="A9" s="62"/>
      <c r="B9" s="123"/>
      <c r="C9" s="123"/>
      <c r="D9" s="62"/>
      <c r="E9" s="62"/>
      <c r="F9" s="62"/>
      <c r="G9" s="62"/>
      <c r="H9" s="95"/>
      <c r="I9" s="95"/>
    </row>
    <row r="10" spans="1:10" ht="15" customHeight="1" x14ac:dyDescent="0.3">
      <c r="A10" s="147" t="s">
        <v>192</v>
      </c>
      <c r="B10" s="147"/>
      <c r="C10" s="147"/>
      <c r="D10" s="147"/>
      <c r="E10" s="147"/>
      <c r="F10" s="147"/>
      <c r="G10" s="147"/>
      <c r="H10" s="147"/>
      <c r="I10" s="147"/>
      <c r="J10" s="147"/>
    </row>
    <row r="11" spans="1:10" x14ac:dyDescent="0.3">
      <c r="A11" s="147"/>
      <c r="B11" s="147"/>
      <c r="C11" s="147"/>
      <c r="D11" s="147"/>
      <c r="E11" s="147"/>
      <c r="F11" s="147"/>
      <c r="G11" s="147"/>
      <c r="H11" s="147"/>
      <c r="I11" s="147"/>
      <c r="J11" s="147"/>
    </row>
    <row r="12" spans="1:10" x14ac:dyDescent="0.3">
      <c r="A12" s="147"/>
      <c r="B12" s="147"/>
      <c r="C12" s="147"/>
      <c r="D12" s="147"/>
      <c r="E12" s="147"/>
      <c r="F12" s="147"/>
      <c r="G12" s="147"/>
      <c r="H12" s="147"/>
      <c r="I12" s="147"/>
      <c r="J12" s="147"/>
    </row>
    <row r="13" spans="1:10" x14ac:dyDescent="0.3">
      <c r="A13" s="147"/>
      <c r="B13" s="147"/>
      <c r="C13" s="147"/>
      <c r="D13" s="147"/>
      <c r="E13" s="147"/>
      <c r="F13" s="147"/>
      <c r="G13" s="147"/>
      <c r="H13" s="147"/>
      <c r="I13" s="147"/>
      <c r="J13" s="147"/>
    </row>
    <row r="14" spans="1:10" x14ac:dyDescent="0.3">
      <c r="A14" s="147"/>
      <c r="B14" s="147"/>
      <c r="C14" s="147"/>
      <c r="D14" s="147"/>
      <c r="E14" s="147"/>
      <c r="F14" s="147"/>
      <c r="G14" s="147"/>
      <c r="H14" s="147"/>
      <c r="I14" s="147"/>
      <c r="J14" s="147"/>
    </row>
    <row r="15" spans="1:10" x14ac:dyDescent="0.3">
      <c r="A15" s="147"/>
      <c r="B15" s="147"/>
      <c r="C15" s="147"/>
      <c r="D15" s="147"/>
      <c r="E15" s="147"/>
      <c r="F15" s="147"/>
      <c r="G15" s="147"/>
      <c r="H15" s="147"/>
      <c r="I15" s="147"/>
      <c r="J15" s="147"/>
    </row>
    <row r="16" spans="1:10" x14ac:dyDescent="0.3">
      <c r="A16" s="147"/>
      <c r="B16" s="147"/>
      <c r="C16" s="147"/>
      <c r="D16" s="147"/>
      <c r="E16" s="147"/>
      <c r="F16" s="147"/>
      <c r="G16" s="147"/>
      <c r="H16" s="147"/>
      <c r="I16" s="147"/>
      <c r="J16" s="147"/>
    </row>
    <row r="17" spans="1:18" x14ac:dyDescent="0.3">
      <c r="A17" s="91"/>
      <c r="B17" s="126"/>
      <c r="C17" s="126"/>
      <c r="D17" s="91"/>
      <c r="E17" s="91"/>
      <c r="F17" s="91"/>
      <c r="G17" s="91"/>
      <c r="H17" s="91"/>
      <c r="I17" s="91"/>
      <c r="J17" s="91"/>
    </row>
    <row r="18" spans="1:18" x14ac:dyDescent="0.3">
      <c r="A18" s="61"/>
      <c r="B18" s="126"/>
      <c r="C18" s="126"/>
      <c r="D18" s="61"/>
      <c r="E18" s="61"/>
      <c r="F18" s="61"/>
      <c r="G18" s="61"/>
      <c r="H18" s="96"/>
      <c r="I18" s="96"/>
      <c r="J18" s="61"/>
    </row>
    <row r="19" spans="1:18" x14ac:dyDescent="0.3">
      <c r="A19" s="149" t="s">
        <v>163</v>
      </c>
      <c r="B19" s="149"/>
      <c r="C19" s="149"/>
      <c r="D19" s="149"/>
      <c r="E19" s="61"/>
      <c r="F19" s="148" t="s">
        <v>163</v>
      </c>
      <c r="G19" s="148"/>
      <c r="H19" s="148"/>
      <c r="I19" s="148"/>
      <c r="J19" s="148"/>
      <c r="L19" s="150" t="s">
        <v>186</v>
      </c>
      <c r="M19" s="150"/>
      <c r="N19" s="150"/>
      <c r="O19" s="150"/>
      <c r="P19" s="76"/>
      <c r="Q19" s="76"/>
      <c r="R19" s="76"/>
    </row>
    <row r="20" spans="1:18" ht="15" thickBot="1" x14ac:dyDescent="0.35">
      <c r="A20" s="64" t="s">
        <v>149</v>
      </c>
      <c r="B20" s="127" t="s">
        <v>160</v>
      </c>
      <c r="C20" s="127" t="s">
        <v>159</v>
      </c>
      <c r="D20" s="66" t="s">
        <v>151</v>
      </c>
      <c r="E20" s="62"/>
      <c r="F20" s="71" t="s">
        <v>150</v>
      </c>
      <c r="G20" s="71" t="s">
        <v>168</v>
      </c>
      <c r="H20" s="97" t="s">
        <v>161</v>
      </c>
      <c r="I20" s="97" t="s">
        <v>159</v>
      </c>
      <c r="J20" s="72" t="s">
        <v>151</v>
      </c>
      <c r="L20" s="77" t="s">
        <v>183</v>
      </c>
      <c r="M20" s="77" t="s">
        <v>184</v>
      </c>
      <c r="N20" s="77" t="s">
        <v>185</v>
      </c>
      <c r="O20" s="77" t="s">
        <v>191</v>
      </c>
      <c r="P20" s="70"/>
    </row>
    <row r="21" spans="1:18" x14ac:dyDescent="0.3">
      <c r="A21" t="s">
        <v>154</v>
      </c>
      <c r="B21" s="119">
        <v>25507181.731768988</v>
      </c>
      <c r="C21" s="119">
        <v>52980976.222541049</v>
      </c>
      <c r="D21" s="69">
        <f>B21/C21</f>
        <v>0.48144038767101494</v>
      </c>
      <c r="E21" s="62"/>
      <c r="F21" s="92" t="s">
        <v>207</v>
      </c>
      <c r="G21" s="63"/>
      <c r="H21" s="117">
        <v>5935530</v>
      </c>
      <c r="I21" s="117">
        <v>5935530</v>
      </c>
      <c r="J21" s="69">
        <f>H21/I21</f>
        <v>1</v>
      </c>
      <c r="L21" s="78" t="s">
        <v>162</v>
      </c>
      <c r="M21" s="120">
        <f>M22+M25+M26+M27</f>
        <v>47004010.287657484</v>
      </c>
      <c r="N21" s="120">
        <f t="shared" ref="N21" si="0">N22+N25+N26+N27</f>
        <v>19171887.108191304</v>
      </c>
      <c r="O21" s="120">
        <f>O22+O25+O26+O27</f>
        <v>66175897.395848781</v>
      </c>
    </row>
    <row r="22" spans="1:18" x14ac:dyDescent="0.3">
      <c r="A22" t="s">
        <v>152</v>
      </c>
      <c r="B22" s="119">
        <v>15987588.969161455</v>
      </c>
      <c r="C22" s="119">
        <v>17924866.634116709</v>
      </c>
      <c r="D22" s="69">
        <f t="shared" ref="D22:D28" si="1">B22/C22</f>
        <v>0.8919223386985764</v>
      </c>
      <c r="E22" s="62"/>
      <c r="F22" s="92" t="s">
        <v>175</v>
      </c>
      <c r="G22" s="63"/>
      <c r="H22" s="117">
        <v>3880031</v>
      </c>
      <c r="I22" s="117">
        <v>9181362</v>
      </c>
      <c r="J22" s="69">
        <f t="shared" ref="J22:J35" si="2">H22/I22</f>
        <v>0.42259862970221629</v>
      </c>
      <c r="L22" s="79" t="s">
        <v>187</v>
      </c>
      <c r="M22" s="121">
        <f>M23+M24</f>
        <v>6483644.5007696273</v>
      </c>
      <c r="N22" s="121">
        <f>N23+N24</f>
        <v>3899872.1602673717</v>
      </c>
      <c r="O22" s="121">
        <f>O23+O24</f>
        <v>10383516.661036998</v>
      </c>
    </row>
    <row r="23" spans="1:18" x14ac:dyDescent="0.3">
      <c r="A23" t="s">
        <v>153</v>
      </c>
      <c r="B23" s="119">
        <v>3818004.4892299911</v>
      </c>
      <c r="C23" s="119">
        <v>4294659.4857206671</v>
      </c>
      <c r="D23" s="69">
        <f t="shared" si="1"/>
        <v>0.88901215612657802</v>
      </c>
      <c r="E23" s="62"/>
      <c r="F23" s="92" t="s">
        <v>208</v>
      </c>
      <c r="G23" s="63"/>
      <c r="H23" s="117">
        <v>5276062.108191303</v>
      </c>
      <c r="I23" s="117">
        <v>7537231.0117018614</v>
      </c>
      <c r="J23" s="69">
        <f t="shared" si="2"/>
        <v>0.70000005306988722</v>
      </c>
      <c r="L23" s="80" t="s">
        <v>188</v>
      </c>
      <c r="M23" s="121">
        <f>B40</f>
        <v>6183545.1699997084</v>
      </c>
      <c r="N23" s="121">
        <f>H54</f>
        <v>2065030.6602673715</v>
      </c>
      <c r="O23" s="122">
        <f>M23+N23</f>
        <v>8248575.8302670801</v>
      </c>
    </row>
    <row r="24" spans="1:18" x14ac:dyDescent="0.3">
      <c r="A24" t="s">
        <v>155</v>
      </c>
      <c r="B24" s="119">
        <v>1258944.2344848937</v>
      </c>
      <c r="C24" s="119">
        <v>1469189.0152466306</v>
      </c>
      <c r="D24" s="69">
        <f t="shared" si="1"/>
        <v>0.85689739129553499</v>
      </c>
      <c r="E24" s="62"/>
      <c r="F24" s="92" t="s">
        <v>311</v>
      </c>
      <c r="G24" s="63"/>
      <c r="H24" s="117">
        <v>2250000</v>
      </c>
      <c r="I24" s="117">
        <v>2250000</v>
      </c>
      <c r="J24" s="69">
        <f t="shared" si="2"/>
        <v>1</v>
      </c>
      <c r="L24" s="80" t="s">
        <v>189</v>
      </c>
      <c r="M24" s="121">
        <f>B52</f>
        <v>300099.3307699188</v>
      </c>
      <c r="N24" s="121">
        <f>H73</f>
        <v>1834841.5</v>
      </c>
      <c r="O24" s="122">
        <f t="shared" ref="O24:O27" si="3">M24+N24</f>
        <v>2134940.8307699189</v>
      </c>
    </row>
    <row r="25" spans="1:18" x14ac:dyDescent="0.3">
      <c r="A25" t="s">
        <v>156</v>
      </c>
      <c r="B25" s="119">
        <v>273154.32380496792</v>
      </c>
      <c r="C25" s="119">
        <v>325017.85867424286</v>
      </c>
      <c r="D25" s="69">
        <f t="shared" si="1"/>
        <v>0.8404286611177989</v>
      </c>
      <c r="E25" s="62"/>
      <c r="F25" s="92" t="s">
        <v>312</v>
      </c>
      <c r="G25" s="63"/>
      <c r="H25" s="117">
        <v>0</v>
      </c>
      <c r="I25" s="117">
        <v>910720</v>
      </c>
      <c r="J25" s="69">
        <f t="shared" si="2"/>
        <v>0</v>
      </c>
      <c r="L25" s="79" t="s">
        <v>120</v>
      </c>
      <c r="M25" s="121">
        <f>B64</f>
        <v>25620131.530003197</v>
      </c>
      <c r="N25" s="121">
        <f>H92</f>
        <v>6745517.1408347115</v>
      </c>
      <c r="O25" s="122">
        <f t="shared" si="3"/>
        <v>32365648.670837909</v>
      </c>
    </row>
    <row r="26" spans="1:18" x14ac:dyDescent="0.3">
      <c r="A26" t="s">
        <v>157</v>
      </c>
      <c r="B26" s="119">
        <v>4238.0341666182294</v>
      </c>
      <c r="C26" s="119">
        <v>4238.0341666182294</v>
      </c>
      <c r="D26" s="69">
        <f t="shared" si="1"/>
        <v>1</v>
      </c>
      <c r="E26" s="62"/>
      <c r="F26" s="92" t="s">
        <v>313</v>
      </c>
      <c r="G26" s="63"/>
      <c r="H26" s="117">
        <v>0</v>
      </c>
      <c r="I26" s="117">
        <v>2000000</v>
      </c>
      <c r="J26" s="69">
        <f t="shared" si="2"/>
        <v>0</v>
      </c>
      <c r="L26" s="79" t="s">
        <v>190</v>
      </c>
      <c r="M26" s="121">
        <f>B76</f>
        <v>14900234.256884659</v>
      </c>
      <c r="N26" s="121">
        <f>H111</f>
        <v>4446233.8070892198</v>
      </c>
      <c r="O26" s="122">
        <f t="shared" si="3"/>
        <v>19346468.063973878</v>
      </c>
    </row>
    <row r="27" spans="1:18" x14ac:dyDescent="0.3">
      <c r="A27" t="s">
        <v>158</v>
      </c>
      <c r="B27" s="119">
        <v>154898.50504057415</v>
      </c>
      <c r="C27" s="119">
        <v>1899814.6325300171</v>
      </c>
      <c r="D27" s="69">
        <f t="shared" si="1"/>
        <v>8.1533483524281025E-2</v>
      </c>
      <c r="E27" s="62"/>
      <c r="F27" s="92" t="s">
        <v>212</v>
      </c>
      <c r="G27" s="63"/>
      <c r="H27" s="117">
        <v>0</v>
      </c>
      <c r="I27" s="117">
        <v>1000000</v>
      </c>
      <c r="J27" s="69">
        <f t="shared" si="2"/>
        <v>0</v>
      </c>
      <c r="L27" s="79" t="s">
        <v>338</v>
      </c>
      <c r="M27" s="121">
        <v>0</v>
      </c>
      <c r="N27" s="121">
        <f>H35-N26-N25-N24-N23</f>
        <v>4080264</v>
      </c>
      <c r="O27" s="122">
        <f t="shared" si="3"/>
        <v>4080264</v>
      </c>
    </row>
    <row r="28" spans="1:18" x14ac:dyDescent="0.3">
      <c r="A28" s="68" t="s">
        <v>110</v>
      </c>
      <c r="B28" s="118">
        <f>SUM(B21:B27)</f>
        <v>47004010.287657492</v>
      </c>
      <c r="C28" s="118">
        <f>SUM(C21:C27)</f>
        <v>78898761.882995933</v>
      </c>
      <c r="D28" s="75">
        <f t="shared" si="1"/>
        <v>0.59575092391643325</v>
      </c>
      <c r="F28" s="92" t="s">
        <v>314</v>
      </c>
      <c r="G28" s="63"/>
      <c r="H28" s="117">
        <v>0</v>
      </c>
      <c r="I28" s="117">
        <v>375000</v>
      </c>
      <c r="J28" s="69">
        <f t="shared" si="2"/>
        <v>0</v>
      </c>
    </row>
    <row r="29" spans="1:18" x14ac:dyDescent="0.3">
      <c r="B29" s="119"/>
      <c r="C29" s="119"/>
      <c r="F29" s="92" t="s">
        <v>315</v>
      </c>
      <c r="G29" s="63"/>
      <c r="H29" s="117">
        <v>1830264</v>
      </c>
      <c r="I29" s="117">
        <v>1830264</v>
      </c>
      <c r="J29" s="69">
        <f t="shared" si="2"/>
        <v>1</v>
      </c>
    </row>
    <row r="30" spans="1:18" x14ac:dyDescent="0.3">
      <c r="B30" s="119"/>
      <c r="C30" s="119"/>
      <c r="F30" s="92" t="s">
        <v>316</v>
      </c>
      <c r="G30" s="63"/>
      <c r="H30" s="117">
        <v>0</v>
      </c>
      <c r="I30" s="117">
        <v>2411679.13</v>
      </c>
      <c r="J30" s="69">
        <f t="shared" si="2"/>
        <v>0</v>
      </c>
    </row>
    <row r="31" spans="1:18" x14ac:dyDescent="0.3">
      <c r="A31" s="149" t="s">
        <v>165</v>
      </c>
      <c r="B31" s="149"/>
      <c r="C31" s="149"/>
      <c r="D31" s="149"/>
      <c r="F31" s="92" t="s">
        <v>317</v>
      </c>
      <c r="G31" s="63"/>
      <c r="H31" s="117">
        <v>0</v>
      </c>
      <c r="I31" s="117">
        <v>3815532</v>
      </c>
      <c r="J31" s="69">
        <f t="shared" si="2"/>
        <v>0</v>
      </c>
    </row>
    <row r="32" spans="1:18" ht="15" thickBot="1" x14ac:dyDescent="0.35">
      <c r="A32" s="64" t="s">
        <v>149</v>
      </c>
      <c r="B32" s="127" t="s">
        <v>160</v>
      </c>
      <c r="C32" s="127" t="s">
        <v>159</v>
      </c>
      <c r="D32" s="66" t="s">
        <v>151</v>
      </c>
      <c r="F32" s="63" t="s">
        <v>180</v>
      </c>
      <c r="H32" s="117">
        <v>0</v>
      </c>
      <c r="I32" s="117">
        <v>0</v>
      </c>
      <c r="J32" s="69" t="e">
        <f t="shared" si="2"/>
        <v>#DIV/0!</v>
      </c>
    </row>
    <row r="33" spans="1:10" x14ac:dyDescent="0.3">
      <c r="A33" t="s">
        <v>154</v>
      </c>
      <c r="B33" s="119">
        <v>4500061.5099997651</v>
      </c>
      <c r="C33" s="119">
        <v>7729393.2899997383</v>
      </c>
      <c r="D33" s="69">
        <f>B33/C33</f>
        <v>0.58220113030371079</v>
      </c>
      <c r="F33" s="63" t="s">
        <v>180</v>
      </c>
      <c r="H33" s="117">
        <v>0</v>
      </c>
      <c r="I33" s="117">
        <v>0</v>
      </c>
      <c r="J33" s="69" t="e">
        <f t="shared" si="2"/>
        <v>#DIV/0!</v>
      </c>
    </row>
    <row r="34" spans="1:10" x14ac:dyDescent="0.3">
      <c r="A34" t="s">
        <v>152</v>
      </c>
      <c r="B34" s="119">
        <v>0</v>
      </c>
      <c r="C34" s="119">
        <v>0</v>
      </c>
      <c r="D34" s="69" t="e">
        <f t="shared" ref="D34:D40" si="4">B34/C34</f>
        <v>#DIV/0!</v>
      </c>
      <c r="F34" s="63" t="s">
        <v>180</v>
      </c>
      <c r="H34" s="117">
        <v>0</v>
      </c>
      <c r="I34" s="117">
        <v>0</v>
      </c>
      <c r="J34" s="69" t="e">
        <f t="shared" si="2"/>
        <v>#DIV/0!</v>
      </c>
    </row>
    <row r="35" spans="1:10" x14ac:dyDescent="0.3">
      <c r="A35" t="s">
        <v>153</v>
      </c>
      <c r="B35" s="119">
        <v>1305690.2899999537</v>
      </c>
      <c r="C35" s="119">
        <v>1580996.2899999511</v>
      </c>
      <c r="D35" s="69">
        <f t="shared" si="4"/>
        <v>0.82586549902656259</v>
      </c>
      <c r="F35" s="73" t="s">
        <v>110</v>
      </c>
      <c r="G35" s="67"/>
      <c r="H35" s="94">
        <f>SUM(H21:H34)</f>
        <v>19171887.108191304</v>
      </c>
      <c r="I35" s="94">
        <f>SUM(I21:I34)</f>
        <v>37247318.141701862</v>
      </c>
      <c r="J35" s="74">
        <f t="shared" si="2"/>
        <v>0.51471859088632155</v>
      </c>
    </row>
    <row r="36" spans="1:10" x14ac:dyDescent="0.3">
      <c r="A36" t="s">
        <v>155</v>
      </c>
      <c r="B36" s="119">
        <v>327390.01999998948</v>
      </c>
      <c r="C36" s="119">
        <v>347986.32999998942</v>
      </c>
      <c r="D36" s="69">
        <f t="shared" si="4"/>
        <v>0.94081287618395648</v>
      </c>
    </row>
    <row r="37" spans="1:10" x14ac:dyDescent="0.3">
      <c r="A37" t="s">
        <v>156</v>
      </c>
      <c r="B37" s="119">
        <v>15525.860000000006</v>
      </c>
      <c r="C37" s="119">
        <v>15525.860000000006</v>
      </c>
      <c r="D37" s="69">
        <f t="shared" si="4"/>
        <v>1</v>
      </c>
    </row>
    <row r="38" spans="1:10" x14ac:dyDescent="0.3">
      <c r="A38" t="s">
        <v>157</v>
      </c>
      <c r="B38" s="119">
        <v>0</v>
      </c>
      <c r="C38" s="119">
        <v>0</v>
      </c>
      <c r="D38" s="69" t="e">
        <f t="shared" si="4"/>
        <v>#DIV/0!</v>
      </c>
      <c r="F38" s="148" t="s">
        <v>181</v>
      </c>
      <c r="G38" s="148"/>
      <c r="H38" s="148"/>
      <c r="I38" s="148"/>
      <c r="J38" s="148"/>
    </row>
    <row r="39" spans="1:10" ht="15" thickBot="1" x14ac:dyDescent="0.35">
      <c r="A39" t="s">
        <v>158</v>
      </c>
      <c r="B39" s="119">
        <v>34877.49</v>
      </c>
      <c r="C39" s="119">
        <v>448107.61000000028</v>
      </c>
      <c r="D39" s="69">
        <f t="shared" si="4"/>
        <v>7.7832844659790484E-2</v>
      </c>
      <c r="F39" s="71" t="s">
        <v>150</v>
      </c>
      <c r="G39" s="71" t="s">
        <v>168</v>
      </c>
      <c r="H39" s="97" t="s">
        <v>161</v>
      </c>
      <c r="I39" s="97" t="s">
        <v>159</v>
      </c>
      <c r="J39" s="72" t="s">
        <v>151</v>
      </c>
    </row>
    <row r="40" spans="1:10" x14ac:dyDescent="0.3">
      <c r="A40" s="68" t="s">
        <v>110</v>
      </c>
      <c r="B40" s="118">
        <f>SUM(B33:B39)</f>
        <v>6183545.1699997084</v>
      </c>
      <c r="C40" s="118">
        <f>SUM(C33:C39)</f>
        <v>10122009.379999677</v>
      </c>
      <c r="D40" s="75">
        <f t="shared" si="4"/>
        <v>0.61090095235615227</v>
      </c>
      <c r="F40" s="92" t="s">
        <v>207</v>
      </c>
      <c r="G40" s="63"/>
      <c r="H40" s="117">
        <v>754695</v>
      </c>
      <c r="I40" s="117">
        <v>754695</v>
      </c>
      <c r="J40" s="69">
        <f>H40/I40</f>
        <v>1</v>
      </c>
    </row>
    <row r="41" spans="1:10" x14ac:dyDescent="0.3">
      <c r="F41" s="92" t="s">
        <v>175</v>
      </c>
      <c r="G41" s="63"/>
      <c r="H41" s="117">
        <v>131119.5</v>
      </c>
      <c r="I41" s="117">
        <v>297598</v>
      </c>
      <c r="J41" s="69">
        <f t="shared" ref="J41:J54" si="5">H41/I41</f>
        <v>0.44059267871423868</v>
      </c>
    </row>
    <row r="42" spans="1:10" x14ac:dyDescent="0.3">
      <c r="F42" s="92" t="s">
        <v>208</v>
      </c>
      <c r="G42" s="63"/>
      <c r="H42" s="117">
        <v>1179216.1602673715</v>
      </c>
      <c r="I42" s="117">
        <v>1684594.5146676737</v>
      </c>
      <c r="J42" s="69">
        <f t="shared" si="5"/>
        <v>0.7</v>
      </c>
    </row>
    <row r="43" spans="1:10" x14ac:dyDescent="0.3">
      <c r="A43" s="149" t="s">
        <v>164</v>
      </c>
      <c r="B43" s="149"/>
      <c r="C43" s="149"/>
      <c r="D43" s="149"/>
      <c r="F43" s="92" t="s">
        <v>311</v>
      </c>
      <c r="G43" s="63"/>
      <c r="H43" s="93">
        <v>0</v>
      </c>
      <c r="I43" s="93">
        <v>0</v>
      </c>
      <c r="J43" s="69" t="e">
        <f t="shared" si="5"/>
        <v>#DIV/0!</v>
      </c>
    </row>
    <row r="44" spans="1:10" ht="15" thickBot="1" x14ac:dyDescent="0.35">
      <c r="A44" s="64" t="s">
        <v>149</v>
      </c>
      <c r="B44" s="127" t="s">
        <v>160</v>
      </c>
      <c r="C44" s="127" t="s">
        <v>159</v>
      </c>
      <c r="D44" s="66" t="s">
        <v>151</v>
      </c>
      <c r="F44" s="92" t="s">
        <v>312</v>
      </c>
      <c r="G44" s="63"/>
      <c r="H44" s="93">
        <v>0</v>
      </c>
      <c r="I44" s="93">
        <v>0</v>
      </c>
      <c r="J44" s="69" t="e">
        <f t="shared" si="5"/>
        <v>#DIV/0!</v>
      </c>
    </row>
    <row r="45" spans="1:10" x14ac:dyDescent="0.3">
      <c r="A45" t="s">
        <v>154</v>
      </c>
      <c r="B45" s="119">
        <v>236692.05762047879</v>
      </c>
      <c r="C45" s="119">
        <v>479543.78630399785</v>
      </c>
      <c r="D45" s="69">
        <f>B45/C45</f>
        <v>0.4935775718099541</v>
      </c>
      <c r="F45" s="92" t="s">
        <v>313</v>
      </c>
      <c r="G45" s="63"/>
      <c r="H45" s="93">
        <v>0</v>
      </c>
      <c r="I45" s="93">
        <v>0</v>
      </c>
      <c r="J45" s="69" t="e">
        <f t="shared" si="5"/>
        <v>#DIV/0!</v>
      </c>
    </row>
    <row r="46" spans="1:10" x14ac:dyDescent="0.3">
      <c r="A46" t="s">
        <v>152</v>
      </c>
      <c r="B46" s="119">
        <v>0</v>
      </c>
      <c r="C46" s="119">
        <v>0</v>
      </c>
      <c r="D46" s="69" t="e">
        <f t="shared" ref="D46:D52" si="6">B46/C46</f>
        <v>#DIV/0!</v>
      </c>
      <c r="F46" s="92" t="s">
        <v>212</v>
      </c>
      <c r="G46" s="63"/>
      <c r="H46" s="93">
        <v>0</v>
      </c>
      <c r="I46" s="93">
        <v>0</v>
      </c>
      <c r="J46" s="69" t="e">
        <f t="shared" si="5"/>
        <v>#DIV/0!</v>
      </c>
    </row>
    <row r="47" spans="1:10" x14ac:dyDescent="0.3">
      <c r="A47" t="s">
        <v>153</v>
      </c>
      <c r="B47" s="119">
        <v>43735.923010560051</v>
      </c>
      <c r="C47" s="119">
        <v>71180.957760000092</v>
      </c>
      <c r="D47" s="69">
        <f t="shared" si="6"/>
        <v>0.61443290996482358</v>
      </c>
      <c r="F47" s="92" t="s">
        <v>314</v>
      </c>
      <c r="G47" s="63"/>
      <c r="H47" s="93">
        <v>0</v>
      </c>
      <c r="I47" s="93">
        <v>0</v>
      </c>
      <c r="J47" s="69" t="e">
        <f t="shared" si="5"/>
        <v>#DIV/0!</v>
      </c>
    </row>
    <row r="48" spans="1:10" x14ac:dyDescent="0.3">
      <c r="A48" t="s">
        <v>155</v>
      </c>
      <c r="B48" s="119">
        <v>15862.20844031997</v>
      </c>
      <c r="C48" s="119">
        <v>18397.74216191997</v>
      </c>
      <c r="D48" s="69">
        <f t="shared" si="6"/>
        <v>0.8621823428503036</v>
      </c>
      <c r="F48" s="92" t="s">
        <v>315</v>
      </c>
      <c r="G48" s="63"/>
      <c r="H48" s="93">
        <v>0</v>
      </c>
      <c r="I48" s="93">
        <v>0</v>
      </c>
      <c r="J48" s="69" t="e">
        <f t="shared" si="5"/>
        <v>#DIV/0!</v>
      </c>
    </row>
    <row r="49" spans="1:10" x14ac:dyDescent="0.3">
      <c r="A49" t="s">
        <v>156</v>
      </c>
      <c r="B49" s="119">
        <v>1508.7511295999998</v>
      </c>
      <c r="C49" s="119">
        <v>1508.7511295999998</v>
      </c>
      <c r="D49" s="69">
        <f t="shared" si="6"/>
        <v>1</v>
      </c>
      <c r="F49" s="92" t="s">
        <v>316</v>
      </c>
      <c r="G49" s="63"/>
      <c r="H49" s="93">
        <v>0</v>
      </c>
      <c r="I49" s="93">
        <v>0</v>
      </c>
      <c r="J49" s="69" t="e">
        <f t="shared" si="5"/>
        <v>#DIV/0!</v>
      </c>
    </row>
    <row r="50" spans="1:10" x14ac:dyDescent="0.3">
      <c r="A50" t="s">
        <v>157</v>
      </c>
      <c r="B50" s="119">
        <v>0</v>
      </c>
      <c r="C50" s="119">
        <v>0</v>
      </c>
      <c r="D50" s="69" t="e">
        <f t="shared" si="6"/>
        <v>#DIV/0!</v>
      </c>
      <c r="F50" s="92" t="s">
        <v>317</v>
      </c>
      <c r="G50" s="63"/>
      <c r="H50" s="93">
        <v>0</v>
      </c>
      <c r="I50" s="93">
        <v>0</v>
      </c>
      <c r="J50" s="69" t="e">
        <f t="shared" si="5"/>
        <v>#DIV/0!</v>
      </c>
    </row>
    <row r="51" spans="1:10" x14ac:dyDescent="0.3">
      <c r="A51" t="s">
        <v>158</v>
      </c>
      <c r="B51" s="119">
        <v>2300.3905689600001</v>
      </c>
      <c r="C51" s="119">
        <v>91361.40245759995</v>
      </c>
      <c r="D51" s="69">
        <f t="shared" si="6"/>
        <v>2.5179019882357781E-2</v>
      </c>
      <c r="F51" s="63" t="s">
        <v>180</v>
      </c>
      <c r="H51" s="93">
        <v>0</v>
      </c>
      <c r="I51" s="93">
        <v>0</v>
      </c>
      <c r="J51" s="69" t="e">
        <f t="shared" si="5"/>
        <v>#DIV/0!</v>
      </c>
    </row>
    <row r="52" spans="1:10" x14ac:dyDescent="0.3">
      <c r="A52" s="68" t="s">
        <v>110</v>
      </c>
      <c r="B52" s="118">
        <f>SUM(B45:B51)</f>
        <v>300099.3307699188</v>
      </c>
      <c r="C52" s="118">
        <f>SUM(C45:C51)</f>
        <v>661992.63981311792</v>
      </c>
      <c r="D52" s="75">
        <f t="shared" si="6"/>
        <v>0.45332729205967842</v>
      </c>
      <c r="F52" s="63" t="s">
        <v>180</v>
      </c>
      <c r="H52" s="93">
        <v>0</v>
      </c>
      <c r="I52" s="93">
        <v>0</v>
      </c>
      <c r="J52" s="69" t="e">
        <f t="shared" si="5"/>
        <v>#DIV/0!</v>
      </c>
    </row>
    <row r="53" spans="1:10" x14ac:dyDescent="0.3">
      <c r="F53" s="63" t="s">
        <v>180</v>
      </c>
      <c r="H53" s="93">
        <v>0</v>
      </c>
      <c r="I53" s="93">
        <v>0</v>
      </c>
      <c r="J53" s="69" t="e">
        <f t="shared" si="5"/>
        <v>#DIV/0!</v>
      </c>
    </row>
    <row r="54" spans="1:10" x14ac:dyDescent="0.3">
      <c r="F54" s="73" t="s">
        <v>110</v>
      </c>
      <c r="G54" s="67"/>
      <c r="H54" s="94">
        <f>SUM(H40:H53)</f>
        <v>2065030.6602673715</v>
      </c>
      <c r="I54" s="94">
        <f>SUM(I40:I53)</f>
        <v>2736887.514667674</v>
      </c>
      <c r="J54" s="74">
        <f t="shared" si="5"/>
        <v>0.75451791467510032</v>
      </c>
    </row>
    <row r="55" spans="1:10" x14ac:dyDescent="0.3">
      <c r="A55" s="149" t="s">
        <v>166</v>
      </c>
      <c r="B55" s="149"/>
      <c r="C55" s="149"/>
      <c r="D55" s="149"/>
    </row>
    <row r="56" spans="1:10" ht="15" thickBot="1" x14ac:dyDescent="0.35">
      <c r="A56" s="64" t="s">
        <v>149</v>
      </c>
      <c r="B56" s="127" t="s">
        <v>160</v>
      </c>
      <c r="C56" s="127" t="s">
        <v>159</v>
      </c>
      <c r="D56" s="66" t="s">
        <v>151</v>
      </c>
    </row>
    <row r="57" spans="1:10" x14ac:dyDescent="0.3">
      <c r="A57" t="s">
        <v>154</v>
      </c>
      <c r="B57" s="119">
        <v>10192138.520004027</v>
      </c>
      <c r="C57" s="119">
        <v>14533308.860005789</v>
      </c>
      <c r="D57" s="69">
        <f>B57/C57</f>
        <v>0.70129511580475468</v>
      </c>
      <c r="F57" s="148" t="s">
        <v>182</v>
      </c>
      <c r="G57" s="148"/>
      <c r="H57" s="148"/>
      <c r="I57" s="148"/>
      <c r="J57" s="148"/>
    </row>
    <row r="58" spans="1:10" ht="15" thickBot="1" x14ac:dyDescent="0.35">
      <c r="A58" t="s">
        <v>152</v>
      </c>
      <c r="B58" s="119">
        <v>11973466.869999085</v>
      </c>
      <c r="C58" s="119">
        <v>12948650.019999031</v>
      </c>
      <c r="D58" s="69">
        <f t="shared" ref="D58:D64" si="7">B58/C58</f>
        <v>0.92468843095660258</v>
      </c>
      <c r="F58" s="71" t="s">
        <v>150</v>
      </c>
      <c r="G58" s="71" t="s">
        <v>168</v>
      </c>
      <c r="H58" s="97" t="s">
        <v>161</v>
      </c>
      <c r="I58" s="97" t="s">
        <v>159</v>
      </c>
      <c r="J58" s="72" t="s">
        <v>151</v>
      </c>
    </row>
    <row r="59" spans="1:10" x14ac:dyDescent="0.3">
      <c r="A59" t="s">
        <v>153</v>
      </c>
      <c r="B59" s="119">
        <v>2442966.7000001576</v>
      </c>
      <c r="C59" s="119">
        <v>2607706.4500001562</v>
      </c>
      <c r="D59" s="69">
        <f t="shared" si="7"/>
        <v>0.93682580721461628</v>
      </c>
      <c r="F59" s="92" t="s">
        <v>207</v>
      </c>
      <c r="G59" s="63"/>
      <c r="H59" s="117">
        <v>1361275</v>
      </c>
      <c r="I59" s="117">
        <v>1361275</v>
      </c>
      <c r="J59" s="69">
        <f>H59/I59</f>
        <v>1</v>
      </c>
    </row>
    <row r="60" spans="1:10" x14ac:dyDescent="0.3">
      <c r="A60" t="s">
        <v>155</v>
      </c>
      <c r="B60" s="119">
        <v>875120.99999993236</v>
      </c>
      <c r="C60" s="119">
        <v>895090.24999993225</v>
      </c>
      <c r="D60" s="69">
        <f t="shared" si="7"/>
        <v>0.97769023849829517</v>
      </c>
      <c r="F60" s="92" t="s">
        <v>175</v>
      </c>
      <c r="G60" s="63"/>
      <c r="H60" s="117">
        <v>209688.5</v>
      </c>
      <c r="I60" s="117">
        <v>475923</v>
      </c>
      <c r="J60" s="69">
        <f t="shared" ref="J60:J73" si="8">H60/I60</f>
        <v>0.44059333127417671</v>
      </c>
    </row>
    <row r="61" spans="1:10" x14ac:dyDescent="0.3">
      <c r="A61" t="s">
        <v>156</v>
      </c>
      <c r="B61" s="119">
        <v>31752.720000000118</v>
      </c>
      <c r="C61" s="119">
        <v>31884.580000000118</v>
      </c>
      <c r="D61" s="69">
        <f t="shared" si="7"/>
        <v>0.99586445861918205</v>
      </c>
      <c r="F61" s="92" t="s">
        <v>208</v>
      </c>
      <c r="G61" s="63"/>
      <c r="H61" s="117">
        <v>263878</v>
      </c>
      <c r="I61" s="117">
        <v>376968</v>
      </c>
      <c r="J61" s="69">
        <f t="shared" si="8"/>
        <v>0.70000106109802429</v>
      </c>
    </row>
    <row r="62" spans="1:10" x14ac:dyDescent="0.3">
      <c r="A62" t="s">
        <v>157</v>
      </c>
      <c r="B62" s="119">
        <v>0</v>
      </c>
      <c r="C62" s="119">
        <v>0</v>
      </c>
      <c r="D62" s="69" t="e">
        <f t="shared" si="7"/>
        <v>#DIV/0!</v>
      </c>
      <c r="F62" s="92" t="s">
        <v>311</v>
      </c>
      <c r="G62" s="63"/>
      <c r="H62" s="93">
        <v>0</v>
      </c>
      <c r="I62" s="93">
        <v>0</v>
      </c>
      <c r="J62" s="69" t="e">
        <f t="shared" si="8"/>
        <v>#DIV/0!</v>
      </c>
    </row>
    <row r="63" spans="1:10" x14ac:dyDescent="0.3">
      <c r="A63" t="s">
        <v>158</v>
      </c>
      <c r="B63" s="119">
        <v>104685.7200000001</v>
      </c>
      <c r="C63" s="119">
        <v>1296496.5999999989</v>
      </c>
      <c r="D63" s="69">
        <f t="shared" si="7"/>
        <v>8.0745078699011E-2</v>
      </c>
      <c r="F63" s="92" t="s">
        <v>312</v>
      </c>
      <c r="G63" s="63"/>
      <c r="H63" s="93">
        <v>0</v>
      </c>
      <c r="I63" s="93">
        <v>0</v>
      </c>
      <c r="J63" s="69" t="e">
        <f t="shared" si="8"/>
        <v>#DIV/0!</v>
      </c>
    </row>
    <row r="64" spans="1:10" x14ac:dyDescent="0.3">
      <c r="A64" s="68" t="s">
        <v>110</v>
      </c>
      <c r="B64" s="118">
        <f>SUM(B57:B63)</f>
        <v>25620131.530003197</v>
      </c>
      <c r="C64" s="118">
        <f>SUM(C57:C63)</f>
        <v>32313136.760004908</v>
      </c>
      <c r="D64" s="75">
        <f t="shared" si="7"/>
        <v>0.79287045761877639</v>
      </c>
      <c r="F64" s="92" t="s">
        <v>313</v>
      </c>
      <c r="G64" s="63"/>
      <c r="H64" s="93">
        <v>0</v>
      </c>
      <c r="I64" s="93">
        <v>0</v>
      </c>
      <c r="J64" s="69" t="e">
        <f t="shared" si="8"/>
        <v>#DIV/0!</v>
      </c>
    </row>
    <row r="65" spans="1:10" x14ac:dyDescent="0.3">
      <c r="F65" s="92" t="s">
        <v>212</v>
      </c>
      <c r="G65" s="63"/>
      <c r="H65" s="93">
        <v>0</v>
      </c>
      <c r="I65" s="93">
        <v>0</v>
      </c>
      <c r="J65" s="69" t="e">
        <f t="shared" si="8"/>
        <v>#DIV/0!</v>
      </c>
    </row>
    <row r="66" spans="1:10" x14ac:dyDescent="0.3">
      <c r="F66" s="92" t="s">
        <v>314</v>
      </c>
      <c r="G66" s="63"/>
      <c r="H66" s="93">
        <v>0</v>
      </c>
      <c r="I66" s="93">
        <v>0</v>
      </c>
      <c r="J66" s="69" t="e">
        <f t="shared" si="8"/>
        <v>#DIV/0!</v>
      </c>
    </row>
    <row r="67" spans="1:10" x14ac:dyDescent="0.3">
      <c r="A67" s="149" t="s">
        <v>167</v>
      </c>
      <c r="B67" s="149"/>
      <c r="C67" s="149"/>
      <c r="D67" s="149"/>
      <c r="F67" s="92" t="s">
        <v>315</v>
      </c>
      <c r="G67" s="63"/>
      <c r="H67" s="93">
        <v>0</v>
      </c>
      <c r="I67" s="93">
        <v>0</v>
      </c>
      <c r="J67" s="69" t="e">
        <f t="shared" si="8"/>
        <v>#DIV/0!</v>
      </c>
    </row>
    <row r="68" spans="1:10" ht="15" thickBot="1" x14ac:dyDescent="0.35">
      <c r="A68" s="64" t="s">
        <v>149</v>
      </c>
      <c r="B68" s="127" t="s">
        <v>160</v>
      </c>
      <c r="C68" s="127" t="s">
        <v>159</v>
      </c>
      <c r="D68" s="66" t="s">
        <v>151</v>
      </c>
      <c r="F68" s="92" t="s">
        <v>316</v>
      </c>
      <c r="G68" s="63"/>
      <c r="H68" s="93">
        <v>0</v>
      </c>
      <c r="I68" s="93">
        <v>0</v>
      </c>
      <c r="J68" s="69" t="e">
        <f t="shared" si="8"/>
        <v>#DIV/0!</v>
      </c>
    </row>
    <row r="69" spans="1:10" x14ac:dyDescent="0.3">
      <c r="A69" t="s">
        <v>154</v>
      </c>
      <c r="B69" s="119">
        <v>10578289.644144718</v>
      </c>
      <c r="C69" s="119">
        <v>30238730.286231525</v>
      </c>
      <c r="D69" s="69">
        <f>B69/C69</f>
        <v>0.34982585393015941</v>
      </c>
      <c r="F69" s="92" t="s">
        <v>317</v>
      </c>
      <c r="G69" s="63"/>
      <c r="H69" s="93">
        <v>0</v>
      </c>
      <c r="I69" s="93">
        <v>0</v>
      </c>
      <c r="J69" s="69" t="e">
        <f t="shared" si="8"/>
        <v>#DIV/0!</v>
      </c>
    </row>
    <row r="70" spans="1:10" x14ac:dyDescent="0.3">
      <c r="A70" t="s">
        <v>152</v>
      </c>
      <c r="B70" s="119">
        <v>4014122.0991623709</v>
      </c>
      <c r="C70" s="119">
        <v>4976216.6141176783</v>
      </c>
      <c r="D70" s="69">
        <f t="shared" ref="D70:D76" si="9">B70/C70</f>
        <v>0.80666144793098116</v>
      </c>
      <c r="F70" s="63" t="s">
        <v>180</v>
      </c>
      <c r="H70" s="93">
        <v>0</v>
      </c>
      <c r="I70" s="93">
        <v>0</v>
      </c>
      <c r="J70" s="69" t="e">
        <f t="shared" si="8"/>
        <v>#DIV/0!</v>
      </c>
    </row>
    <row r="71" spans="1:10" x14ac:dyDescent="0.3">
      <c r="A71" t="s">
        <v>153</v>
      </c>
      <c r="B71" s="119">
        <v>25611.576219319628</v>
      </c>
      <c r="C71" s="119">
        <v>34775.78796056049</v>
      </c>
      <c r="D71" s="69">
        <f t="shared" si="9"/>
        <v>0.73647723664424025</v>
      </c>
      <c r="F71" s="63" t="s">
        <v>180</v>
      </c>
      <c r="H71" s="93">
        <v>0</v>
      </c>
      <c r="I71" s="93">
        <v>0</v>
      </c>
      <c r="J71" s="69" t="e">
        <f t="shared" si="8"/>
        <v>#DIV/0!</v>
      </c>
    </row>
    <row r="72" spans="1:10" x14ac:dyDescent="0.3">
      <c r="A72" t="s">
        <v>155</v>
      </c>
      <c r="B72" s="119">
        <v>40571.006044651826</v>
      </c>
      <c r="C72" s="119">
        <v>207714.69308478886</v>
      </c>
      <c r="D72" s="69">
        <f t="shared" si="9"/>
        <v>0.19532082898002212</v>
      </c>
      <c r="F72" s="63" t="s">
        <v>180</v>
      </c>
      <c r="H72" s="93">
        <v>0</v>
      </c>
      <c r="I72" s="93">
        <v>0</v>
      </c>
      <c r="J72" s="69" t="e">
        <f t="shared" si="8"/>
        <v>#DIV/0!</v>
      </c>
    </row>
    <row r="73" spans="1:10" x14ac:dyDescent="0.3">
      <c r="A73" t="s">
        <v>156</v>
      </c>
      <c r="B73" s="119">
        <v>224366.99267536777</v>
      </c>
      <c r="C73" s="119">
        <v>276098.66754464275</v>
      </c>
      <c r="D73" s="69">
        <f t="shared" si="9"/>
        <v>0.81263337730193708</v>
      </c>
      <c r="F73" s="73" t="s">
        <v>110</v>
      </c>
      <c r="G73" s="67"/>
      <c r="H73" s="94">
        <f>SUM(H59:H72)</f>
        <v>1834841.5</v>
      </c>
      <c r="I73" s="94">
        <f>SUM(I59:I72)</f>
        <v>2214166</v>
      </c>
      <c r="J73" s="74">
        <f t="shared" si="8"/>
        <v>0.8286828991141586</v>
      </c>
    </row>
    <row r="74" spans="1:10" x14ac:dyDescent="0.3">
      <c r="A74" t="s">
        <v>157</v>
      </c>
      <c r="B74" s="119">
        <v>4238.0341666182294</v>
      </c>
      <c r="C74" s="119">
        <v>4238.0341666182294</v>
      </c>
      <c r="D74" s="69">
        <f t="shared" si="9"/>
        <v>1</v>
      </c>
    </row>
    <row r="75" spans="1:10" x14ac:dyDescent="0.3">
      <c r="A75" t="s">
        <v>158</v>
      </c>
      <c r="B75" s="119">
        <v>13034.904471614051</v>
      </c>
      <c r="C75" s="119">
        <v>63849.020072417959</v>
      </c>
      <c r="D75" s="69">
        <f t="shared" si="9"/>
        <v>0.20415198944055493</v>
      </c>
    </row>
    <row r="76" spans="1:10" x14ac:dyDescent="0.3">
      <c r="A76" s="68" t="s">
        <v>110</v>
      </c>
      <c r="B76" s="118">
        <f>SUM(B69:B75)</f>
        <v>14900234.256884659</v>
      </c>
      <c r="C76" s="118">
        <f>SUM(C69:C75)</f>
        <v>35801623.103178225</v>
      </c>
      <c r="D76" s="75">
        <f t="shared" si="9"/>
        <v>0.4161887916071022</v>
      </c>
      <c r="F76" s="148" t="s">
        <v>166</v>
      </c>
      <c r="G76" s="148"/>
      <c r="H76" s="148"/>
      <c r="I76" s="148"/>
      <c r="J76" s="148"/>
    </row>
    <row r="77" spans="1:10" ht="15" thickBot="1" x14ac:dyDescent="0.35">
      <c r="F77" s="71" t="s">
        <v>150</v>
      </c>
      <c r="G77" s="71" t="s">
        <v>168</v>
      </c>
      <c r="H77" s="97" t="s">
        <v>161</v>
      </c>
      <c r="I77" s="97" t="s">
        <v>159</v>
      </c>
      <c r="J77" s="72" t="s">
        <v>151</v>
      </c>
    </row>
    <row r="78" spans="1:10" x14ac:dyDescent="0.3">
      <c r="F78" s="92" t="s">
        <v>207</v>
      </c>
      <c r="G78" s="63"/>
      <c r="H78" s="93">
        <v>2236884</v>
      </c>
      <c r="I78" s="93">
        <v>2236884</v>
      </c>
      <c r="J78" s="69">
        <f>H78/I78</f>
        <v>1</v>
      </c>
    </row>
    <row r="79" spans="1:10" x14ac:dyDescent="0.3">
      <c r="F79" s="92" t="s">
        <v>175</v>
      </c>
      <c r="G79" s="63"/>
      <c r="H79" s="93">
        <v>2072707.5</v>
      </c>
      <c r="I79" s="93">
        <v>5079346</v>
      </c>
      <c r="J79" s="69">
        <f t="shared" ref="J79:J92" si="10">H79/I79</f>
        <v>0.40806582185974338</v>
      </c>
    </row>
    <row r="80" spans="1:10" x14ac:dyDescent="0.3">
      <c r="F80" s="92" t="s">
        <v>208</v>
      </c>
      <c r="G80" s="63"/>
      <c r="H80" s="93">
        <v>2435925.6408347115</v>
      </c>
      <c r="I80" s="93">
        <v>3479893.7726210165</v>
      </c>
      <c r="J80" s="69">
        <f t="shared" si="10"/>
        <v>0.7</v>
      </c>
    </row>
    <row r="81" spans="6:10" x14ac:dyDescent="0.3">
      <c r="F81" s="92" t="s">
        <v>311</v>
      </c>
      <c r="G81" s="63"/>
      <c r="H81" s="93">
        <v>0</v>
      </c>
      <c r="I81" s="93">
        <v>0</v>
      </c>
      <c r="J81" s="69" t="e">
        <f t="shared" si="10"/>
        <v>#DIV/0!</v>
      </c>
    </row>
    <row r="82" spans="6:10" x14ac:dyDescent="0.3">
      <c r="F82" s="92" t="s">
        <v>312</v>
      </c>
      <c r="G82" s="63"/>
      <c r="H82" s="93">
        <v>0</v>
      </c>
      <c r="I82" s="93">
        <v>0</v>
      </c>
      <c r="J82" s="69" t="e">
        <f t="shared" si="10"/>
        <v>#DIV/0!</v>
      </c>
    </row>
    <row r="83" spans="6:10" x14ac:dyDescent="0.3">
      <c r="F83" s="92" t="s">
        <v>313</v>
      </c>
      <c r="G83" s="63"/>
      <c r="H83" s="93">
        <v>0</v>
      </c>
      <c r="I83" s="93">
        <v>0</v>
      </c>
      <c r="J83" s="69" t="e">
        <f t="shared" si="10"/>
        <v>#DIV/0!</v>
      </c>
    </row>
    <row r="84" spans="6:10" x14ac:dyDescent="0.3">
      <c r="F84" s="92" t="s">
        <v>212</v>
      </c>
      <c r="G84" s="63"/>
      <c r="H84" s="93">
        <v>0</v>
      </c>
      <c r="I84" s="93">
        <v>0</v>
      </c>
      <c r="J84" s="69" t="e">
        <f t="shared" si="10"/>
        <v>#DIV/0!</v>
      </c>
    </row>
    <row r="85" spans="6:10" x14ac:dyDescent="0.3">
      <c r="F85" s="92" t="s">
        <v>314</v>
      </c>
      <c r="G85" s="63"/>
      <c r="H85" s="93">
        <v>0</v>
      </c>
      <c r="I85" s="93">
        <v>0</v>
      </c>
      <c r="J85" s="69" t="e">
        <f t="shared" si="10"/>
        <v>#DIV/0!</v>
      </c>
    </row>
    <row r="86" spans="6:10" x14ac:dyDescent="0.3">
      <c r="F86" s="92" t="s">
        <v>315</v>
      </c>
      <c r="G86" s="63"/>
      <c r="H86" s="93">
        <v>0</v>
      </c>
      <c r="I86" s="93">
        <v>0</v>
      </c>
      <c r="J86" s="69" t="e">
        <f t="shared" si="10"/>
        <v>#DIV/0!</v>
      </c>
    </row>
    <row r="87" spans="6:10" x14ac:dyDescent="0.3">
      <c r="F87" s="92" t="s">
        <v>316</v>
      </c>
      <c r="G87" s="63"/>
      <c r="H87" s="93">
        <v>0</v>
      </c>
      <c r="I87" s="93">
        <v>0</v>
      </c>
      <c r="J87" s="69" t="e">
        <f t="shared" si="10"/>
        <v>#DIV/0!</v>
      </c>
    </row>
    <row r="88" spans="6:10" x14ac:dyDescent="0.3">
      <c r="F88" s="92" t="s">
        <v>317</v>
      </c>
      <c r="G88" s="63"/>
      <c r="H88" s="93">
        <v>0</v>
      </c>
      <c r="I88" s="93">
        <v>0</v>
      </c>
      <c r="J88" s="69" t="e">
        <f t="shared" si="10"/>
        <v>#DIV/0!</v>
      </c>
    </row>
    <row r="89" spans="6:10" x14ac:dyDescent="0.3">
      <c r="F89" s="63" t="s">
        <v>180</v>
      </c>
      <c r="H89" s="93">
        <v>0</v>
      </c>
      <c r="I89" s="93">
        <v>0</v>
      </c>
      <c r="J89" s="69" t="e">
        <f t="shared" si="10"/>
        <v>#DIV/0!</v>
      </c>
    </row>
    <row r="90" spans="6:10" x14ac:dyDescent="0.3">
      <c r="F90" s="63" t="s">
        <v>180</v>
      </c>
      <c r="H90" s="93">
        <v>0</v>
      </c>
      <c r="I90" s="93">
        <v>0</v>
      </c>
      <c r="J90" s="69" t="e">
        <f t="shared" si="10"/>
        <v>#DIV/0!</v>
      </c>
    </row>
    <row r="91" spans="6:10" x14ac:dyDescent="0.3">
      <c r="F91" s="63" t="s">
        <v>180</v>
      </c>
      <c r="H91" s="93">
        <v>0</v>
      </c>
      <c r="I91" s="93">
        <v>0</v>
      </c>
      <c r="J91" s="69" t="e">
        <f t="shared" si="10"/>
        <v>#DIV/0!</v>
      </c>
    </row>
    <row r="92" spans="6:10" x14ac:dyDescent="0.3">
      <c r="F92" s="73" t="s">
        <v>110</v>
      </c>
      <c r="G92" s="67"/>
      <c r="H92" s="94">
        <f>SUM(H78:H91)</f>
        <v>6745517.1408347115</v>
      </c>
      <c r="I92" s="94">
        <f>SUM(I78:I91)</f>
        <v>10796123.772621017</v>
      </c>
      <c r="J92" s="74">
        <f t="shared" si="10"/>
        <v>0.62480917067117658</v>
      </c>
    </row>
    <row r="95" spans="6:10" x14ac:dyDescent="0.3">
      <c r="F95" s="148" t="s">
        <v>167</v>
      </c>
      <c r="G95" s="148"/>
      <c r="H95" s="148"/>
      <c r="I95" s="148"/>
      <c r="J95" s="148"/>
    </row>
    <row r="96" spans="6:10" ht="15" thickBot="1" x14ac:dyDescent="0.35">
      <c r="F96" s="71" t="s">
        <v>150</v>
      </c>
      <c r="G96" s="71" t="s">
        <v>168</v>
      </c>
      <c r="H96" s="97" t="s">
        <v>161</v>
      </c>
      <c r="I96" s="97" t="s">
        <v>159</v>
      </c>
      <c r="J96" s="72" t="s">
        <v>151</v>
      </c>
    </row>
    <row r="97" spans="6:10" x14ac:dyDescent="0.3">
      <c r="F97" s="92" t="s">
        <v>207</v>
      </c>
      <c r="G97" s="63"/>
      <c r="H97" s="93">
        <v>1582676</v>
      </c>
      <c r="I97" s="93">
        <v>1582676</v>
      </c>
      <c r="J97" s="69">
        <f>H97/I97</f>
        <v>1</v>
      </c>
    </row>
    <row r="98" spans="6:10" x14ac:dyDescent="0.3">
      <c r="F98" s="92" t="s">
        <v>175</v>
      </c>
      <c r="G98" s="63"/>
      <c r="H98" s="93">
        <v>1466515.5</v>
      </c>
      <c r="I98" s="93">
        <v>3328495</v>
      </c>
      <c r="J98" s="69">
        <f t="shared" ref="J98:J111" si="11">H98/I98</f>
        <v>0.44059417244129856</v>
      </c>
    </row>
    <row r="99" spans="6:10" x14ac:dyDescent="0.3">
      <c r="F99" s="92" t="s">
        <v>208</v>
      </c>
      <c r="G99" s="63"/>
      <c r="H99" s="93">
        <v>1397042.3070892198</v>
      </c>
      <c r="I99" s="93">
        <v>1995774.7244131712</v>
      </c>
      <c r="J99" s="69">
        <f t="shared" si="11"/>
        <v>0.7</v>
      </c>
    </row>
    <row r="100" spans="6:10" x14ac:dyDescent="0.3">
      <c r="F100" s="92" t="s">
        <v>311</v>
      </c>
      <c r="G100" s="63"/>
      <c r="H100" s="93">
        <v>0</v>
      </c>
      <c r="I100" s="93">
        <v>0</v>
      </c>
      <c r="J100" s="69" t="e">
        <f t="shared" si="11"/>
        <v>#DIV/0!</v>
      </c>
    </row>
    <row r="101" spans="6:10" x14ac:dyDescent="0.3">
      <c r="F101" s="92" t="s">
        <v>312</v>
      </c>
      <c r="G101" s="63"/>
      <c r="H101" s="93">
        <v>0</v>
      </c>
      <c r="I101" s="93">
        <v>0</v>
      </c>
      <c r="J101" s="69" t="e">
        <f t="shared" si="11"/>
        <v>#DIV/0!</v>
      </c>
    </row>
    <row r="102" spans="6:10" x14ac:dyDescent="0.3">
      <c r="F102" s="92" t="s">
        <v>313</v>
      </c>
      <c r="G102" s="63"/>
      <c r="H102" s="93">
        <v>0</v>
      </c>
      <c r="I102" s="93">
        <v>0</v>
      </c>
      <c r="J102" s="69" t="e">
        <f t="shared" si="11"/>
        <v>#DIV/0!</v>
      </c>
    </row>
    <row r="103" spans="6:10" x14ac:dyDescent="0.3">
      <c r="F103" s="92" t="s">
        <v>212</v>
      </c>
      <c r="G103" s="63"/>
      <c r="H103" s="93">
        <v>0</v>
      </c>
      <c r="I103" s="93">
        <v>0</v>
      </c>
      <c r="J103" s="69" t="e">
        <f t="shared" si="11"/>
        <v>#DIV/0!</v>
      </c>
    </row>
    <row r="104" spans="6:10" x14ac:dyDescent="0.3">
      <c r="F104" s="92" t="s">
        <v>314</v>
      </c>
      <c r="G104" s="63"/>
      <c r="H104" s="93">
        <v>0</v>
      </c>
      <c r="I104" s="93">
        <v>0</v>
      </c>
      <c r="J104" s="69" t="e">
        <f t="shared" si="11"/>
        <v>#DIV/0!</v>
      </c>
    </row>
    <row r="105" spans="6:10" x14ac:dyDescent="0.3">
      <c r="F105" s="92" t="s">
        <v>315</v>
      </c>
      <c r="G105" s="63"/>
      <c r="H105" s="93">
        <v>0</v>
      </c>
      <c r="I105" s="93">
        <v>0</v>
      </c>
      <c r="J105" s="69" t="e">
        <f t="shared" si="11"/>
        <v>#DIV/0!</v>
      </c>
    </row>
    <row r="106" spans="6:10" x14ac:dyDescent="0.3">
      <c r="F106" s="92" t="s">
        <v>316</v>
      </c>
      <c r="G106" s="63"/>
      <c r="H106" s="93">
        <v>0</v>
      </c>
      <c r="I106" s="93">
        <v>0</v>
      </c>
      <c r="J106" s="69" t="e">
        <f t="shared" si="11"/>
        <v>#DIV/0!</v>
      </c>
    </row>
    <row r="107" spans="6:10" x14ac:dyDescent="0.3">
      <c r="F107" s="92" t="s">
        <v>317</v>
      </c>
      <c r="G107" s="63"/>
      <c r="H107" s="93">
        <v>0</v>
      </c>
      <c r="I107" s="93">
        <v>0</v>
      </c>
      <c r="J107" s="69" t="e">
        <f t="shared" si="11"/>
        <v>#DIV/0!</v>
      </c>
    </row>
    <row r="108" spans="6:10" x14ac:dyDescent="0.3">
      <c r="F108" s="63" t="s">
        <v>180</v>
      </c>
      <c r="H108" s="93">
        <v>0</v>
      </c>
      <c r="I108" s="93">
        <v>0</v>
      </c>
      <c r="J108" s="69" t="e">
        <f t="shared" si="11"/>
        <v>#DIV/0!</v>
      </c>
    </row>
    <row r="109" spans="6:10" x14ac:dyDescent="0.3">
      <c r="F109" s="63" t="s">
        <v>180</v>
      </c>
      <c r="H109" s="93">
        <v>0</v>
      </c>
      <c r="I109" s="93">
        <v>0</v>
      </c>
      <c r="J109" s="69" t="e">
        <f t="shared" si="11"/>
        <v>#DIV/0!</v>
      </c>
    </row>
    <row r="110" spans="6:10" x14ac:dyDescent="0.3">
      <c r="F110" s="63" t="s">
        <v>180</v>
      </c>
      <c r="H110" s="93">
        <v>0</v>
      </c>
      <c r="I110" s="93">
        <v>0</v>
      </c>
      <c r="J110" s="69" t="e">
        <f t="shared" si="11"/>
        <v>#DIV/0!</v>
      </c>
    </row>
    <row r="111" spans="6:10" x14ac:dyDescent="0.3">
      <c r="F111" s="73" t="s">
        <v>110</v>
      </c>
      <c r="G111" s="67"/>
      <c r="H111" s="94">
        <f>SUM(H97:H110)</f>
        <v>4446233.8070892198</v>
      </c>
      <c r="I111" s="94">
        <f>SUM(I97:I110)</f>
        <v>6906945.7244131714</v>
      </c>
      <c r="J111" s="74">
        <f t="shared" si="11"/>
        <v>0.6437337116134616</v>
      </c>
    </row>
  </sheetData>
  <mergeCells count="12">
    <mergeCell ref="F76:J76"/>
    <mergeCell ref="F95:J95"/>
    <mergeCell ref="L19:O19"/>
    <mergeCell ref="A10:J16"/>
    <mergeCell ref="A19:D19"/>
    <mergeCell ref="A31:D31"/>
    <mergeCell ref="A43:D43"/>
    <mergeCell ref="A55:D55"/>
    <mergeCell ref="A67:D67"/>
    <mergeCell ref="F19:J19"/>
    <mergeCell ref="F38:J38"/>
    <mergeCell ref="F57:J57"/>
  </mergeCells>
  <pageMargins left="0.5" right="0.5" top="0.5" bottom="0.5" header="0.3" footer="0.3"/>
  <pageSetup scale="36" fitToHeight="0" orientation="portrait" r:id="rId1"/>
  <headerFooter>
    <oddHeader>&amp;CPart 5
Attachment H</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4"/>
  <sheetViews>
    <sheetView workbookViewId="0">
      <selection activeCell="G17" sqref="G17"/>
    </sheetView>
  </sheetViews>
  <sheetFormatPr defaultRowHeight="14.4" x14ac:dyDescent="0.3"/>
  <cols>
    <col min="1" max="2" width="18.33203125" customWidth="1"/>
    <col min="3" max="3" width="18.21875" customWidth="1"/>
  </cols>
  <sheetData>
    <row r="1" spans="1:3" x14ac:dyDescent="0.3">
      <c r="A1" s="16" t="s">
        <v>37</v>
      </c>
      <c r="B1" s="16"/>
      <c r="C1" s="16"/>
    </row>
    <row r="2" spans="1:3" x14ac:dyDescent="0.3">
      <c r="A2" s="12" t="s">
        <v>38</v>
      </c>
      <c r="B2" s="12" t="s">
        <v>83</v>
      </c>
    </row>
    <row r="3" spans="1:3" x14ac:dyDescent="0.3">
      <c r="A3" s="31" t="s">
        <v>72</v>
      </c>
      <c r="B3" t="s">
        <v>84</v>
      </c>
    </row>
    <row r="4" spans="1:3" x14ac:dyDescent="0.3">
      <c r="A4" t="s">
        <v>73</v>
      </c>
      <c r="B4" t="s">
        <v>85</v>
      </c>
    </row>
    <row r="5" spans="1:3" x14ac:dyDescent="0.3">
      <c r="A5" t="s">
        <v>74</v>
      </c>
      <c r="B5" t="s">
        <v>86</v>
      </c>
    </row>
    <row r="6" spans="1:3" x14ac:dyDescent="0.3">
      <c r="A6" t="s">
        <v>75</v>
      </c>
      <c r="B6" t="s">
        <v>87</v>
      </c>
    </row>
    <row r="7" spans="1:3" x14ac:dyDescent="0.3">
      <c r="A7" t="s">
        <v>76</v>
      </c>
      <c r="B7" t="s">
        <v>88</v>
      </c>
    </row>
    <row r="8" spans="1:3" x14ac:dyDescent="0.3">
      <c r="A8" t="s">
        <v>77</v>
      </c>
      <c r="B8" t="s">
        <v>89</v>
      </c>
    </row>
    <row r="9" spans="1:3" x14ac:dyDescent="0.3">
      <c r="A9" t="s">
        <v>78</v>
      </c>
      <c r="B9" t="s">
        <v>90</v>
      </c>
    </row>
    <row r="10" spans="1:3" x14ac:dyDescent="0.3">
      <c r="A10" t="s">
        <v>79</v>
      </c>
      <c r="B10" t="s">
        <v>91</v>
      </c>
    </row>
    <row r="11" spans="1:3" x14ac:dyDescent="0.3">
      <c r="A11" t="s">
        <v>80</v>
      </c>
      <c r="B11" t="s">
        <v>92</v>
      </c>
    </row>
    <row r="12" spans="1:3" x14ac:dyDescent="0.3">
      <c r="B12" t="s">
        <v>93</v>
      </c>
    </row>
    <row r="13" spans="1:3" x14ac:dyDescent="0.3">
      <c r="B13" t="s">
        <v>94</v>
      </c>
    </row>
    <row r="14" spans="1:3" x14ac:dyDescent="0.3">
      <c r="A14" s="12" t="s">
        <v>39</v>
      </c>
      <c r="B14" t="s">
        <v>95</v>
      </c>
    </row>
    <row r="15" spans="1:3" x14ac:dyDescent="0.3">
      <c r="A15" s="17" t="s">
        <v>34</v>
      </c>
      <c r="B15" t="s">
        <v>96</v>
      </c>
    </row>
    <row r="16" spans="1:3" x14ac:dyDescent="0.3">
      <c r="A16" s="17" t="s">
        <v>40</v>
      </c>
      <c r="B16" t="s">
        <v>97</v>
      </c>
    </row>
    <row r="17" spans="1:2" x14ac:dyDescent="0.3">
      <c r="A17" s="17" t="s">
        <v>41</v>
      </c>
      <c r="B17" t="s">
        <v>98</v>
      </c>
    </row>
    <row r="18" spans="1:2" x14ac:dyDescent="0.3">
      <c r="B18" t="s">
        <v>99</v>
      </c>
    </row>
    <row r="19" spans="1:2" x14ac:dyDescent="0.3">
      <c r="B19" t="s">
        <v>100</v>
      </c>
    </row>
    <row r="20" spans="1:2" x14ac:dyDescent="0.3">
      <c r="B20" t="s">
        <v>101</v>
      </c>
    </row>
    <row r="21" spans="1:2" x14ac:dyDescent="0.3">
      <c r="B21" t="s">
        <v>103</v>
      </c>
    </row>
    <row r="22" spans="1:2" x14ac:dyDescent="0.3">
      <c r="B22" t="s">
        <v>102</v>
      </c>
    </row>
    <row r="23" spans="1:2" x14ac:dyDescent="0.3">
      <c r="B23" t="s">
        <v>104</v>
      </c>
    </row>
    <row r="24" spans="1:2" x14ac:dyDescent="0.3">
      <c r="B24"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5.1 ACO Clinical Priority Areas</vt:lpstr>
      <vt:lpstr>5.2 APM Quality Measures</vt:lpstr>
      <vt:lpstr>5.3 Pop Risk Summary</vt:lpstr>
      <vt:lpstr>5.4 2018 Pop Health Investments</vt:lpstr>
      <vt:lpstr>5.5 2019 Pop Health Investments</vt:lpstr>
      <vt:lpstr>5.8 Primary Care Spend (2017)</vt:lpstr>
      <vt:lpstr>5.7 Primary Care Spend (2018)</vt:lpstr>
      <vt:lpstr>5.6 Primary Care Spend (2019)</vt:lpstr>
      <vt:lpstr>Lists_ForDropdown</vt:lpstr>
      <vt:lpstr>'5.3 Pop Risk Summary'!Print_Area</vt:lpstr>
      <vt:lpstr>'5.2 APM Quality Measures'!Print_Titles</vt:lpstr>
      <vt:lpstr>'5.3 Pop Risk Summary'!Print_Titles</vt:lpstr>
      <vt:lpstr>'5.4 2018 Pop Health Investments'!Print_Titles</vt:lpstr>
      <vt:lpstr>'5.5 2019 Pop Health Investments'!Print_Titles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Miles, Melissa</dc:creator>
  <cp:lastModifiedBy>Melamed, Marisa</cp:lastModifiedBy>
  <cp:lastPrinted>2018-10-01T13:06:50Z</cp:lastPrinted>
  <dcterms:created xsi:type="dcterms:W3CDTF">2018-04-30T15:08:46Z</dcterms:created>
  <dcterms:modified xsi:type="dcterms:W3CDTF">2018-10-03T18:17:38Z</dcterms:modified>
</cp:coreProperties>
</file>