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AOA\GMCB\ACO Certification and Budget Process\OCV submission\"/>
    </mc:Choice>
  </mc:AlternateContent>
  <bookViews>
    <workbookView xWindow="0" yWindow="0" windowWidth="19200" windowHeight="8540" tabRatio="724"/>
  </bookViews>
  <sheets>
    <sheet name="T2 ACO Costs by HCP-LAN APM" sheetId="4" r:id="rId1"/>
    <sheet name="T3 ACO Medical Costs by Service" sheetId="2" r:id="rId2"/>
    <sheet name="T4 ACO Medical Costs by APM" sheetId="5" r:id="rId3"/>
    <sheet name="T5 ACO Administrative Costs" sheetId="3" r:id="rId4"/>
    <sheet name="T6 ACO Other Revenue" sheetId="6" r:id="rId5"/>
  </sheets>
  <definedNames>
    <definedName name="_xlnm.Print_Area" localSheetId="0">'T2 ACO Costs by HCP-LAN APM'!$A$1:$AT$45</definedName>
    <definedName name="_xlnm.Print_Titles" localSheetId="0">'T2 ACO Costs by HCP-LAN APM'!$A:$A</definedName>
    <definedName name="_xlnm.Print_Titles" localSheetId="1">'T3 ACO Medical Costs by Service'!$A:$A,'T3 ACO Medical Costs by Service'!$1:$2</definedName>
    <definedName name="_xlnm.Print_Titles" localSheetId="2">'T4 ACO Medical Costs by APM'!$A:$B,'T4 ACO Medical Costs by APM'!$1:$2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51" i="5" l="1"/>
  <c r="CI51" i="5"/>
  <c r="CH51" i="5"/>
  <c r="CG51" i="5"/>
  <c r="CF51" i="5"/>
  <c r="CE51" i="5"/>
  <c r="BZ51" i="5"/>
  <c r="BY51" i="5"/>
  <c r="BX51" i="5"/>
  <c r="BW51" i="5"/>
  <c r="BV51" i="5"/>
  <c r="BU51" i="5"/>
  <c r="BP51" i="5"/>
  <c r="BO51" i="5"/>
  <c r="BN51" i="5"/>
  <c r="BM51" i="5"/>
  <c r="BL51" i="5"/>
  <c r="BK51" i="5"/>
  <c r="BF51" i="5"/>
  <c r="BE51" i="5"/>
  <c r="BD51" i="5"/>
  <c r="BC51" i="5"/>
  <c r="BB51" i="5"/>
  <c r="BA51" i="5"/>
  <c r="AV51" i="5"/>
  <c r="AU51" i="5"/>
  <c r="AT51" i="5"/>
  <c r="AS51" i="5"/>
  <c r="AR51" i="5"/>
  <c r="AQ51" i="5"/>
  <c r="AL51" i="5"/>
  <c r="AK51" i="5"/>
  <c r="AJ51" i="5"/>
  <c r="AI51" i="5"/>
  <c r="AH51" i="5"/>
  <c r="AG51" i="5"/>
  <c r="AB51" i="5"/>
  <c r="AA51" i="5"/>
  <c r="Z51" i="5"/>
  <c r="Y51" i="5"/>
  <c r="X51" i="5"/>
  <c r="W51" i="5"/>
  <c r="R51" i="5"/>
  <c r="Q51" i="5"/>
  <c r="P51" i="5"/>
  <c r="O51" i="5"/>
  <c r="N51" i="5"/>
  <c r="M51" i="5"/>
  <c r="CJ46" i="5"/>
  <c r="CI46" i="5"/>
  <c r="CH46" i="5"/>
  <c r="CG46" i="5"/>
  <c r="CF46" i="5"/>
  <c r="CE46" i="5"/>
  <c r="BZ46" i="5"/>
  <c r="BY46" i="5"/>
  <c r="BX46" i="5"/>
  <c r="BW46" i="5"/>
  <c r="BV46" i="5"/>
  <c r="BU46" i="5"/>
  <c r="BP46" i="5"/>
  <c r="BO46" i="5"/>
  <c r="BN46" i="5"/>
  <c r="BM46" i="5"/>
  <c r="BL46" i="5"/>
  <c r="BK46" i="5"/>
  <c r="BF46" i="5"/>
  <c r="BE46" i="5"/>
  <c r="BD46" i="5"/>
  <c r="BC46" i="5"/>
  <c r="BB46" i="5"/>
  <c r="BA46" i="5"/>
  <c r="AV46" i="5"/>
  <c r="AU46" i="5"/>
  <c r="AT46" i="5"/>
  <c r="AS46" i="5"/>
  <c r="AR46" i="5"/>
  <c r="AQ46" i="5"/>
  <c r="AL46" i="5"/>
  <c r="AK46" i="5"/>
  <c r="AJ46" i="5"/>
  <c r="AI46" i="5"/>
  <c r="AH46" i="5"/>
  <c r="AG46" i="5"/>
  <c r="AB46" i="5"/>
  <c r="AA46" i="5"/>
  <c r="Z46" i="5"/>
  <c r="Y46" i="5"/>
  <c r="X46" i="5"/>
  <c r="W46" i="5"/>
  <c r="R46" i="5"/>
  <c r="Q46" i="5"/>
  <c r="P46" i="5"/>
  <c r="O46" i="5"/>
  <c r="N46" i="5"/>
  <c r="M46" i="5"/>
  <c r="CJ39" i="5"/>
  <c r="CI39" i="5"/>
  <c r="CH39" i="5"/>
  <c r="CG39" i="5"/>
  <c r="CF39" i="5"/>
  <c r="CE39" i="5"/>
  <c r="BZ39" i="5"/>
  <c r="BY39" i="5"/>
  <c r="BX39" i="5"/>
  <c r="BW39" i="5"/>
  <c r="BV39" i="5"/>
  <c r="BU39" i="5"/>
  <c r="BP39" i="5"/>
  <c r="BO39" i="5"/>
  <c r="BN39" i="5"/>
  <c r="BM39" i="5"/>
  <c r="BL39" i="5"/>
  <c r="BK39" i="5"/>
  <c r="BF39" i="5"/>
  <c r="BE39" i="5"/>
  <c r="BD39" i="5"/>
  <c r="BC39" i="5"/>
  <c r="BB39" i="5"/>
  <c r="BA39" i="5"/>
  <c r="AV39" i="5"/>
  <c r="AU39" i="5"/>
  <c r="AT39" i="5"/>
  <c r="AS39" i="5"/>
  <c r="AR39" i="5"/>
  <c r="AQ39" i="5"/>
  <c r="AL39" i="5"/>
  <c r="AK39" i="5"/>
  <c r="AJ39" i="5"/>
  <c r="AI39" i="5"/>
  <c r="AH39" i="5"/>
  <c r="AG39" i="5"/>
  <c r="AB39" i="5"/>
  <c r="AA39" i="5"/>
  <c r="Z39" i="5"/>
  <c r="Y39" i="5"/>
  <c r="X39" i="5"/>
  <c r="W39" i="5"/>
  <c r="R39" i="5"/>
  <c r="Q39" i="5"/>
  <c r="P39" i="5"/>
  <c r="O39" i="5"/>
  <c r="N39" i="5"/>
  <c r="M39" i="5"/>
  <c r="CJ33" i="5"/>
  <c r="CJ52" i="5" s="1"/>
  <c r="CI33" i="5"/>
  <c r="CI52" i="5" s="1"/>
  <c r="CH33" i="5"/>
  <c r="CG33" i="5"/>
  <c r="CF33" i="5"/>
  <c r="CF52" i="5" s="1"/>
  <c r="CE33" i="5"/>
  <c r="CE52" i="5" s="1"/>
  <c r="BZ33" i="5"/>
  <c r="BZ52" i="5" s="1"/>
  <c r="BY33" i="5"/>
  <c r="BY52" i="5" s="1"/>
  <c r="BX33" i="5"/>
  <c r="BW33" i="5"/>
  <c r="BV33" i="5"/>
  <c r="BV52" i="5" s="1"/>
  <c r="BU33" i="5"/>
  <c r="BP33" i="5"/>
  <c r="BP52" i="5" s="1"/>
  <c r="BO33" i="5"/>
  <c r="BO52" i="5" s="1"/>
  <c r="BN33" i="5"/>
  <c r="BN52" i="5" s="1"/>
  <c r="BM33" i="5"/>
  <c r="BL33" i="5"/>
  <c r="BK33" i="5"/>
  <c r="BF33" i="5"/>
  <c r="BF52" i="5" s="1"/>
  <c r="BE33" i="5"/>
  <c r="BE52" i="5" s="1"/>
  <c r="BD33" i="5"/>
  <c r="BC33" i="5"/>
  <c r="BB33" i="5"/>
  <c r="BA33" i="5"/>
  <c r="AV33" i="5"/>
  <c r="AU33" i="5"/>
  <c r="AT33" i="5"/>
  <c r="AT52" i="5" s="1"/>
  <c r="AS33" i="5"/>
  <c r="AR33" i="5"/>
  <c r="AQ33" i="5"/>
  <c r="AL33" i="5"/>
  <c r="AK33" i="5"/>
  <c r="AJ33" i="5"/>
  <c r="AI33" i="5"/>
  <c r="AI52" i="5" s="1"/>
  <c r="AH33" i="5"/>
  <c r="AH52" i="5" s="1"/>
  <c r="AG33" i="5"/>
  <c r="AG52" i="5" s="1"/>
  <c r="AB33" i="5"/>
  <c r="AB52" i="5" s="1"/>
  <c r="AA33" i="5"/>
  <c r="Z33" i="5"/>
  <c r="Y33" i="5"/>
  <c r="X33" i="5"/>
  <c r="W33" i="5"/>
  <c r="R33" i="5"/>
  <c r="Q33" i="5"/>
  <c r="Q52" i="5" s="1"/>
  <c r="P33" i="5"/>
  <c r="O33" i="5"/>
  <c r="O52" i="5" s="1"/>
  <c r="N33" i="5"/>
  <c r="M33" i="5"/>
  <c r="M52" i="5" s="1"/>
  <c r="CH52" i="5"/>
  <c r="CG52" i="5"/>
  <c r="BX52" i="5"/>
  <c r="BD52" i="5"/>
  <c r="BA52" i="5"/>
  <c r="AJ52" i="5"/>
  <c r="Z52" i="5"/>
  <c r="Y52" i="5"/>
  <c r="P52" i="5"/>
  <c r="N52" i="5" l="1"/>
  <c r="BB52" i="5"/>
  <c r="AA52" i="5"/>
  <c r="BC52" i="5"/>
  <c r="W52" i="5"/>
  <c r="AK52" i="5"/>
  <c r="BM52" i="5"/>
  <c r="AS52" i="5"/>
  <c r="BU52" i="5"/>
  <c r="AL52" i="5"/>
  <c r="BK52" i="5"/>
  <c r="X52" i="5"/>
  <c r="BL52" i="5"/>
  <c r="BW52" i="5"/>
  <c r="R52" i="5"/>
  <c r="AQ52" i="5"/>
  <c r="AU52" i="5"/>
  <c r="AR52" i="5"/>
  <c r="AV52" i="5"/>
  <c r="B19" i="3" l="1"/>
  <c r="C19" i="3"/>
  <c r="D19" i="3"/>
  <c r="AR40" i="4" l="1"/>
  <c r="R40" i="4"/>
  <c r="H40" i="4"/>
  <c r="I40" i="4"/>
  <c r="E39" i="4"/>
  <c r="AQ40" i="4"/>
  <c r="AP40" i="4"/>
  <c r="AL40" i="4"/>
  <c r="AN40" i="4" s="1"/>
  <c r="AK40" i="4"/>
  <c r="AH40" i="4"/>
  <c r="AJ40" i="4" s="1"/>
  <c r="AG40" i="4"/>
  <c r="AF40" i="4"/>
  <c r="AC40" i="4"/>
  <c r="AB40" i="4"/>
  <c r="AA40" i="4"/>
  <c r="X40" i="4"/>
  <c r="S40" i="4"/>
  <c r="Q40" i="4"/>
  <c r="N40" i="4"/>
  <c r="P40" i="4" s="1"/>
  <c r="M40" i="4"/>
  <c r="L40" i="4"/>
  <c r="G40" i="4"/>
  <c r="D40" i="4"/>
  <c r="F40" i="4" s="1"/>
  <c r="C40" i="4"/>
  <c r="E40" i="4" s="1"/>
  <c r="B40" i="4"/>
  <c r="AT39" i="4"/>
  <c r="AS39" i="4"/>
  <c r="AN39" i="4"/>
  <c r="AM40" i="4"/>
  <c r="AJ39" i="4"/>
  <c r="AI39" i="4"/>
  <c r="AE39" i="4"/>
  <c r="AD39" i="4"/>
  <c r="Z39" i="4"/>
  <c r="W40" i="4"/>
  <c r="V40" i="4"/>
  <c r="T39" i="4"/>
  <c r="P39" i="4"/>
  <c r="O39" i="4"/>
  <c r="F39" i="4"/>
  <c r="AI40" i="4" l="1"/>
  <c r="O40" i="4"/>
  <c r="AE40" i="4"/>
  <c r="AS40" i="4"/>
  <c r="AT40" i="4"/>
  <c r="J40" i="4"/>
  <c r="AO40" i="4"/>
  <c r="AD40" i="4"/>
  <c r="U39" i="4"/>
  <c r="U40" i="4"/>
  <c r="T40" i="4"/>
  <c r="J39" i="4"/>
  <c r="K39" i="4"/>
  <c r="K40" i="4"/>
  <c r="Y40" i="4"/>
  <c r="Z40" i="4"/>
  <c r="Y39" i="4"/>
  <c r="AO39" i="4"/>
  <c r="B19" i="6" l="1"/>
  <c r="B28" i="6"/>
  <c r="B16" i="6"/>
  <c r="F48" i="3"/>
  <c r="F52" i="3"/>
  <c r="E52" i="3"/>
  <c r="F51" i="3"/>
  <c r="E51" i="3"/>
  <c r="F50" i="3"/>
  <c r="E50" i="3"/>
  <c r="F49" i="3"/>
  <c r="E49" i="3"/>
  <c r="E48" i="3"/>
  <c r="F46" i="3"/>
  <c r="E46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18" i="3"/>
  <c r="E18" i="3"/>
  <c r="F17" i="3"/>
  <c r="E17" i="3"/>
  <c r="F16" i="3"/>
  <c r="E16" i="3"/>
  <c r="F15" i="3"/>
  <c r="E15" i="3"/>
  <c r="F14" i="3"/>
  <c r="E14" i="3"/>
  <c r="B30" i="6" l="1"/>
  <c r="AN33" i="4" l="1"/>
  <c r="AO33" i="4" l="1"/>
  <c r="AM31" i="4"/>
  <c r="AD30" i="4"/>
  <c r="Y30" i="4"/>
  <c r="AT30" i="4"/>
  <c r="AS30" i="4"/>
  <c r="AN30" i="4"/>
  <c r="AJ30" i="4"/>
  <c r="AI30" i="4"/>
  <c r="AE30" i="4"/>
  <c r="Z30" i="4"/>
  <c r="U30" i="4"/>
  <c r="T30" i="4"/>
  <c r="P30" i="4"/>
  <c r="O30" i="4"/>
  <c r="K30" i="4"/>
  <c r="J30" i="4"/>
  <c r="F30" i="4"/>
  <c r="E30" i="4"/>
  <c r="AR31" i="4"/>
  <c r="AQ31" i="4"/>
  <c r="AP31" i="4"/>
  <c r="AL31" i="4"/>
  <c r="AK31" i="4"/>
  <c r="AH31" i="4"/>
  <c r="AG31" i="4"/>
  <c r="AF31" i="4"/>
  <c r="AC31" i="4"/>
  <c r="AA31" i="4"/>
  <c r="X31" i="4"/>
  <c r="W31" i="4"/>
  <c r="S31" i="4"/>
  <c r="R31" i="4"/>
  <c r="Q31" i="4"/>
  <c r="N31" i="4"/>
  <c r="M31" i="4"/>
  <c r="L31" i="4"/>
  <c r="I31" i="4"/>
  <c r="H31" i="4"/>
  <c r="G31" i="4"/>
  <c r="D31" i="4"/>
  <c r="C31" i="4"/>
  <c r="B31" i="4"/>
  <c r="AO30" i="4" l="1"/>
  <c r="V31" i="4"/>
  <c r="AB31" i="4"/>
  <c r="AO31" i="4"/>
  <c r="P31" i="4"/>
  <c r="U31" i="4"/>
  <c r="K31" i="4" l="1"/>
  <c r="AS31" i="4"/>
  <c r="Y31" i="4"/>
  <c r="E31" i="4"/>
  <c r="AJ31" i="4"/>
  <c r="T31" i="4"/>
  <c r="AN31" i="4"/>
  <c r="AT31" i="4"/>
  <c r="AE31" i="4"/>
  <c r="Z31" i="4"/>
  <c r="J31" i="4"/>
  <c r="AD31" i="4"/>
  <c r="AI31" i="4"/>
  <c r="F31" i="4"/>
  <c r="O31" i="4"/>
  <c r="AR37" i="4" l="1"/>
  <c r="AQ37" i="4"/>
  <c r="AP37" i="4"/>
  <c r="AT36" i="4"/>
  <c r="AS36" i="4"/>
  <c r="AR34" i="4"/>
  <c r="AR41" i="4" s="1"/>
  <c r="AQ34" i="4"/>
  <c r="AP34" i="4"/>
  <c r="AP41" i="4" s="1"/>
  <c r="AT33" i="4"/>
  <c r="AS33" i="4"/>
  <c r="D47" i="3"/>
  <c r="C47" i="3"/>
  <c r="B47" i="3"/>
  <c r="D32" i="3"/>
  <c r="C32" i="3"/>
  <c r="B32" i="3"/>
  <c r="CN50" i="5"/>
  <c r="CM50" i="5"/>
  <c r="CL50" i="5"/>
  <c r="CK50" i="5"/>
  <c r="CN49" i="5"/>
  <c r="CM49" i="5"/>
  <c r="CL49" i="5"/>
  <c r="CK49" i="5"/>
  <c r="CN48" i="5"/>
  <c r="CM48" i="5"/>
  <c r="CL48" i="5"/>
  <c r="CK48" i="5"/>
  <c r="CN47" i="5"/>
  <c r="CM47" i="5"/>
  <c r="CL47" i="5"/>
  <c r="CK47" i="5"/>
  <c r="CN46" i="5"/>
  <c r="CN45" i="5"/>
  <c r="CM45" i="5"/>
  <c r="CL45" i="5"/>
  <c r="CK45" i="5"/>
  <c r="CN44" i="5"/>
  <c r="CM44" i="5"/>
  <c r="CL44" i="5"/>
  <c r="CK44" i="5"/>
  <c r="CN43" i="5"/>
  <c r="CM43" i="5"/>
  <c r="CL43" i="5"/>
  <c r="CK43" i="5"/>
  <c r="CN42" i="5"/>
  <c r="CM42" i="5"/>
  <c r="CL42" i="5"/>
  <c r="CK42" i="5"/>
  <c r="CN41" i="5"/>
  <c r="CM41" i="5"/>
  <c r="CL41" i="5"/>
  <c r="CK41" i="5"/>
  <c r="CN40" i="5"/>
  <c r="CM40" i="5"/>
  <c r="CL40" i="5"/>
  <c r="CK40" i="5"/>
  <c r="CN38" i="5"/>
  <c r="CM38" i="5"/>
  <c r="CL38" i="5"/>
  <c r="CK38" i="5"/>
  <c r="CN37" i="5"/>
  <c r="CM37" i="5"/>
  <c r="CL37" i="5"/>
  <c r="CK37" i="5"/>
  <c r="CN36" i="5"/>
  <c r="CM36" i="5"/>
  <c r="CL36" i="5"/>
  <c r="CK36" i="5"/>
  <c r="CN35" i="5"/>
  <c r="CM35" i="5"/>
  <c r="CL35" i="5"/>
  <c r="CK35" i="5"/>
  <c r="CN34" i="5"/>
  <c r="CM34" i="5"/>
  <c r="CL34" i="5"/>
  <c r="CK34" i="5"/>
  <c r="CN32" i="5"/>
  <c r="CM32" i="5"/>
  <c r="CL32" i="5"/>
  <c r="CK32" i="5"/>
  <c r="CN31" i="5"/>
  <c r="CM31" i="5"/>
  <c r="CL31" i="5"/>
  <c r="CK31" i="5"/>
  <c r="CN30" i="5"/>
  <c r="CM30" i="5"/>
  <c r="CL30" i="5"/>
  <c r="CK30" i="5"/>
  <c r="CN29" i="5"/>
  <c r="CM29" i="5"/>
  <c r="CL29" i="5"/>
  <c r="CK29" i="5"/>
  <c r="CN28" i="5"/>
  <c r="CM28" i="5"/>
  <c r="CL28" i="5"/>
  <c r="CK28" i="5"/>
  <c r="CN27" i="5"/>
  <c r="CM27" i="5"/>
  <c r="CL27" i="5"/>
  <c r="CK27" i="5"/>
  <c r="CD50" i="5"/>
  <c r="CC50" i="5"/>
  <c r="CB50" i="5"/>
  <c r="CA50" i="5"/>
  <c r="CD49" i="5"/>
  <c r="CC49" i="5"/>
  <c r="CB49" i="5"/>
  <c r="CA49" i="5"/>
  <c r="CD48" i="5"/>
  <c r="CC48" i="5"/>
  <c r="CB48" i="5"/>
  <c r="CA48" i="5"/>
  <c r="CD47" i="5"/>
  <c r="CC47" i="5"/>
  <c r="CB47" i="5"/>
  <c r="CA47" i="5"/>
  <c r="CD45" i="5"/>
  <c r="CC45" i="5"/>
  <c r="CB45" i="5"/>
  <c r="CA45" i="5"/>
  <c r="CD44" i="5"/>
  <c r="CC44" i="5"/>
  <c r="CB44" i="5"/>
  <c r="CA44" i="5"/>
  <c r="CD43" i="5"/>
  <c r="CC43" i="5"/>
  <c r="CB43" i="5"/>
  <c r="CA43" i="5"/>
  <c r="CD42" i="5"/>
  <c r="CC42" i="5"/>
  <c r="CB42" i="5"/>
  <c r="CA42" i="5"/>
  <c r="CD41" i="5"/>
  <c r="CC41" i="5"/>
  <c r="CB41" i="5"/>
  <c r="CA41" i="5"/>
  <c r="CD40" i="5"/>
  <c r="CC40" i="5"/>
  <c r="CB40" i="5"/>
  <c r="CA40" i="5"/>
  <c r="CD38" i="5"/>
  <c r="CC38" i="5"/>
  <c r="CB38" i="5"/>
  <c r="CA38" i="5"/>
  <c r="CD37" i="5"/>
  <c r="CC37" i="5"/>
  <c r="CB37" i="5"/>
  <c r="CA37" i="5"/>
  <c r="CD36" i="5"/>
  <c r="CC36" i="5"/>
  <c r="CB36" i="5"/>
  <c r="CA36" i="5"/>
  <c r="CD35" i="5"/>
  <c r="CC35" i="5"/>
  <c r="CB35" i="5"/>
  <c r="CA35" i="5"/>
  <c r="CD34" i="5"/>
  <c r="CC34" i="5"/>
  <c r="CB34" i="5"/>
  <c r="CA34" i="5"/>
  <c r="CD32" i="5"/>
  <c r="CC32" i="5"/>
  <c r="CB32" i="5"/>
  <c r="CA32" i="5"/>
  <c r="CD31" i="5"/>
  <c r="CC31" i="5"/>
  <c r="CB31" i="5"/>
  <c r="CA31" i="5"/>
  <c r="CD30" i="5"/>
  <c r="CC30" i="5"/>
  <c r="CB30" i="5"/>
  <c r="CA30" i="5"/>
  <c r="CD29" i="5"/>
  <c r="CC29" i="5"/>
  <c r="CB29" i="5"/>
  <c r="CA29" i="5"/>
  <c r="CD28" i="5"/>
  <c r="CC28" i="5"/>
  <c r="CB28" i="5"/>
  <c r="CA28" i="5"/>
  <c r="CD27" i="5"/>
  <c r="CC27" i="5"/>
  <c r="CB27" i="5"/>
  <c r="CA27" i="5"/>
  <c r="BT50" i="5"/>
  <c r="BS50" i="5"/>
  <c r="BR50" i="5"/>
  <c r="BQ50" i="5"/>
  <c r="BT49" i="5"/>
  <c r="BS49" i="5"/>
  <c r="BR49" i="5"/>
  <c r="BQ49" i="5"/>
  <c r="BT48" i="5"/>
  <c r="BS48" i="5"/>
  <c r="BR48" i="5"/>
  <c r="BQ48" i="5"/>
  <c r="BT47" i="5"/>
  <c r="BS47" i="5"/>
  <c r="BR47" i="5"/>
  <c r="BQ47" i="5"/>
  <c r="BT45" i="5"/>
  <c r="BS45" i="5"/>
  <c r="BR45" i="5"/>
  <c r="BQ45" i="5"/>
  <c r="BT44" i="5"/>
  <c r="BS44" i="5"/>
  <c r="BR44" i="5"/>
  <c r="BQ44" i="5"/>
  <c r="BT43" i="5"/>
  <c r="BS43" i="5"/>
  <c r="BR43" i="5"/>
  <c r="BQ43" i="5"/>
  <c r="BT42" i="5"/>
  <c r="BS42" i="5"/>
  <c r="BR42" i="5"/>
  <c r="BQ42" i="5"/>
  <c r="BT41" i="5"/>
  <c r="BS41" i="5"/>
  <c r="BR41" i="5"/>
  <c r="BQ41" i="5"/>
  <c r="BT40" i="5"/>
  <c r="BS40" i="5"/>
  <c r="BR40" i="5"/>
  <c r="BQ40" i="5"/>
  <c r="BT38" i="5"/>
  <c r="BS38" i="5"/>
  <c r="BR38" i="5"/>
  <c r="BQ38" i="5"/>
  <c r="BT37" i="5"/>
  <c r="BS37" i="5"/>
  <c r="BR37" i="5"/>
  <c r="BQ37" i="5"/>
  <c r="BT36" i="5"/>
  <c r="BS36" i="5"/>
  <c r="BR36" i="5"/>
  <c r="BQ36" i="5"/>
  <c r="BT35" i="5"/>
  <c r="BS35" i="5"/>
  <c r="BR35" i="5"/>
  <c r="BQ35" i="5"/>
  <c r="BT34" i="5"/>
  <c r="BS34" i="5"/>
  <c r="BR34" i="5"/>
  <c r="BQ34" i="5"/>
  <c r="BT32" i="5"/>
  <c r="BS32" i="5"/>
  <c r="BR32" i="5"/>
  <c r="BQ32" i="5"/>
  <c r="BT31" i="5"/>
  <c r="BS31" i="5"/>
  <c r="BR31" i="5"/>
  <c r="BQ31" i="5"/>
  <c r="BT30" i="5"/>
  <c r="BS30" i="5"/>
  <c r="BR30" i="5"/>
  <c r="BQ30" i="5"/>
  <c r="BT29" i="5"/>
  <c r="BS29" i="5"/>
  <c r="BR29" i="5"/>
  <c r="BQ29" i="5"/>
  <c r="BT28" i="5"/>
  <c r="BS28" i="5"/>
  <c r="BR28" i="5"/>
  <c r="BQ28" i="5"/>
  <c r="BT27" i="5"/>
  <c r="BS27" i="5"/>
  <c r="BR27" i="5"/>
  <c r="BQ27" i="5"/>
  <c r="BJ51" i="5"/>
  <c r="BJ50" i="5"/>
  <c r="BI50" i="5"/>
  <c r="BH50" i="5"/>
  <c r="BG50" i="5"/>
  <c r="BJ49" i="5"/>
  <c r="BI49" i="5"/>
  <c r="BH49" i="5"/>
  <c r="BG49" i="5"/>
  <c r="BJ48" i="5"/>
  <c r="BI48" i="5"/>
  <c r="BH48" i="5"/>
  <c r="BG48" i="5"/>
  <c r="BJ47" i="5"/>
  <c r="BI47" i="5"/>
  <c r="BH47" i="5"/>
  <c r="BG47" i="5"/>
  <c r="BH46" i="5"/>
  <c r="BJ45" i="5"/>
  <c r="BI45" i="5"/>
  <c r="BH45" i="5"/>
  <c r="BG45" i="5"/>
  <c r="BJ44" i="5"/>
  <c r="BI44" i="5"/>
  <c r="BH44" i="5"/>
  <c r="BG44" i="5"/>
  <c r="BJ43" i="5"/>
  <c r="BI43" i="5"/>
  <c r="BH43" i="5"/>
  <c r="BG43" i="5"/>
  <c r="BJ42" i="5"/>
  <c r="BI42" i="5"/>
  <c r="BH42" i="5"/>
  <c r="BG42" i="5"/>
  <c r="BJ41" i="5"/>
  <c r="BI41" i="5"/>
  <c r="BH41" i="5"/>
  <c r="BG41" i="5"/>
  <c r="BJ40" i="5"/>
  <c r="BI40" i="5"/>
  <c r="BH40" i="5"/>
  <c r="BG40" i="5"/>
  <c r="BJ39" i="5"/>
  <c r="BJ38" i="5"/>
  <c r="BI38" i="5"/>
  <c r="BH38" i="5"/>
  <c r="BG38" i="5"/>
  <c r="BJ37" i="5"/>
  <c r="BI37" i="5"/>
  <c r="BH37" i="5"/>
  <c r="BG37" i="5"/>
  <c r="BJ36" i="5"/>
  <c r="BI36" i="5"/>
  <c r="BH36" i="5"/>
  <c r="BG36" i="5"/>
  <c r="BJ35" i="5"/>
  <c r="BI35" i="5"/>
  <c r="BH35" i="5"/>
  <c r="BG35" i="5"/>
  <c r="BJ34" i="5"/>
  <c r="BI34" i="5"/>
  <c r="BH34" i="5"/>
  <c r="BG34" i="5"/>
  <c r="BJ32" i="5"/>
  <c r="BI32" i="5"/>
  <c r="BH32" i="5"/>
  <c r="BG32" i="5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AZ50" i="5"/>
  <c r="AY50" i="5"/>
  <c r="AZ49" i="5"/>
  <c r="AY49" i="5"/>
  <c r="AZ48" i="5"/>
  <c r="AY48" i="5"/>
  <c r="AZ47" i="5"/>
  <c r="AY47" i="5"/>
  <c r="AZ45" i="5"/>
  <c r="AY45" i="5"/>
  <c r="AZ44" i="5"/>
  <c r="AY44" i="5"/>
  <c r="AZ43" i="5"/>
  <c r="AY43" i="5"/>
  <c r="AZ42" i="5"/>
  <c r="AY42" i="5"/>
  <c r="AZ41" i="5"/>
  <c r="AY41" i="5"/>
  <c r="AZ40" i="5"/>
  <c r="AY40" i="5"/>
  <c r="AZ38" i="5"/>
  <c r="AY38" i="5"/>
  <c r="AZ37" i="5"/>
  <c r="AY37" i="5"/>
  <c r="AZ36" i="5"/>
  <c r="AY36" i="5"/>
  <c r="AZ35" i="5"/>
  <c r="AY35" i="5"/>
  <c r="AZ34" i="5"/>
  <c r="AY34" i="5"/>
  <c r="AZ32" i="5"/>
  <c r="AY32" i="5"/>
  <c r="AZ31" i="5"/>
  <c r="AY31" i="5"/>
  <c r="AZ30" i="5"/>
  <c r="AY30" i="5"/>
  <c r="AZ29" i="5"/>
  <c r="AY29" i="5"/>
  <c r="AZ28" i="5"/>
  <c r="AY28" i="5"/>
  <c r="AZ27" i="5"/>
  <c r="AY27" i="5"/>
  <c r="AP50" i="5"/>
  <c r="AO50" i="5"/>
  <c r="AN50" i="5"/>
  <c r="AM50" i="5"/>
  <c r="AP49" i="5"/>
  <c r="AO49" i="5"/>
  <c r="AN49" i="5"/>
  <c r="AM49" i="5"/>
  <c r="AP48" i="5"/>
  <c r="AO48" i="5"/>
  <c r="AN48" i="5"/>
  <c r="AM48" i="5"/>
  <c r="AP47" i="5"/>
  <c r="AO47" i="5"/>
  <c r="AN47" i="5"/>
  <c r="AM47" i="5"/>
  <c r="AN46" i="5"/>
  <c r="AP45" i="5"/>
  <c r="AO45" i="5"/>
  <c r="AN45" i="5"/>
  <c r="AM45" i="5"/>
  <c r="AP44" i="5"/>
  <c r="AO44" i="5"/>
  <c r="AN44" i="5"/>
  <c r="AM44" i="5"/>
  <c r="AP43" i="5"/>
  <c r="AO43" i="5"/>
  <c r="AN43" i="5"/>
  <c r="AM43" i="5"/>
  <c r="AP42" i="5"/>
  <c r="AO42" i="5"/>
  <c r="AN42" i="5"/>
  <c r="AM42" i="5"/>
  <c r="AP41" i="5"/>
  <c r="AO41" i="5"/>
  <c r="AN41" i="5"/>
  <c r="AM41" i="5"/>
  <c r="AP40" i="5"/>
  <c r="AO40" i="5"/>
  <c r="AN40" i="5"/>
  <c r="AM40" i="5"/>
  <c r="AP39" i="5"/>
  <c r="AP38" i="5"/>
  <c r="AO38" i="5"/>
  <c r="AN38" i="5"/>
  <c r="AM38" i="5"/>
  <c r="AP37" i="5"/>
  <c r="AO37" i="5"/>
  <c r="AN37" i="5"/>
  <c r="AM37" i="5"/>
  <c r="AP36" i="5"/>
  <c r="AO36" i="5"/>
  <c r="AN36" i="5"/>
  <c r="AM36" i="5"/>
  <c r="AP35" i="5"/>
  <c r="AO35" i="5"/>
  <c r="AN35" i="5"/>
  <c r="AM35" i="5"/>
  <c r="AP34" i="5"/>
  <c r="AO34" i="5"/>
  <c r="AN34" i="5"/>
  <c r="AM34" i="5"/>
  <c r="AP32" i="5"/>
  <c r="AO32" i="5"/>
  <c r="AN32" i="5"/>
  <c r="AM32" i="5"/>
  <c r="AP31" i="5"/>
  <c r="AO31" i="5"/>
  <c r="AN31" i="5"/>
  <c r="AM31" i="5"/>
  <c r="AP30" i="5"/>
  <c r="AO30" i="5"/>
  <c r="AN30" i="5"/>
  <c r="AM30" i="5"/>
  <c r="AP29" i="5"/>
  <c r="AO29" i="5"/>
  <c r="AN29" i="5"/>
  <c r="AM29" i="5"/>
  <c r="AP28" i="5"/>
  <c r="AO28" i="5"/>
  <c r="AN28" i="5"/>
  <c r="AM28" i="5"/>
  <c r="AP27" i="5"/>
  <c r="AO27" i="5"/>
  <c r="AN27" i="5"/>
  <c r="AM27" i="5"/>
  <c r="AF50" i="5"/>
  <c r="AE50" i="5"/>
  <c r="AD50" i="5"/>
  <c r="AC50" i="5"/>
  <c r="AF49" i="5"/>
  <c r="AE49" i="5"/>
  <c r="AD49" i="5"/>
  <c r="AC49" i="5"/>
  <c r="AF48" i="5"/>
  <c r="AE48" i="5"/>
  <c r="AD48" i="5"/>
  <c r="AC48" i="5"/>
  <c r="AF47" i="5"/>
  <c r="AE47" i="5"/>
  <c r="AD47" i="5"/>
  <c r="AC47" i="5"/>
  <c r="AF45" i="5"/>
  <c r="AE45" i="5"/>
  <c r="AD45" i="5"/>
  <c r="AC45" i="5"/>
  <c r="AF44" i="5"/>
  <c r="AE44" i="5"/>
  <c r="AD44" i="5"/>
  <c r="AC44" i="5"/>
  <c r="AF43" i="5"/>
  <c r="AE43" i="5"/>
  <c r="AD43" i="5"/>
  <c r="AC43" i="5"/>
  <c r="AF42" i="5"/>
  <c r="AE42" i="5"/>
  <c r="AD42" i="5"/>
  <c r="AC42" i="5"/>
  <c r="AF41" i="5"/>
  <c r="AE41" i="5"/>
  <c r="AD41" i="5"/>
  <c r="AC41" i="5"/>
  <c r="AF40" i="5"/>
  <c r="AE40" i="5"/>
  <c r="AD40" i="5"/>
  <c r="AC40" i="5"/>
  <c r="AF38" i="5"/>
  <c r="AE38" i="5"/>
  <c r="AD38" i="5"/>
  <c r="AC38" i="5"/>
  <c r="AF37" i="5"/>
  <c r="AE37" i="5"/>
  <c r="AD37" i="5"/>
  <c r="AC37" i="5"/>
  <c r="AF36" i="5"/>
  <c r="AE36" i="5"/>
  <c r="AD36" i="5"/>
  <c r="AC36" i="5"/>
  <c r="AF35" i="5"/>
  <c r="AE35" i="5"/>
  <c r="AD35" i="5"/>
  <c r="AC35" i="5"/>
  <c r="AF34" i="5"/>
  <c r="AE34" i="5"/>
  <c r="AD34" i="5"/>
  <c r="AC34" i="5"/>
  <c r="AF32" i="5"/>
  <c r="AE32" i="5"/>
  <c r="AD32" i="5"/>
  <c r="AC32" i="5"/>
  <c r="AF31" i="5"/>
  <c r="AE31" i="5"/>
  <c r="AD31" i="5"/>
  <c r="AC31" i="5"/>
  <c r="AF30" i="5"/>
  <c r="AE30" i="5"/>
  <c r="AD30" i="5"/>
  <c r="AC30" i="5"/>
  <c r="AF29" i="5"/>
  <c r="AE29" i="5"/>
  <c r="AD29" i="5"/>
  <c r="AC29" i="5"/>
  <c r="AF28" i="5"/>
  <c r="AE28" i="5"/>
  <c r="AD28" i="5"/>
  <c r="AC28" i="5"/>
  <c r="AF27" i="5"/>
  <c r="AE27" i="5"/>
  <c r="AD27" i="5"/>
  <c r="AC27" i="5"/>
  <c r="T51" i="5"/>
  <c r="V50" i="5"/>
  <c r="U50" i="5"/>
  <c r="T50" i="5"/>
  <c r="S50" i="5"/>
  <c r="V49" i="5"/>
  <c r="U49" i="5"/>
  <c r="T49" i="5"/>
  <c r="S49" i="5"/>
  <c r="V48" i="5"/>
  <c r="U48" i="5"/>
  <c r="T48" i="5"/>
  <c r="S48" i="5"/>
  <c r="V47" i="5"/>
  <c r="U47" i="5"/>
  <c r="T47" i="5"/>
  <c r="S47" i="5"/>
  <c r="V46" i="5"/>
  <c r="V45" i="5"/>
  <c r="U45" i="5"/>
  <c r="T45" i="5"/>
  <c r="S45" i="5"/>
  <c r="V44" i="5"/>
  <c r="U44" i="5"/>
  <c r="T44" i="5"/>
  <c r="S44" i="5"/>
  <c r="V43" i="5"/>
  <c r="U43" i="5"/>
  <c r="T43" i="5"/>
  <c r="S43" i="5"/>
  <c r="V42" i="5"/>
  <c r="U42" i="5"/>
  <c r="T42" i="5"/>
  <c r="S42" i="5"/>
  <c r="V41" i="5"/>
  <c r="U41" i="5"/>
  <c r="T41" i="5"/>
  <c r="S41" i="5"/>
  <c r="V40" i="5"/>
  <c r="U40" i="5"/>
  <c r="T40" i="5"/>
  <c r="S40" i="5"/>
  <c r="T39" i="5"/>
  <c r="V38" i="5"/>
  <c r="U38" i="5"/>
  <c r="T38" i="5"/>
  <c r="S38" i="5"/>
  <c r="V37" i="5"/>
  <c r="U37" i="5"/>
  <c r="T37" i="5"/>
  <c r="S37" i="5"/>
  <c r="V36" i="5"/>
  <c r="U36" i="5"/>
  <c r="T36" i="5"/>
  <c r="S36" i="5"/>
  <c r="V35" i="5"/>
  <c r="U35" i="5"/>
  <c r="T35" i="5"/>
  <c r="S35" i="5"/>
  <c r="V34" i="5"/>
  <c r="U34" i="5"/>
  <c r="T34" i="5"/>
  <c r="S34" i="5"/>
  <c r="V32" i="5"/>
  <c r="U32" i="5"/>
  <c r="T32" i="5"/>
  <c r="S32" i="5"/>
  <c r="V31" i="5"/>
  <c r="U31" i="5"/>
  <c r="T31" i="5"/>
  <c r="S31" i="5"/>
  <c r="V30" i="5"/>
  <c r="U30" i="5"/>
  <c r="T30" i="5"/>
  <c r="S30" i="5"/>
  <c r="V29" i="5"/>
  <c r="U29" i="5"/>
  <c r="T29" i="5"/>
  <c r="S29" i="5"/>
  <c r="V28" i="5"/>
  <c r="U28" i="5"/>
  <c r="T28" i="5"/>
  <c r="S28" i="5"/>
  <c r="V27" i="5"/>
  <c r="U27" i="5"/>
  <c r="T27" i="5"/>
  <c r="S27" i="5"/>
  <c r="L50" i="5"/>
  <c r="K50" i="5"/>
  <c r="L49" i="5"/>
  <c r="K49" i="5"/>
  <c r="L48" i="5"/>
  <c r="K48" i="5"/>
  <c r="L47" i="5"/>
  <c r="K47" i="5"/>
  <c r="L45" i="5"/>
  <c r="K45" i="5"/>
  <c r="L44" i="5"/>
  <c r="K44" i="5"/>
  <c r="L43" i="5"/>
  <c r="K43" i="5"/>
  <c r="L42" i="5"/>
  <c r="K42" i="5"/>
  <c r="L41" i="5"/>
  <c r="K41" i="5"/>
  <c r="L40" i="5"/>
  <c r="K40" i="5"/>
  <c r="L38" i="5"/>
  <c r="K38" i="5"/>
  <c r="L37" i="5"/>
  <c r="K37" i="5"/>
  <c r="L36" i="5"/>
  <c r="K36" i="5"/>
  <c r="L35" i="5"/>
  <c r="K35" i="5"/>
  <c r="L34" i="5"/>
  <c r="K34" i="5"/>
  <c r="L32" i="5"/>
  <c r="K32" i="5"/>
  <c r="L31" i="5"/>
  <c r="K31" i="5"/>
  <c r="L30" i="5"/>
  <c r="K30" i="5"/>
  <c r="L29" i="5"/>
  <c r="K29" i="5"/>
  <c r="L28" i="5"/>
  <c r="K28" i="5"/>
  <c r="L27" i="5"/>
  <c r="K27" i="5"/>
  <c r="H33" i="5"/>
  <c r="G33" i="5"/>
  <c r="F33" i="5"/>
  <c r="F52" i="5" s="1"/>
  <c r="E33" i="5"/>
  <c r="D33" i="5"/>
  <c r="C33" i="5"/>
  <c r="H39" i="5"/>
  <c r="G39" i="5"/>
  <c r="F39" i="5"/>
  <c r="E39" i="5"/>
  <c r="D39" i="5"/>
  <c r="C39" i="5"/>
  <c r="H46" i="5"/>
  <c r="G46" i="5"/>
  <c r="F46" i="5"/>
  <c r="E46" i="5"/>
  <c r="D46" i="5"/>
  <c r="C46" i="5"/>
  <c r="H51" i="5"/>
  <c r="G51" i="5"/>
  <c r="F51" i="5"/>
  <c r="E51" i="5"/>
  <c r="D51" i="5"/>
  <c r="C51" i="5"/>
  <c r="J50" i="5"/>
  <c r="I50" i="5"/>
  <c r="J49" i="5"/>
  <c r="I49" i="5"/>
  <c r="J48" i="5"/>
  <c r="I48" i="5"/>
  <c r="J47" i="5"/>
  <c r="I47" i="5"/>
  <c r="J45" i="5"/>
  <c r="I45" i="5"/>
  <c r="J44" i="5"/>
  <c r="I44" i="5"/>
  <c r="J43" i="5"/>
  <c r="I43" i="5"/>
  <c r="J42" i="5"/>
  <c r="I42" i="5"/>
  <c r="J41" i="5"/>
  <c r="I41" i="5"/>
  <c r="J40" i="5"/>
  <c r="I40" i="5"/>
  <c r="J38" i="5"/>
  <c r="I38" i="5"/>
  <c r="J37" i="5"/>
  <c r="I37" i="5"/>
  <c r="J36" i="5"/>
  <c r="I36" i="5"/>
  <c r="J35" i="5"/>
  <c r="I35" i="5"/>
  <c r="J34" i="5"/>
  <c r="I34" i="5"/>
  <c r="J32" i="5"/>
  <c r="I32" i="5"/>
  <c r="J31" i="5"/>
  <c r="I31" i="5"/>
  <c r="J30" i="5"/>
  <c r="I30" i="5"/>
  <c r="J29" i="5"/>
  <c r="I29" i="5"/>
  <c r="J28" i="5"/>
  <c r="I28" i="5"/>
  <c r="J27" i="5"/>
  <c r="I27" i="5"/>
  <c r="AX27" i="5"/>
  <c r="AX34" i="5"/>
  <c r="AM37" i="4"/>
  <c r="AL37" i="4"/>
  <c r="AK37" i="4"/>
  <c r="AM34" i="4"/>
  <c r="AL34" i="4"/>
  <c r="AL41" i="4" s="1"/>
  <c r="AK34" i="4"/>
  <c r="AH37" i="4"/>
  <c r="AG37" i="4"/>
  <c r="AF37" i="4"/>
  <c r="AI37" i="4" s="1"/>
  <c r="AH34" i="4"/>
  <c r="AG34" i="4"/>
  <c r="AG41" i="4" s="1"/>
  <c r="AF34" i="4"/>
  <c r="AC37" i="4"/>
  <c r="AB37" i="4"/>
  <c r="AA37" i="4"/>
  <c r="AC34" i="4"/>
  <c r="AB34" i="4"/>
  <c r="AB41" i="4" s="1"/>
  <c r="AA34" i="4"/>
  <c r="X37" i="4"/>
  <c r="W37" i="4"/>
  <c r="V37" i="4"/>
  <c r="X34" i="4"/>
  <c r="W34" i="4"/>
  <c r="V34" i="4"/>
  <c r="S37" i="4"/>
  <c r="R37" i="4"/>
  <c r="Q37" i="4"/>
  <c r="S34" i="4"/>
  <c r="R34" i="4"/>
  <c r="R41" i="4" s="1"/>
  <c r="Q34" i="4"/>
  <c r="N37" i="4"/>
  <c r="M37" i="4"/>
  <c r="L37" i="4"/>
  <c r="N34" i="4"/>
  <c r="M34" i="4"/>
  <c r="M41" i="4" s="1"/>
  <c r="L34" i="4"/>
  <c r="I37" i="4"/>
  <c r="H37" i="4"/>
  <c r="G37" i="4"/>
  <c r="I34" i="4"/>
  <c r="H34" i="4"/>
  <c r="H41" i="4" s="1"/>
  <c r="G34" i="4"/>
  <c r="D37" i="4"/>
  <c r="C37" i="4"/>
  <c r="B37" i="4"/>
  <c r="D34" i="4"/>
  <c r="C34" i="4"/>
  <c r="C41" i="4" s="1"/>
  <c r="B34" i="4"/>
  <c r="AO36" i="4"/>
  <c r="AN36" i="4"/>
  <c r="AJ36" i="4"/>
  <c r="AI36" i="4"/>
  <c r="AJ33" i="4"/>
  <c r="AI33" i="4"/>
  <c r="AE36" i="4"/>
  <c r="AD36" i="4"/>
  <c r="AE33" i="4"/>
  <c r="AD33" i="4"/>
  <c r="Z36" i="4"/>
  <c r="Y36" i="4"/>
  <c r="Z33" i="4"/>
  <c r="Y33" i="4"/>
  <c r="U36" i="4"/>
  <c r="T36" i="4"/>
  <c r="U33" i="4"/>
  <c r="T33" i="4"/>
  <c r="P36" i="4"/>
  <c r="O36" i="4"/>
  <c r="P33" i="4"/>
  <c r="O33" i="4"/>
  <c r="K36" i="4"/>
  <c r="J36" i="4"/>
  <c r="K33" i="4"/>
  <c r="J33" i="4"/>
  <c r="F36" i="4"/>
  <c r="E36" i="4"/>
  <c r="F33" i="4"/>
  <c r="E33" i="4"/>
  <c r="E41" i="4" l="1"/>
  <c r="L46" i="5"/>
  <c r="D52" i="5"/>
  <c r="L33" i="5"/>
  <c r="H52" i="5"/>
  <c r="B41" i="4"/>
  <c r="I41" i="4"/>
  <c r="L41" i="4"/>
  <c r="S41" i="4"/>
  <c r="AF41" i="4"/>
  <c r="E52" i="5"/>
  <c r="D41" i="4"/>
  <c r="G41" i="4"/>
  <c r="N41" i="4"/>
  <c r="Q41" i="4"/>
  <c r="X41" i="4"/>
  <c r="AA41" i="4"/>
  <c r="AH41" i="4"/>
  <c r="AK41" i="4"/>
  <c r="C52" i="5"/>
  <c r="G52" i="5"/>
  <c r="AQ41" i="4"/>
  <c r="AW28" i="5"/>
  <c r="AX28" i="5"/>
  <c r="AW32" i="5"/>
  <c r="AX32" i="5"/>
  <c r="AW49" i="5"/>
  <c r="AX49" i="5"/>
  <c r="AW29" i="5"/>
  <c r="AX29" i="5"/>
  <c r="AW31" i="5"/>
  <c r="AX31" i="5"/>
  <c r="AW38" i="5"/>
  <c r="AX38" i="5"/>
  <c r="AW50" i="5"/>
  <c r="AX50" i="5"/>
  <c r="AW43" i="5"/>
  <c r="AX43" i="5"/>
  <c r="AW45" i="5"/>
  <c r="AX45" i="5"/>
  <c r="AW48" i="5"/>
  <c r="AX48" i="5"/>
  <c r="AW30" i="5"/>
  <c r="AX30" i="5"/>
  <c r="AW37" i="5"/>
  <c r="AX37" i="5"/>
  <c r="AW42" i="5"/>
  <c r="AX42" i="5"/>
  <c r="AW44" i="5"/>
  <c r="AX44" i="5"/>
  <c r="AW47" i="5"/>
  <c r="AX47" i="5"/>
  <c r="V41" i="4"/>
  <c r="W41" i="4"/>
  <c r="AC41" i="4"/>
  <c r="AM41" i="4"/>
  <c r="E32" i="3"/>
  <c r="F32" i="3"/>
  <c r="E47" i="3"/>
  <c r="F47" i="3"/>
  <c r="F19" i="3"/>
  <c r="E19" i="3"/>
  <c r="AN52" i="5"/>
  <c r="AP51" i="5"/>
  <c r="AW51" i="5"/>
  <c r="AX41" i="5"/>
  <c r="AW41" i="5"/>
  <c r="AW34" i="5"/>
  <c r="AW27" i="5"/>
  <c r="CB52" i="5"/>
  <c r="AZ51" i="5"/>
  <c r="AZ39" i="5"/>
  <c r="E34" i="4"/>
  <c r="J34" i="4"/>
  <c r="T37" i="4"/>
  <c r="AE34" i="4"/>
  <c r="BT39" i="5"/>
  <c r="BR46" i="5"/>
  <c r="BT51" i="5"/>
  <c r="CD39" i="5"/>
  <c r="BQ33" i="5"/>
  <c r="BS39" i="5"/>
  <c r="BQ46" i="5"/>
  <c r="BS51" i="5"/>
  <c r="CA33" i="5"/>
  <c r="CC39" i="5"/>
  <c r="CA46" i="5"/>
  <c r="CC51" i="5"/>
  <c r="CM39" i="5"/>
  <c r="CK46" i="5"/>
  <c r="CM51" i="5"/>
  <c r="F34" i="4"/>
  <c r="O37" i="4"/>
  <c r="AE37" i="4"/>
  <c r="AN37" i="4"/>
  <c r="L51" i="5"/>
  <c r="L39" i="5"/>
  <c r="CB46" i="5"/>
  <c r="CD51" i="5"/>
  <c r="K46" i="5"/>
  <c r="AC39" i="5"/>
  <c r="AE46" i="5"/>
  <c r="K33" i="5"/>
  <c r="S39" i="5"/>
  <c r="U46" i="5"/>
  <c r="S51" i="5"/>
  <c r="AC51" i="5"/>
  <c r="AM39" i="5"/>
  <c r="AO46" i="5"/>
  <c r="AM51" i="5"/>
  <c r="AY46" i="5"/>
  <c r="BG52" i="5"/>
  <c r="BG39" i="5"/>
  <c r="BI46" i="5"/>
  <c r="BG51" i="5"/>
  <c r="F37" i="4"/>
  <c r="J37" i="4"/>
  <c r="P34" i="4"/>
  <c r="U34" i="4"/>
  <c r="U37" i="4"/>
  <c r="Y34" i="4"/>
  <c r="Y37" i="4"/>
  <c r="AD37" i="4"/>
  <c r="AJ34" i="4"/>
  <c r="AO34" i="4"/>
  <c r="AO37" i="4"/>
  <c r="AD39" i="5"/>
  <c r="AF46" i="5"/>
  <c r="AD51" i="5"/>
  <c r="CL39" i="5"/>
  <c r="CL51" i="5"/>
  <c r="AS34" i="4"/>
  <c r="E37" i="4"/>
  <c r="O34" i="4"/>
  <c r="AI34" i="4"/>
  <c r="AE51" i="5"/>
  <c r="K51" i="5"/>
  <c r="K39" i="5"/>
  <c r="J46" i="5"/>
  <c r="J33" i="5"/>
  <c r="V39" i="5"/>
  <c r="T46" i="5"/>
  <c r="V51" i="5"/>
  <c r="AF52" i="5"/>
  <c r="AF39" i="5"/>
  <c r="AD46" i="5"/>
  <c r="AF51" i="5"/>
  <c r="AO39" i="5"/>
  <c r="AM46" i="5"/>
  <c r="AO51" i="5"/>
  <c r="AY39" i="5"/>
  <c r="AW46" i="5"/>
  <c r="AY51" i="5"/>
  <c r="BI39" i="5"/>
  <c r="BG46" i="5"/>
  <c r="BT52" i="5"/>
  <c r="BR39" i="5"/>
  <c r="BT46" i="5"/>
  <c r="BR51" i="5"/>
  <c r="CB39" i="5"/>
  <c r="CD46" i="5"/>
  <c r="CB51" i="5"/>
  <c r="CM52" i="5"/>
  <c r="CK39" i="5"/>
  <c r="CM46" i="5"/>
  <c r="CK51" i="5"/>
  <c r="BI52" i="5"/>
  <c r="BI51" i="5"/>
  <c r="CK52" i="5"/>
  <c r="AS37" i="4"/>
  <c r="I46" i="5"/>
  <c r="U39" i="5"/>
  <c r="S46" i="5"/>
  <c r="U51" i="5"/>
  <c r="AE39" i="5"/>
  <c r="AC46" i="5"/>
  <c r="AN39" i="5"/>
  <c r="AP46" i="5"/>
  <c r="AN51" i="5"/>
  <c r="AZ46" i="5"/>
  <c r="BH52" i="5"/>
  <c r="BJ52" i="5"/>
  <c r="BH39" i="5"/>
  <c r="BJ46" i="5"/>
  <c r="BH51" i="5"/>
  <c r="BQ39" i="5"/>
  <c r="BS46" i="5"/>
  <c r="BQ51" i="5"/>
  <c r="CA39" i="5"/>
  <c r="CC46" i="5"/>
  <c r="CA51" i="5"/>
  <c r="CN39" i="5"/>
  <c r="CL46" i="5"/>
  <c r="CN51" i="5"/>
  <c r="D53" i="3"/>
  <c r="AT37" i="4"/>
  <c r="AT34" i="4"/>
  <c r="AJ37" i="4"/>
  <c r="K34" i="4"/>
  <c r="K37" i="4"/>
  <c r="Z37" i="4"/>
  <c r="P37" i="4"/>
  <c r="AD34" i="4"/>
  <c r="C53" i="3"/>
  <c r="B53" i="3"/>
  <c r="CL33" i="5"/>
  <c r="CK33" i="5"/>
  <c r="CM33" i="5"/>
  <c r="CN33" i="5"/>
  <c r="CB33" i="5"/>
  <c r="CA52" i="5"/>
  <c r="CC33" i="5"/>
  <c r="CD33" i="5"/>
  <c r="BR52" i="5"/>
  <c r="BQ52" i="5"/>
  <c r="BS33" i="5"/>
  <c r="BR33" i="5"/>
  <c r="BT33" i="5"/>
  <c r="BH33" i="5"/>
  <c r="BG33" i="5"/>
  <c r="BI33" i="5"/>
  <c r="BJ33" i="5"/>
  <c r="AY33" i="5"/>
  <c r="AZ33" i="5"/>
  <c r="AM33" i="5"/>
  <c r="AO33" i="5"/>
  <c r="AN33" i="5"/>
  <c r="AP33" i="5"/>
  <c r="AD52" i="5"/>
  <c r="AD33" i="5"/>
  <c r="AC33" i="5"/>
  <c r="AE33" i="5"/>
  <c r="AF33" i="5"/>
  <c r="S33" i="5"/>
  <c r="T33" i="5"/>
  <c r="U33" i="5"/>
  <c r="V33" i="5"/>
  <c r="I51" i="5"/>
  <c r="I39" i="5"/>
  <c r="J51" i="5"/>
  <c r="J39" i="5"/>
  <c r="I33" i="5"/>
  <c r="J52" i="5"/>
  <c r="AN34" i="4"/>
  <c r="Z34" i="4"/>
  <c r="T34" i="4"/>
  <c r="G21" i="4" l="1"/>
  <c r="E22" i="4"/>
  <c r="E20" i="4"/>
  <c r="H20" i="4"/>
  <c r="D20" i="4"/>
  <c r="F15" i="4"/>
  <c r="I20" i="4" s="1"/>
  <c r="F17" i="4"/>
  <c r="F22" i="4"/>
  <c r="F16" i="4"/>
  <c r="AX46" i="5"/>
  <c r="AW36" i="5"/>
  <c r="AX36" i="5"/>
  <c r="AW40" i="5"/>
  <c r="AX40" i="5"/>
  <c r="AW35" i="5"/>
  <c r="AX35" i="5"/>
  <c r="AX33" i="5"/>
  <c r="AX51" i="5"/>
  <c r="V52" i="5"/>
  <c r="U52" i="5"/>
  <c r="E53" i="3"/>
  <c r="F53" i="3"/>
  <c r="CN52" i="5"/>
  <c r="AO52" i="5"/>
  <c r="AP52" i="5"/>
  <c r="AM52" i="5"/>
  <c r="T52" i="5"/>
  <c r="S52" i="5"/>
  <c r="AX39" i="5"/>
  <c r="AW39" i="5"/>
  <c r="AW33" i="5"/>
  <c r="CD52" i="5"/>
  <c r="AZ52" i="5"/>
  <c r="O41" i="4"/>
  <c r="Z41" i="4"/>
  <c r="Y41" i="4"/>
  <c r="AO41" i="4"/>
  <c r="AI41" i="4"/>
  <c r="AE41" i="4"/>
  <c r="J41" i="4"/>
  <c r="L52" i="5"/>
  <c r="F41" i="4"/>
  <c r="T41" i="4"/>
  <c r="AD41" i="4"/>
  <c r="AJ41" i="4"/>
  <c r="AC52" i="5"/>
  <c r="AE52" i="5"/>
  <c r="CL52" i="5"/>
  <c r="AS41" i="4"/>
  <c r="F15" i="5"/>
  <c r="I20" i="5" s="1"/>
  <c r="K52" i="5"/>
  <c r="F14" i="5"/>
  <c r="I19" i="5" s="1"/>
  <c r="U41" i="4"/>
  <c r="AT41" i="4"/>
  <c r="CC52" i="5"/>
  <c r="BS52" i="5"/>
  <c r="AY52" i="5"/>
  <c r="I52" i="5"/>
  <c r="AN41" i="4"/>
  <c r="P41" i="4"/>
  <c r="K41" i="4"/>
  <c r="D22" i="4" l="1"/>
  <c r="I22" i="4"/>
  <c r="H22" i="4"/>
  <c r="G22" i="4"/>
  <c r="I21" i="4"/>
  <c r="F21" i="4"/>
  <c r="F20" i="4" s="1"/>
  <c r="H21" i="4"/>
  <c r="D21" i="4"/>
  <c r="E21" i="4"/>
  <c r="G20" i="4"/>
  <c r="H20" i="5"/>
  <c r="F20" i="5"/>
  <c r="D19" i="5"/>
  <c r="E19" i="5"/>
  <c r="F19" i="5"/>
  <c r="H19" i="5"/>
  <c r="G19" i="5"/>
  <c r="E20" i="5"/>
  <c r="G20" i="5"/>
  <c r="D20" i="5"/>
  <c r="AW52" i="5" l="1"/>
  <c r="AX52" i="5"/>
  <c r="F13" i="5"/>
  <c r="D18" i="5" s="1"/>
  <c r="G18" i="5" l="1"/>
  <c r="E18" i="5"/>
  <c r="H18" i="5"/>
  <c r="I18" i="5"/>
  <c r="F18" i="5"/>
</calcChain>
</file>

<file path=xl/sharedStrings.xml><?xml version="1.0" encoding="utf-8"?>
<sst xmlns="http://schemas.openxmlformats.org/spreadsheetml/2006/main" count="811" uniqueCount="214">
  <si>
    <t>Template creation:</t>
  </si>
  <si>
    <t>Frequency of reporting:</t>
  </si>
  <si>
    <t xml:space="preserve"> </t>
  </si>
  <si>
    <t>Annual</t>
  </si>
  <si>
    <t>ACO</t>
  </si>
  <si>
    <t>REPORT: ACO Financial Transparency</t>
  </si>
  <si>
    <t>Responsible party:</t>
  </si>
  <si>
    <t>Medicaid</t>
  </si>
  <si>
    <t>Medicare</t>
  </si>
  <si>
    <t>Commercial</t>
  </si>
  <si>
    <t>CY 2018 (Projected)</t>
  </si>
  <si>
    <t>Total $</t>
  </si>
  <si>
    <t>PMPM $</t>
  </si>
  <si>
    <t>Line of business</t>
  </si>
  <si>
    <t>Subtotal Commercial</t>
  </si>
  <si>
    <t>Subtotal Medicaid</t>
  </si>
  <si>
    <t>Measurement periods:</t>
  </si>
  <si>
    <t>Medical Costs by Service Type</t>
  </si>
  <si>
    <t>Total All Payers, All Lines of Business</t>
  </si>
  <si>
    <t>Revenue by payer, payer line of business</t>
  </si>
  <si>
    <t>Template #3:</t>
  </si>
  <si>
    <t>Professional Services</t>
  </si>
  <si>
    <t>Actual: January 1st through December 31st of prior calendar year</t>
  </si>
  <si>
    <t>Payer, Payer Line of business</t>
  </si>
  <si>
    <t>Primary Care</t>
  </si>
  <si>
    <t>Physician Specialist</t>
  </si>
  <si>
    <t>Mental Health</t>
  </si>
  <si>
    <t>Other Non-Physician</t>
  </si>
  <si>
    <t>Inpatient Facility</t>
  </si>
  <si>
    <t>Medical Surgical</t>
  </si>
  <si>
    <t>Maternity</t>
  </si>
  <si>
    <t>Newborn</t>
  </si>
  <si>
    <t>Substance Abuse</t>
  </si>
  <si>
    <t>Rehabilitation</t>
  </si>
  <si>
    <t>Nursing</t>
  </si>
  <si>
    <t>Outpatient Facility</t>
  </si>
  <si>
    <t>Emergency Department</t>
  </si>
  <si>
    <t>Surgery</t>
  </si>
  <si>
    <t>Imaging</t>
  </si>
  <si>
    <t>Laboratory &amp; Pathology</t>
  </si>
  <si>
    <t>Outpatient Pharmacy</t>
  </si>
  <si>
    <t>Long-term Services &amp; Supports</t>
  </si>
  <si>
    <t>Other Services</t>
  </si>
  <si>
    <t>Hospital</t>
  </si>
  <si>
    <t>Specialist</t>
  </si>
  <si>
    <t xml:space="preserve">Outpatient Facility Fee </t>
  </si>
  <si>
    <t xml:space="preserve">Provider Performance Incentive Payments </t>
  </si>
  <si>
    <t>Projected 2018 Medical Costs by Service, by Payer, by Payer Line of Business</t>
  </si>
  <si>
    <t xml:space="preserve">Subtotal Professional </t>
  </si>
  <si>
    <t>Subtotal Inpatient Facility</t>
  </si>
  <si>
    <t>Subtotal Outpatient Facility</t>
  </si>
  <si>
    <t>Subtotal Other Services</t>
  </si>
  <si>
    <t>Subtotal Incentive Payments</t>
  </si>
  <si>
    <t>Appendix B: ACO Revenue and Cost Data</t>
  </si>
  <si>
    <t>Medical Costs by Service Type, by Payer, by Payer Line of Business</t>
  </si>
  <si>
    <t>Template #2:</t>
  </si>
  <si>
    <t>ACO Payments by HCP-LAN Alternative Payment Model</t>
  </si>
  <si>
    <t xml:space="preserve">ACO </t>
  </si>
  <si>
    <t>Payment Model Type:</t>
  </si>
  <si>
    <t>Template #4:</t>
  </si>
  <si>
    <t>Projected Administrative Costs</t>
  </si>
  <si>
    <t>TOTAL ALL SERVICES</t>
  </si>
  <si>
    <t>Personnel (salary and benefits)</t>
  </si>
  <si>
    <t>Finance and accounting</t>
  </si>
  <si>
    <t>Actuarial services</t>
  </si>
  <si>
    <t>Health informatics</t>
  </si>
  <si>
    <t>Legal</t>
  </si>
  <si>
    <t>External relations</t>
  </si>
  <si>
    <t>Human resources</t>
  </si>
  <si>
    <t>Subtotal Personnel</t>
  </si>
  <si>
    <t>Office space (rent/lease, mortgage)</t>
  </si>
  <si>
    <t>Utilities*</t>
  </si>
  <si>
    <t>Telephone, cell, T1/broadband</t>
  </si>
  <si>
    <t>Information systems and security</t>
  </si>
  <si>
    <t>Equipment lease or rent**</t>
  </si>
  <si>
    <t>Computer hardware/software***</t>
  </si>
  <si>
    <t>Furniture, fixtures, other equipment***</t>
  </si>
  <si>
    <t>Maintenance, repairs, custodial, security</t>
  </si>
  <si>
    <t>Supplies, postage, freight, printing</t>
  </si>
  <si>
    <t>Travel</t>
  </si>
  <si>
    <t>Other</t>
  </si>
  <si>
    <t>Subtotal Administrative</t>
  </si>
  <si>
    <t>Administrative Expenses</t>
  </si>
  <si>
    <t>Contracted Services</t>
  </si>
  <si>
    <t>Finance, audit and accounting</t>
  </si>
  <si>
    <t>Consulting</t>
  </si>
  <si>
    <t>Claim processing administration</t>
  </si>
  <si>
    <t>Health information exchange</t>
  </si>
  <si>
    <t>Reinsurance premium</t>
  </si>
  <si>
    <t>Other purchased services</t>
  </si>
  <si>
    <t>Subtotal Contracted Services</t>
  </si>
  <si>
    <t>Community Investment</t>
  </si>
  <si>
    <t>Depreciation and Amortization</t>
  </si>
  <si>
    <t>Taxes</t>
  </si>
  <si>
    <t>Other Administrative Services</t>
  </si>
  <si>
    <t>Margin/Contribution to Reserves</t>
  </si>
  <si>
    <t>TOTAL ALL ADMINISTRATIVE EXPENSES</t>
  </si>
  <si>
    <t>Notes:</t>
  </si>
  <si>
    <t>*If not included in rent, excluding telephone, telecom</t>
  </si>
  <si>
    <t>**Excluding telephone/telecom</t>
  </si>
  <si>
    <t>***Purchased, uncapitalized</t>
  </si>
  <si>
    <t>Projected 2018</t>
  </si>
  <si>
    <t>Blueprint Community Health Teams</t>
  </si>
  <si>
    <t>Blueprint SASH Providers</t>
  </si>
  <si>
    <t>Vermont Health Connect</t>
  </si>
  <si>
    <t>Subtotal Medicare</t>
  </si>
  <si>
    <t>Category 4b</t>
  </si>
  <si>
    <t>Category 4a</t>
  </si>
  <si>
    <t>Category 3a</t>
  </si>
  <si>
    <t>Category 3b</t>
  </si>
  <si>
    <t>Category 2a</t>
  </si>
  <si>
    <t>Category 2b</t>
  </si>
  <si>
    <t>Payer, Payer Line of Business</t>
  </si>
  <si>
    <t>Blueprint Primary Care Practice Payments</t>
  </si>
  <si>
    <t>Other Non-Physician Professional Services</t>
  </si>
  <si>
    <t>Medical / Surgical</t>
  </si>
  <si>
    <t xml:space="preserve">Nursing Facility </t>
  </si>
  <si>
    <t>Category 1</t>
  </si>
  <si>
    <t>Category 1: FFS - No Link to Quality &amp; Value</t>
  </si>
  <si>
    <t>Category 2: FFS - Link to Quality and Value</t>
  </si>
  <si>
    <t>Category 4: Population Based Management</t>
  </si>
  <si>
    <t>Category 2c</t>
  </si>
  <si>
    <t>ACO Payments by Alternative Payment Model =&gt;</t>
  </si>
  <si>
    <t>Category 1: Fee For Service - No Link to Quality &amp; Value</t>
  </si>
  <si>
    <t>Category 3: APMs Built on FFS Architecture</t>
  </si>
  <si>
    <t>Description of Categories within Payment Model Type:</t>
  </si>
  <si>
    <t>Template #5:</t>
  </si>
  <si>
    <t>Service Type</t>
  </si>
  <si>
    <t>Payment Model Type =&gt;</t>
  </si>
  <si>
    <t>Provider Performance Incentive Payments</t>
  </si>
  <si>
    <t>Total</t>
  </si>
  <si>
    <t>PMPM</t>
  </si>
  <si>
    <t>Maternity &amp; Newborn</t>
  </si>
  <si>
    <t>Mental Health &amp; Substance Abuse</t>
  </si>
  <si>
    <t>Description of Categories within Payment Model Type=&gt;</t>
  </si>
  <si>
    <t>TOTAL</t>
  </si>
  <si>
    <t>Category 4: Population-Based Payment</t>
  </si>
  <si>
    <t>2A/2B</t>
  </si>
  <si>
    <t>2018 Projected</t>
  </si>
  <si>
    <t>Annual Payments by APM Category 
(% of Total)</t>
  </si>
  <si>
    <t>Total Payments ($)</t>
  </si>
  <si>
    <t>Total Medical Costs ($)</t>
  </si>
  <si>
    <t>Annual Medical Costs by APM Category 
(% of Total)</t>
  </si>
  <si>
    <t>MSSP or Next Gen ACO</t>
  </si>
  <si>
    <t>CY 2016 (Actual)</t>
  </si>
  <si>
    <t>3A/3B</t>
  </si>
  <si>
    <t>4A/4B</t>
  </si>
  <si>
    <t>Category 2A</t>
  </si>
  <si>
    <t>Category 2B</t>
  </si>
  <si>
    <t>Category 2C</t>
  </si>
  <si>
    <t>Category 3A</t>
  </si>
  <si>
    <t>Category 3B</t>
  </si>
  <si>
    <t>Category 4A</t>
  </si>
  <si>
    <t>Category 4B</t>
  </si>
  <si>
    <t>CY 2017 (Projected)</t>
  </si>
  <si>
    <t>2016 Actual</t>
  </si>
  <si>
    <t>2017 Projected</t>
  </si>
  <si>
    <t>Projected 2017</t>
  </si>
  <si>
    <t>Actual 2016</t>
  </si>
  <si>
    <t>Projected 2017 Medical Costs by Service, by Payer, by Payer Line of Business</t>
  </si>
  <si>
    <t>Actual 2016 Medical Costs by Service, by Payer, by Payer Line of Business</t>
  </si>
  <si>
    <t>Percentage Change
(2016 to 2017)</t>
  </si>
  <si>
    <t>Percentage Change
(2017 to 2018)</t>
  </si>
  <si>
    <t>Percent Change
(2016 to 2017)</t>
  </si>
  <si>
    <t>Percent Change
(2017 to 2018)</t>
  </si>
  <si>
    <t>Projected: January 1st through December 31st of current or next calendar year</t>
  </si>
  <si>
    <t xml:space="preserve">Category 3b: APMs with Shared Savings and Downside Risk
(e.g. episode-based payments for procedures and comprehensive payments with upside and downside risk) </t>
  </si>
  <si>
    <t>2C</t>
  </si>
  <si>
    <t>4C</t>
  </si>
  <si>
    <t>Category 4c</t>
  </si>
  <si>
    <t>Category 4c: Integrated Finance &amp; Delivery System
(e.g. global budgets or full/percent of premium payments in integrated systems)</t>
  </si>
  <si>
    <t>Category 4b: Comprehensive Population-Based Payment
(e.g. global budgets or full/percent of premium payments)</t>
  </si>
  <si>
    <t>Category 4a: Condition-Specific Population-Based Payment
(e.g. per member per month payments, payments for specialty services, such as oncology or mental health)</t>
  </si>
  <si>
    <t>Category 3a: APMs with Shared Savings 
(e.g. upside risk only)</t>
  </si>
  <si>
    <t>Category 2c: Pay-for-Performance
(e.g. bonuses for quality performance)</t>
  </si>
  <si>
    <t>Category 2b: Pay for Reporting
(e.g. bonuses for reporting data or penalties for not reporting data)</t>
  </si>
  <si>
    <t>Category 2a: Foundational Payments for Infrastructure &amp; Operations
(e.g. care coordination fees and payments for HIT investments)</t>
  </si>
  <si>
    <t>Category 4C</t>
  </si>
  <si>
    <t>ACO Medical Costs, by Service Type, by HCP-LAN Alternative Payment Model</t>
  </si>
  <si>
    <t>5/25/2017</t>
  </si>
  <si>
    <t>Clinical Team-Quality &amp; Care Management</t>
  </si>
  <si>
    <t>Informatics/Analytics</t>
  </si>
  <si>
    <t>Operations</t>
  </si>
  <si>
    <t xml:space="preserve">Appendix C: ACO Revenue and Cost Data </t>
  </si>
  <si>
    <t>Template #6:</t>
  </si>
  <si>
    <t>Projected: January 1st through December 31st of next calendar year</t>
  </si>
  <si>
    <t>Other Revenue</t>
  </si>
  <si>
    <t>Grants (list source)</t>
  </si>
  <si>
    <t>Robert Wood Johnson</t>
  </si>
  <si>
    <t>Subtotal Grants</t>
  </si>
  <si>
    <t>Other revenue (list)</t>
  </si>
  <si>
    <t>VMNG PHM Program Pilot - Complex CC</t>
  </si>
  <si>
    <t>Informatics Infrastructure Support</t>
  </si>
  <si>
    <t>Adirondack ACO Revenues</t>
  </si>
  <si>
    <t>CIGNA Revenues</t>
  </si>
  <si>
    <t>Subtotal Other</t>
  </si>
  <si>
    <t>* Entity breakdown to be determined</t>
  </si>
  <si>
    <t>Other Payer PHM Support</t>
  </si>
  <si>
    <t>BCBSVT XSSP2 (QHP)</t>
  </si>
  <si>
    <t>PHM / Payment Reform Programs</t>
  </si>
  <si>
    <t>ACO Programs Team</t>
  </si>
  <si>
    <t>VMNG PMPM Program Revenue</t>
  </si>
  <si>
    <t>PHM Program Pilot - Primary Prevention</t>
  </si>
  <si>
    <t>Commercial Reform Pilot Support</t>
  </si>
  <si>
    <t>Hospital Payment Deductions*</t>
  </si>
  <si>
    <t>Member Dues/Equivalent (list each entity)</t>
  </si>
  <si>
    <t>Subtotal Member Dues/Equivalent</t>
  </si>
  <si>
    <t>Continuum of Care</t>
  </si>
  <si>
    <t>COC</t>
  </si>
  <si>
    <t>Quality improvement</t>
  </si>
  <si>
    <t>Network contracting and network mgmt.</t>
  </si>
  <si>
    <t>Section 4</t>
  </si>
  <si>
    <t>Attachment C-5</t>
  </si>
  <si>
    <t>Attachment C-6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</si>
</sst>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38" x14ac:knownFonts="1">
    <font>
      <sz val="11"/>
      <color theme="1"/>
      <name val="Calibri"/>
      <family val="2"/>
      <scheme val="minor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.5"/>
      <color indexed="8"/>
      <name val="Book Antiqua"/>
      <family val="1"/>
    </font>
    <font>
      <sz val="11"/>
      <color theme="1"/>
      <name val="Book Antiqua"/>
      <family val="1"/>
    </font>
    <font>
      <b/>
      <sz val="10.5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Book Antiqua"/>
      <family val="1"/>
    </font>
    <font>
      <b/>
      <i/>
      <sz val="11"/>
      <color theme="1"/>
      <name val="Book Antiqua"/>
      <family val="1"/>
    </font>
    <font>
      <b/>
      <sz val="12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Calibri"/>
      <family val="2"/>
      <scheme val="minor"/>
    </font>
    <font>
      <b/>
      <sz val="9"/>
      <name val="Book Antiqua"/>
      <family val="1"/>
    </font>
    <font>
      <b/>
      <sz val="10.5"/>
      <name val="Book Antiqua"/>
      <family val="1"/>
    </font>
    <font>
      <sz val="12"/>
      <color indexed="12"/>
      <name val="Arial"/>
      <family val="2"/>
    </font>
    <font>
      <sz val="10"/>
      <name val="Arial"/>
      <family val="2"/>
    </font>
    <font>
      <sz val="10"/>
      <color theme="1" tint="0.14996795556505021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26"/>
      <color theme="1" tint="0.14993743705557422"/>
      <name val="Calibri Light"/>
      <family val="2"/>
      <scheme val="major"/>
    </font>
    <font>
      <sz val="14"/>
      <color theme="1" tint="0.24994659260841701"/>
      <name val="Calibri Light"/>
      <family val="2"/>
      <scheme val="major"/>
    </font>
    <font>
      <sz val="12"/>
      <color theme="1" tint="0.14996795556505021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11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2"/>
      <name val="Helv"/>
    </font>
    <font>
      <sz val="10"/>
      <color theme="1"/>
      <name val="Calibri"/>
      <family val="2"/>
    </font>
    <font>
      <sz val="12"/>
      <name val="Arial"/>
      <family val="2"/>
    </font>
    <font>
      <sz val="8"/>
      <name val="Verdana"/>
      <family val="2"/>
    </font>
    <font>
      <sz val="18"/>
      <color theme="3"/>
      <name val="Calibri Light"/>
      <family val="2"/>
      <scheme val="maj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15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90">
    <xf numFmtId="0" fontId="0" fillId="0" borderId="0"/>
    <xf numFmtId="0" fontId="8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37" fontId="19" fillId="27" borderId="0" applyNumberFormat="0">
      <protection locked="0"/>
    </xf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7" applyNumberFormat="0" applyFill="0" applyAlignment="0" applyProtection="0"/>
    <xf numFmtId="0" fontId="24" fillId="0" borderId="0" applyNumberFormat="0" applyFill="0" applyAlignment="0" applyProtection="0"/>
    <xf numFmtId="0" fontId="25" fillId="0" borderId="3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20" fillId="0" borderId="0"/>
    <xf numFmtId="0" fontId="14" fillId="0" borderId="0"/>
    <xf numFmtId="0" fontId="14" fillId="0" borderId="0"/>
    <xf numFmtId="0" fontId="32" fillId="0" borderId="0"/>
    <xf numFmtId="0" fontId="2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33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37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20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32" fillId="0" borderId="0"/>
    <xf numFmtId="0" fontId="20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0" fillId="0" borderId="0"/>
    <xf numFmtId="0" fontId="14" fillId="0" borderId="0"/>
    <xf numFmtId="0" fontId="14" fillId="0" borderId="0"/>
    <xf numFmtId="0" fontId="32" fillId="0" borderId="0"/>
    <xf numFmtId="0" fontId="20" fillId="0" borderId="0"/>
    <xf numFmtId="0" fontId="14" fillId="0" borderId="0"/>
    <xf numFmtId="0" fontId="14" fillId="0" borderId="0"/>
    <xf numFmtId="0" fontId="32" fillId="0" borderId="0"/>
    <xf numFmtId="0" fontId="20" fillId="0" borderId="0"/>
    <xf numFmtId="0" fontId="14" fillId="0" borderId="0"/>
    <xf numFmtId="0" fontId="14" fillId="0" borderId="0"/>
    <xf numFmtId="0" fontId="32" fillId="0" borderId="0"/>
    <xf numFmtId="0" fontId="20" fillId="0" borderId="0"/>
    <xf numFmtId="0" fontId="14" fillId="0" borderId="0"/>
    <xf numFmtId="0" fontId="14" fillId="0" borderId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/>
    <xf numFmtId="0" fontId="2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0" fontId="1" fillId="2" borderId="4" xfId="0" applyFont="1" applyFill="1" applyBorder="1" applyAlignment="1">
      <alignment horizontal="right"/>
    </xf>
    <xf numFmtId="0" fontId="0" fillId="0" borderId="0" xfId="0" applyBorder="1"/>
    <xf numFmtId="0" fontId="6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0" borderId="1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1" xfId="0" applyFont="1" applyFill="1" applyBorder="1" applyAlignment="1">
      <alignment horizontal="right" vertical="center"/>
    </xf>
    <xf numFmtId="0" fontId="9" fillId="2" borderId="5" xfId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10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14" fontId="2" fillId="0" borderId="0" xfId="0" quotePrefix="1" applyNumberFormat="1" applyFont="1" applyAlignment="1">
      <alignment horizontal="left"/>
    </xf>
    <xf numFmtId="0" fontId="15" fillId="0" borderId="0" xfId="0" applyFont="1"/>
    <xf numFmtId="0" fontId="16" fillId="0" borderId="0" xfId="0" applyFont="1"/>
    <xf numFmtId="0" fontId="6" fillId="0" borderId="0" xfId="0" applyFont="1" applyAlignment="1" applyProtection="1">
      <alignment wrapText="1"/>
    </xf>
    <xf numFmtId="0" fontId="3" fillId="13" borderId="4" xfId="0" applyFont="1" applyFill="1" applyBorder="1"/>
    <xf numFmtId="0" fontId="1" fillId="12" borderId="4" xfId="0" applyFont="1" applyFill="1" applyBorder="1" applyAlignment="1">
      <alignment horizontal="right" vertical="top"/>
    </xf>
    <xf numFmtId="0" fontId="1" fillId="12" borderId="6" xfId="0" applyFont="1" applyFill="1" applyBorder="1" applyAlignment="1">
      <alignment horizontal="center" vertical="top" wrapText="1"/>
    </xf>
    <xf numFmtId="0" fontId="3" fillId="12" borderId="4" xfId="0" applyFont="1" applyFill="1" applyBorder="1"/>
    <xf numFmtId="0" fontId="6" fillId="11" borderId="20" xfId="3" applyNumberFormat="1" applyFont="1" applyFill="1" applyBorder="1" applyAlignment="1" applyProtection="1">
      <alignment horizontal="center" vertical="center" wrapText="1"/>
    </xf>
    <xf numFmtId="0" fontId="6" fillId="11" borderId="19" xfId="3" applyNumberFormat="1" applyFont="1" applyFill="1" applyBorder="1" applyAlignment="1" applyProtection="1">
      <alignment horizontal="center" vertical="center" wrapText="1"/>
    </xf>
    <xf numFmtId="0" fontId="18" fillId="12" borderId="21" xfId="0" applyFont="1" applyFill="1" applyBorder="1" applyAlignment="1" applyProtection="1">
      <alignment horizontal="center" vertical="center" wrapText="1"/>
    </xf>
    <xf numFmtId="0" fontId="18" fillId="11" borderId="16" xfId="0" applyFont="1" applyFill="1" applyBorder="1"/>
    <xf numFmtId="0" fontId="18" fillId="11" borderId="18" xfId="0" applyFont="1" applyFill="1" applyBorder="1"/>
    <xf numFmtId="0" fontId="5" fillId="2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8" fillId="11" borderId="21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wrapText="1"/>
    </xf>
    <xf numFmtId="0" fontId="1" fillId="13" borderId="6" xfId="0" applyFont="1" applyFill="1" applyBorder="1"/>
    <xf numFmtId="0" fontId="10" fillId="0" borderId="0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/>
    <xf numFmtId="9" fontId="4" fillId="0" borderId="8" xfId="0" applyNumberFormat="1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9" xfId="0" applyNumberFormat="1" applyBorder="1"/>
    <xf numFmtId="9" fontId="4" fillId="0" borderId="11" xfId="0" applyNumberFormat="1" applyFont="1" applyBorder="1"/>
    <xf numFmtId="9" fontId="4" fillId="0" borderId="10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 wrapText="1"/>
    </xf>
    <xf numFmtId="0" fontId="16" fillId="0" borderId="0" xfId="0" applyFont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right" vertical="top" wrapText="1"/>
    </xf>
    <xf numFmtId="0" fontId="7" fillId="8" borderId="13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 wrapText="1"/>
    </xf>
    <xf numFmtId="165" fontId="4" fillId="8" borderId="9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0" fontId="7" fillId="8" borderId="6" xfId="0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164" fontId="7" fillId="11" borderId="21" xfId="2" applyNumberFormat="1" applyFont="1" applyFill="1" applyBorder="1" applyAlignment="1" applyProtection="1">
      <alignment horizontal="center" vertical="center" wrapText="1"/>
    </xf>
    <xf numFmtId="0" fontId="17" fillId="12" borderId="0" xfId="0" applyFont="1" applyFill="1" applyBorder="1" applyAlignment="1" applyProtection="1">
      <alignment horizontal="center" vertical="center" wrapText="1"/>
    </xf>
    <xf numFmtId="0" fontId="6" fillId="11" borderId="0" xfId="3" applyNumberFormat="1" applyFont="1" applyFill="1" applyBorder="1" applyAlignment="1" applyProtection="1">
      <alignment horizontal="center" vertical="center" wrapText="1"/>
    </xf>
    <xf numFmtId="0" fontId="17" fillId="12" borderId="21" xfId="0" applyFont="1" applyFill="1" applyBorder="1" applyAlignment="1" applyProtection="1">
      <alignment horizontal="center" vertical="center" wrapText="1"/>
    </xf>
    <xf numFmtId="0" fontId="17" fillId="12" borderId="22" xfId="0" applyFont="1" applyFill="1" applyBorder="1" applyAlignment="1" applyProtection="1">
      <alignment horizontal="center" vertical="center" wrapText="1"/>
    </xf>
    <xf numFmtId="0" fontId="6" fillId="11" borderId="21" xfId="3" applyNumberFormat="1" applyFont="1" applyFill="1" applyBorder="1" applyAlignment="1" applyProtection="1">
      <alignment horizontal="center" vertical="center" wrapText="1"/>
    </xf>
    <xf numFmtId="0" fontId="6" fillId="11" borderId="22" xfId="3" applyNumberFormat="1" applyFont="1" applyFill="1" applyBorder="1" applyAlignment="1" applyProtection="1">
      <alignment horizontal="center" vertical="center" wrapText="1"/>
    </xf>
    <xf numFmtId="0" fontId="6" fillId="11" borderId="18" xfId="3" applyNumberFormat="1" applyFont="1" applyFill="1" applyBorder="1" applyAlignment="1" applyProtection="1">
      <alignment horizontal="center" vertical="center" wrapText="1"/>
    </xf>
    <xf numFmtId="165" fontId="0" fillId="0" borderId="7" xfId="0" applyNumberFormat="1" applyBorder="1"/>
    <xf numFmtId="165" fontId="0" fillId="0" borderId="1" xfId="0" applyNumberFormat="1" applyBorder="1"/>
    <xf numFmtId="165" fontId="4" fillId="8" borderId="9" xfId="0" applyNumberFormat="1" applyFont="1" applyFill="1" applyBorder="1" applyAlignment="1">
      <alignment horizontal="center" vertical="center"/>
    </xf>
    <xf numFmtId="165" fontId="4" fillId="8" borderId="0" xfId="0" applyNumberFormat="1" applyFont="1" applyFill="1" applyBorder="1" applyAlignment="1">
      <alignment horizontal="center" vertical="center"/>
    </xf>
    <xf numFmtId="9" fontId="0" fillId="0" borderId="6" xfId="0" applyNumberFormat="1" applyBorder="1"/>
    <xf numFmtId="9" fontId="4" fillId="8" borderId="6" xfId="0" applyNumberFormat="1" applyFont="1" applyFill="1" applyBorder="1"/>
    <xf numFmtId="0" fontId="4" fillId="8" borderId="6" xfId="0" applyNumberFormat="1" applyFont="1" applyFill="1" applyBorder="1"/>
    <xf numFmtId="0" fontId="4" fillId="0" borderId="6" xfId="0" applyNumberFormat="1" applyFont="1" applyBorder="1"/>
    <xf numFmtId="0" fontId="4" fillId="0" borderId="6" xfId="0" applyFont="1" applyBorder="1"/>
    <xf numFmtId="0" fontId="4" fillId="8" borderId="6" xfId="0" applyFont="1" applyFill="1" applyBorder="1"/>
    <xf numFmtId="42" fontId="18" fillId="12" borderId="22" xfId="2" applyNumberFormat="1" applyFont="1" applyFill="1" applyBorder="1" applyAlignment="1" applyProtection="1">
      <alignment horizontal="center" vertical="center" wrapText="1"/>
    </xf>
    <xf numFmtId="42" fontId="7" fillId="11" borderId="22" xfId="2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right"/>
    </xf>
    <xf numFmtId="9" fontId="4" fillId="2" borderId="3" xfId="0" applyNumberFormat="1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8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165" fontId="0" fillId="0" borderId="9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0" xfId="0" applyFont="1" applyFill="1"/>
    <xf numFmtId="165" fontId="4" fillId="0" borderId="30" xfId="0" applyNumberFormat="1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0" xfId="2" applyNumberFormat="1" applyFont="1"/>
    <xf numFmtId="164" fontId="5" fillId="2" borderId="6" xfId="2" applyNumberFormat="1" applyFont="1" applyFill="1" applyBorder="1" applyAlignment="1">
      <alignment horizontal="center" vertical="center" wrapText="1"/>
    </xf>
    <xf numFmtId="164" fontId="0" fillId="0" borderId="0" xfId="2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4" fillId="8" borderId="0" xfId="0" applyNumberFormat="1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2" fontId="6" fillId="11" borderId="0" xfId="3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right"/>
    </xf>
    <xf numFmtId="0" fontId="1" fillId="13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165" fontId="0" fillId="0" borderId="9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right" vertical="center"/>
    </xf>
    <xf numFmtId="164" fontId="0" fillId="0" borderId="13" xfId="2" applyNumberFormat="1" applyFont="1" applyBorder="1"/>
    <xf numFmtId="164" fontId="0" fillId="0" borderId="36" xfId="2" applyNumberFormat="1" applyFont="1" applyBorder="1"/>
    <xf numFmtId="164" fontId="4" fillId="0" borderId="36" xfId="2" applyNumberFormat="1" applyFont="1" applyBorder="1"/>
    <xf numFmtId="164" fontId="4" fillId="0" borderId="26" xfId="2" applyNumberFormat="1" applyFont="1" applyBorder="1"/>
    <xf numFmtId="165" fontId="0" fillId="0" borderId="9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9" fontId="0" fillId="0" borderId="0" xfId="0" applyNumberFormat="1" applyFont="1" applyBorder="1"/>
    <xf numFmtId="9" fontId="0" fillId="0" borderId="8" xfId="0" applyNumberFormat="1" applyFont="1" applyBorder="1"/>
    <xf numFmtId="0" fontId="0" fillId="0" borderId="0" xfId="0" applyNumberFormat="1" applyFont="1" applyBorder="1"/>
    <xf numFmtId="0" fontId="0" fillId="0" borderId="8" xfId="0" applyNumberFormat="1" applyFont="1" applyBorder="1"/>
    <xf numFmtId="0" fontId="0" fillId="0" borderId="0" xfId="0" applyNumberFormat="1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/>
    <xf numFmtId="0" fontId="0" fillId="0" borderId="1" xfId="0" applyFont="1" applyBorder="1"/>
    <xf numFmtId="0" fontId="0" fillId="0" borderId="2" xfId="0" applyFont="1" applyBorder="1"/>
    <xf numFmtId="165" fontId="37" fillId="0" borderId="9" xfId="0" applyNumberFormat="1" applyFont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165" fontId="36" fillId="0" borderId="9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165" fontId="36" fillId="0" borderId="12" xfId="0" applyNumberFormat="1" applyFont="1" applyFill="1" applyBorder="1" applyAlignment="1">
      <alignment horizontal="center" vertical="center"/>
    </xf>
    <xf numFmtId="165" fontId="36" fillId="0" borderId="11" xfId="0" applyNumberFormat="1" applyFont="1" applyFill="1" applyBorder="1" applyAlignment="1">
      <alignment horizontal="center" vertical="center"/>
    </xf>
    <xf numFmtId="166" fontId="6" fillId="11" borderId="21" xfId="3" applyNumberFormat="1" applyFont="1" applyFill="1" applyBorder="1" applyAlignment="1" applyProtection="1">
      <alignment horizontal="center" vertical="center" wrapText="1"/>
    </xf>
    <xf numFmtId="166" fontId="6" fillId="11" borderId="0" xfId="3" applyNumberFormat="1" applyFont="1" applyFill="1" applyBorder="1" applyAlignment="1" applyProtection="1">
      <alignment horizontal="center" vertical="center" wrapText="1"/>
    </xf>
    <xf numFmtId="166" fontId="6" fillId="11" borderId="22" xfId="3" applyNumberFormat="1" applyFont="1" applyFill="1" applyBorder="1" applyAlignment="1" applyProtection="1">
      <alignment horizontal="center" vertical="center" wrapText="1"/>
    </xf>
    <xf numFmtId="166" fontId="6" fillId="11" borderId="18" xfId="3" applyNumberFormat="1" applyFont="1" applyFill="1" applyBorder="1" applyAlignment="1" applyProtection="1">
      <alignment horizontal="center" vertical="center" wrapText="1"/>
    </xf>
    <xf numFmtId="166" fontId="6" fillId="11" borderId="20" xfId="3" applyNumberFormat="1" applyFont="1" applyFill="1" applyBorder="1" applyAlignment="1" applyProtection="1">
      <alignment horizontal="center" vertical="center" wrapText="1"/>
    </xf>
    <xf numFmtId="166" fontId="6" fillId="11" borderId="19" xfId="3" applyNumberFormat="1" applyFont="1" applyFill="1" applyBorder="1" applyAlignment="1" applyProtection="1">
      <alignment horizontal="center" vertical="center" wrapText="1"/>
    </xf>
    <xf numFmtId="165" fontId="0" fillId="0" borderId="9" xfId="0" applyNumberFormat="1" applyFill="1" applyBorder="1" applyAlignment="1">
      <alignment horizontal="right" vertical="center"/>
    </xf>
    <xf numFmtId="165" fontId="0" fillId="0" borderId="0" xfId="0" applyNumberFormat="1" applyFill="1" applyBorder="1"/>
    <xf numFmtId="164" fontId="0" fillId="0" borderId="0" xfId="0" applyNumberFormat="1"/>
    <xf numFmtId="164" fontId="0" fillId="0" borderId="36" xfId="2" applyNumberFormat="1" applyFont="1" applyFill="1" applyBorder="1"/>
    <xf numFmtId="165" fontId="0" fillId="0" borderId="0" xfId="0" applyNumberFormat="1" applyFill="1"/>
    <xf numFmtId="165" fontId="0" fillId="0" borderId="0" xfId="0" applyNumberFormat="1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wrapText="1"/>
    </xf>
    <xf numFmtId="42" fontId="0" fillId="0" borderId="0" xfId="0" applyNumberFormat="1"/>
    <xf numFmtId="42" fontId="6" fillId="0" borderId="0" xfId="0" applyNumberFormat="1" applyFont="1" applyAlignment="1" applyProtection="1">
      <alignment wrapText="1"/>
    </xf>
    <xf numFmtId="9" fontId="0" fillId="0" borderId="6" xfId="3" applyFont="1" applyBorder="1"/>
    <xf numFmtId="9" fontId="4" fillId="8" borderId="6" xfId="3" applyFont="1" applyFill="1" applyBorder="1"/>
    <xf numFmtId="9" fontId="4" fillId="0" borderId="6" xfId="3" applyFont="1" applyBorder="1"/>
    <xf numFmtId="9" fontId="0" fillId="0" borderId="4" xfId="0" applyNumberFormat="1" applyBorder="1"/>
    <xf numFmtId="166" fontId="0" fillId="0" borderId="0" xfId="3" applyNumberFormat="1" applyFont="1" applyFill="1"/>
    <xf numFmtId="0" fontId="3" fillId="7" borderId="5" xfId="0" applyFont="1" applyFill="1" applyBorder="1" applyAlignment="1">
      <alignment horizontal="center"/>
    </xf>
    <xf numFmtId="0" fontId="4" fillId="0" borderId="0" xfId="0" applyFont="1"/>
    <xf numFmtId="0" fontId="3" fillId="9" borderId="3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4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15" fillId="13" borderId="16" xfId="0" applyFont="1" applyFill="1" applyBorder="1" applyAlignment="1" applyProtection="1">
      <alignment horizontal="center" vertical="center" wrapText="1"/>
    </xf>
    <xf numFmtId="0" fontId="15" fillId="13" borderId="17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5" fillId="10" borderId="16" xfId="0" applyFont="1" applyFill="1" applyBorder="1" applyAlignment="1" applyProtection="1">
      <alignment horizontal="center" vertical="center" wrapText="1"/>
    </xf>
    <xf numFmtId="0" fontId="15" fillId="10" borderId="32" xfId="0" applyFont="1" applyFill="1" applyBorder="1" applyAlignment="1" applyProtection="1">
      <alignment horizontal="center" vertical="center" wrapText="1"/>
    </xf>
    <xf numFmtId="0" fontId="15" fillId="10" borderId="17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2" borderId="5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left" vertical="center" wrapText="1"/>
    </xf>
    <xf numFmtId="0" fontId="1" fillId="13" borderId="5" xfId="0" applyFont="1" applyFill="1" applyBorder="1" applyAlignment="1">
      <alignment horizontal="left" vertical="center" wrapText="1"/>
    </xf>
    <xf numFmtId="0" fontId="1" fillId="1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7" fillId="2" borderId="3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top" wrapText="1"/>
    </xf>
    <xf numFmtId="0" fontId="1" fillId="12" borderId="5" xfId="0" applyFont="1" applyFill="1" applyBorder="1" applyAlignment="1">
      <alignment horizontal="center" vertical="top" wrapText="1"/>
    </xf>
    <xf numFmtId="0" fontId="0" fillId="12" borderId="5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0" fillId="12" borderId="5" xfId="0" applyFill="1" applyBorder="1" applyAlignment="1"/>
    <xf numFmtId="0" fontId="0" fillId="12" borderId="23" xfId="0" applyFill="1" applyBorder="1" applyAlignment="1"/>
    <xf numFmtId="0" fontId="3" fillId="12" borderId="5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" fillId="12" borderId="5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0" borderId="4" xfId="0" applyBorder="1" applyAlignment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/>
    </xf>
    <xf numFmtId="0" fontId="0" fillId="12" borderId="11" xfId="0" applyFill="1" applyBorder="1" applyAlignment="1"/>
    <xf numFmtId="0" fontId="0" fillId="12" borderId="25" xfId="0" applyFill="1" applyBorder="1" applyAlignment="1"/>
    <xf numFmtId="0" fontId="1" fillId="12" borderId="12" xfId="0" applyFont="1" applyFill="1" applyBorder="1" applyAlignment="1">
      <alignment horizontal="center" vertical="top" wrapText="1"/>
    </xf>
    <xf numFmtId="0" fontId="1" fillId="12" borderId="11" xfId="0" applyFont="1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9" fillId="2" borderId="0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left" wrapText="1"/>
    </xf>
    <xf numFmtId="0" fontId="3" fillId="13" borderId="1" xfId="0" applyFont="1" applyFill="1" applyBorder="1" applyAlignment="1">
      <alignment horizontal="left" wrapText="1"/>
    </xf>
    <xf numFmtId="0" fontId="3" fillId="13" borderId="2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39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Assumption" xfId="16"/>
    <cellStyle name="Comma 2" xfId="17"/>
    <cellStyle name="Comma 2 2" xfId="18"/>
    <cellStyle name="Comma 2 2 2" xfId="19"/>
    <cellStyle name="Comma 2 2 2 2" xfId="20"/>
    <cellStyle name="Comma 2 2 3" xfId="21"/>
    <cellStyle name="Comma 2 3" xfId="22"/>
    <cellStyle name="Comma 2 4" xfId="23"/>
    <cellStyle name="Comma 3" xfId="24"/>
    <cellStyle name="Comma 3 2" xfId="25"/>
    <cellStyle name="Comma 3 2 2" xfId="26"/>
    <cellStyle name="Comma 3 3" xfId="27"/>
    <cellStyle name="Comma 4" xfId="28"/>
    <cellStyle name="Comma 4 2" xfId="29"/>
    <cellStyle name="Comma 5" xfId="30"/>
    <cellStyle name="Comma 5 2" xfId="31"/>
    <cellStyle name="Comma 5 3" xfId="32"/>
    <cellStyle name="Comma 6" xfId="33"/>
    <cellStyle name="Comma 6 2" xfId="34"/>
    <cellStyle name="Comma 7" xfId="35"/>
    <cellStyle name="Currency" xfId="2" builtinId="4"/>
    <cellStyle name="Currency 10" xfId="36"/>
    <cellStyle name="Currency 10 2" xfId="37"/>
    <cellStyle name="Currency 11" xfId="38"/>
    <cellStyle name="Currency 12" xfId="39"/>
    <cellStyle name="Currency 2" xfId="40"/>
    <cellStyle name="Currency 2 2" xfId="41"/>
    <cellStyle name="Currency 2 2 2" xfId="42"/>
    <cellStyle name="Currency 2 2 2 2" xfId="43"/>
    <cellStyle name="Currency 2 2 3" xfId="44"/>
    <cellStyle name="Currency 2 3" xfId="45"/>
    <cellStyle name="Currency 2 4" xfId="46"/>
    <cellStyle name="Currency 3" xfId="47"/>
    <cellStyle name="Currency 3 2" xfId="48"/>
    <cellStyle name="Currency 3 3" xfId="49"/>
    <cellStyle name="Currency 4" xfId="50"/>
    <cellStyle name="Currency 4 2" xfId="51"/>
    <cellStyle name="Currency 4 3" xfId="52"/>
    <cellStyle name="Currency 5" xfId="53"/>
    <cellStyle name="Currency 5 2" xfId="54"/>
    <cellStyle name="Currency 5 3" xfId="55"/>
    <cellStyle name="Currency 6" xfId="56"/>
    <cellStyle name="Currency 7" xfId="57"/>
    <cellStyle name="Currency 8" xfId="58"/>
    <cellStyle name="Currency 9" xfId="59"/>
    <cellStyle name="Followed Hyperlink 2" xfId="60"/>
    <cellStyle name="Heading 1 2" xfId="61"/>
    <cellStyle name="Heading 2 2" xfId="62"/>
    <cellStyle name="Heading 3 2" xfId="63"/>
    <cellStyle name="Hyperlink" xfId="1" builtinId="8"/>
    <cellStyle name="Hyperlink 2" xfId="64"/>
    <cellStyle name="Hyperlink 2 2" xfId="65"/>
    <cellStyle name="Hyperlink 3" xfId="66"/>
    <cellStyle name="Hyperlink 3 2" xfId="67"/>
    <cellStyle name="Hyperlink 4" xfId="68"/>
    <cellStyle name="Hyperlink 5" xfId="69"/>
    <cellStyle name="Hyperlink 6" xfId="70"/>
    <cellStyle name="Hyperlink 7" xfId="71"/>
    <cellStyle name="Hyperlink 8" xfId="72"/>
    <cellStyle name="Hyperlink 9" xfId="73"/>
    <cellStyle name="Normal" xfId="0" builtinId="0"/>
    <cellStyle name="Normal - Style1" xfId="74"/>
    <cellStyle name="Normal - Style2" xfId="75"/>
    <cellStyle name="Normal - Style3" xfId="76"/>
    <cellStyle name="Normal - Style4" xfId="77"/>
    <cellStyle name="Normal - Style5" xfId="78"/>
    <cellStyle name="Normal - Style6" xfId="79"/>
    <cellStyle name="Normal - Style7" xfId="80"/>
    <cellStyle name="Normal - Style8" xfId="81"/>
    <cellStyle name="Normal 10" xfId="82"/>
    <cellStyle name="Normal 10 2" xfId="83"/>
    <cellStyle name="Normal 10 2 2" xfId="84"/>
    <cellStyle name="Normal 10 3" xfId="85"/>
    <cellStyle name="Normal 11" xfId="86"/>
    <cellStyle name="Normal 11 2" xfId="87"/>
    <cellStyle name="Normal 11 2 2" xfId="88"/>
    <cellStyle name="Normal 11 3" xfId="89"/>
    <cellStyle name="Normal 12" xfId="90"/>
    <cellStyle name="Normal 13" xfId="91"/>
    <cellStyle name="Normal 14" xfId="92"/>
    <cellStyle name="Normal 15" xfId="93"/>
    <cellStyle name="Normal 16" xfId="94"/>
    <cellStyle name="Normal 17" xfId="95"/>
    <cellStyle name="Normal 18" xfId="96"/>
    <cellStyle name="Normal 19" xfId="97"/>
    <cellStyle name="Normal 2" xfId="98"/>
    <cellStyle name="Normal 2 2" xfId="99"/>
    <cellStyle name="Normal 2 2 2" xfId="100"/>
    <cellStyle name="Normal 2 2 2 2" xfId="101"/>
    <cellStyle name="Normal 2 3" xfId="102"/>
    <cellStyle name="Normal 2 3 2" xfId="103"/>
    <cellStyle name="Normal 2 3 2 2" xfId="104"/>
    <cellStyle name="Normal 2 3 2 2 2" xfId="105"/>
    <cellStyle name="Normal 2 3 2 2 2 2" xfId="106"/>
    <cellStyle name="Normal 2 3 2 2 3" xfId="107"/>
    <cellStyle name="Normal 2 3 2 3" xfId="108"/>
    <cellStyle name="Normal 2 3 2 3 2" xfId="109"/>
    <cellStyle name="Normal 2 3 2 3 2 2" xfId="110"/>
    <cellStyle name="Normal 2 3 2 3 3" xfId="111"/>
    <cellStyle name="Normal 2 3 2 4" xfId="112"/>
    <cellStyle name="Normal 2 3 2 4 2" xfId="113"/>
    <cellStyle name="Normal 2 3 2 5" xfId="114"/>
    <cellStyle name="Normal 2 3 3" xfId="115"/>
    <cellStyle name="Normal 2 3 3 2" xfId="116"/>
    <cellStyle name="Normal 2 3 3 2 2" xfId="117"/>
    <cellStyle name="Normal 2 3 3 3" xfId="118"/>
    <cellStyle name="Normal 2 3 4" xfId="119"/>
    <cellStyle name="Normal 2 3 4 2" xfId="120"/>
    <cellStyle name="Normal 2 3 4 2 2" xfId="121"/>
    <cellStyle name="Normal 2 3 4 3" xfId="122"/>
    <cellStyle name="Normal 2 3 5" xfId="123"/>
    <cellStyle name="Normal 2 3 5 2" xfId="124"/>
    <cellStyle name="Normal 2 3 6" xfId="125"/>
    <cellStyle name="Normal 2 3 7" xfId="126"/>
    <cellStyle name="Normal 2 4" xfId="127"/>
    <cellStyle name="Normal 2 4 2" xfId="128"/>
    <cellStyle name="Normal 2 4 2 2" xfId="129"/>
    <cellStyle name="Normal 2 4 3" xfId="130"/>
    <cellStyle name="Normal 2 4 4" xfId="131"/>
    <cellStyle name="Normal 2 5" xfId="132"/>
    <cellStyle name="Normal 2 5 2" xfId="133"/>
    <cellStyle name="Normal 2 5 2 2" xfId="134"/>
    <cellStyle name="Normal 2 5 2 2 2" xfId="135"/>
    <cellStyle name="Normal 2 5 2 2 2 2" xfId="136"/>
    <cellStyle name="Normal 2 5 2 2 3" xfId="137"/>
    <cellStyle name="Normal 2 5 2 3" xfId="138"/>
    <cellStyle name="Normal 2 5 2 3 2" xfId="139"/>
    <cellStyle name="Normal 2 5 2 3 2 2" xfId="140"/>
    <cellStyle name="Normal 2 5 2 3 3" xfId="141"/>
    <cellStyle name="Normal 2 5 2 4" xfId="142"/>
    <cellStyle name="Normal 2 5 2 4 2" xfId="143"/>
    <cellStyle name="Normal 2 5 2 5" xfId="144"/>
    <cellStyle name="Normal 2 5 3" xfId="145"/>
    <cellStyle name="Normal 2 5 3 2" xfId="146"/>
    <cellStyle name="Normal 2 5 3 2 2" xfId="147"/>
    <cellStyle name="Normal 2 5 3 3" xfId="148"/>
    <cellStyle name="Normal 2 5 4" xfId="149"/>
    <cellStyle name="Normal 2 5 4 2" xfId="150"/>
    <cellStyle name="Normal 2 5 4 2 2" xfId="151"/>
    <cellStyle name="Normal 2 5 4 3" xfId="152"/>
    <cellStyle name="Normal 2 5 5" xfId="153"/>
    <cellStyle name="Normal 2 5 5 2" xfId="154"/>
    <cellStyle name="Normal 2 5 6" xfId="155"/>
    <cellStyle name="Normal 2 6" xfId="156"/>
    <cellStyle name="Normal 20" xfId="157"/>
    <cellStyle name="Normal 21" xfId="158"/>
    <cellStyle name="Normal 22" xfId="159"/>
    <cellStyle name="Normal 23" xfId="160"/>
    <cellStyle name="Normal 24" xfId="161"/>
    <cellStyle name="Normal 25" xfId="162"/>
    <cellStyle name="Normal 26" xfId="163"/>
    <cellStyle name="Normal 27" xfId="164"/>
    <cellStyle name="Normal 28" xfId="165"/>
    <cellStyle name="Normal 29" xfId="166"/>
    <cellStyle name="Normal 3" xfId="167"/>
    <cellStyle name="Normal 3 2" xfId="168"/>
    <cellStyle name="Normal 3 2 2" xfId="169"/>
    <cellStyle name="Normal 3 3" xfId="170"/>
    <cellStyle name="Normal 3 3 2" xfId="171"/>
    <cellStyle name="Normal 3 3 2 2" xfId="172"/>
    <cellStyle name="Normal 3 3 2 2 2" xfId="173"/>
    <cellStyle name="Normal 3 3 2 2 2 2" xfId="174"/>
    <cellStyle name="Normal 3 3 2 2 3" xfId="175"/>
    <cellStyle name="Normal 3 3 2 3" xfId="176"/>
    <cellStyle name="Normal 3 3 2 3 2" xfId="177"/>
    <cellStyle name="Normal 3 3 2 3 2 2" xfId="178"/>
    <cellStyle name="Normal 3 3 2 3 3" xfId="179"/>
    <cellStyle name="Normal 3 3 2 4" xfId="180"/>
    <cellStyle name="Normal 3 3 2 4 2" xfId="181"/>
    <cellStyle name="Normal 3 3 2 5" xfId="182"/>
    <cellStyle name="Normal 3 3 3" xfId="183"/>
    <cellStyle name="Normal 3 3 3 2" xfId="184"/>
    <cellStyle name="Normal 3 3 3 2 2" xfId="185"/>
    <cellStyle name="Normal 3 3 3 3" xfId="186"/>
    <cellStyle name="Normal 3 3 4" xfId="187"/>
    <cellStyle name="Normal 3 3 4 2" xfId="188"/>
    <cellStyle name="Normal 3 3 4 2 2" xfId="189"/>
    <cellStyle name="Normal 3 3 4 3" xfId="190"/>
    <cellStyle name="Normal 3 3 5" xfId="191"/>
    <cellStyle name="Normal 3 3 5 2" xfId="192"/>
    <cellStyle name="Normal 3 3 6" xfId="193"/>
    <cellStyle name="Normal 30" xfId="194"/>
    <cellStyle name="Normal 31" xfId="195"/>
    <cellStyle name="Normal 32" xfId="196"/>
    <cellStyle name="Normal 33" xfId="197"/>
    <cellStyle name="Normal 33 2" xfId="198"/>
    <cellStyle name="Normal 33 2 2" xfId="199"/>
    <cellStyle name="Normal 33 2 2 2" xfId="200"/>
    <cellStyle name="Normal 33 2 2 2 2" xfId="201"/>
    <cellStyle name="Normal 33 2 2 3" xfId="202"/>
    <cellStyle name="Normal 33 2 3" xfId="203"/>
    <cellStyle name="Normal 33 2 3 2" xfId="204"/>
    <cellStyle name="Normal 33 2 3 2 2" xfId="205"/>
    <cellStyle name="Normal 33 2 3 3" xfId="206"/>
    <cellStyle name="Normal 33 2 4" xfId="207"/>
    <cellStyle name="Normal 33 2 4 2" xfId="208"/>
    <cellStyle name="Normal 33 2 5" xfId="209"/>
    <cellStyle name="Normal 33 3" xfId="210"/>
    <cellStyle name="Normal 33 3 2" xfId="211"/>
    <cellStyle name="Normal 33 3 2 2" xfId="212"/>
    <cellStyle name="Normal 33 3 3" xfId="213"/>
    <cellStyle name="Normal 33 4" xfId="214"/>
    <cellStyle name="Normal 33 4 2" xfId="215"/>
    <cellStyle name="Normal 33 4 2 2" xfId="216"/>
    <cellStyle name="Normal 33 4 3" xfId="217"/>
    <cellStyle name="Normal 33 5" xfId="218"/>
    <cellStyle name="Normal 33 5 2" xfId="219"/>
    <cellStyle name="Normal 33 6" xfId="220"/>
    <cellStyle name="Normal 34" xfId="221"/>
    <cellStyle name="Normal 34 2" xfId="222"/>
    <cellStyle name="Normal 34 2 2" xfId="223"/>
    <cellStyle name="Normal 34 2 2 2" xfId="224"/>
    <cellStyle name="Normal 34 2 2 2 2" xfId="225"/>
    <cellStyle name="Normal 34 2 2 3" xfId="226"/>
    <cellStyle name="Normal 34 2 3" xfId="227"/>
    <cellStyle name="Normal 34 2 3 2" xfId="228"/>
    <cellStyle name="Normal 34 2 3 2 2" xfId="229"/>
    <cellStyle name="Normal 34 2 3 3" xfId="230"/>
    <cellStyle name="Normal 34 2 4" xfId="231"/>
    <cellStyle name="Normal 34 2 4 2" xfId="232"/>
    <cellStyle name="Normal 34 2 5" xfId="233"/>
    <cellStyle name="Normal 34 3" xfId="234"/>
    <cellStyle name="Normal 34 3 2" xfId="235"/>
    <cellStyle name="Normal 34 3 2 2" xfId="236"/>
    <cellStyle name="Normal 34 3 3" xfId="237"/>
    <cellStyle name="Normal 34 4" xfId="238"/>
    <cellStyle name="Normal 34 4 2" xfId="239"/>
    <cellStyle name="Normal 34 4 2 2" xfId="240"/>
    <cellStyle name="Normal 34 4 3" xfId="241"/>
    <cellStyle name="Normal 34 5" xfId="242"/>
    <cellStyle name="Normal 34 5 2" xfId="243"/>
    <cellStyle name="Normal 34 6" xfId="244"/>
    <cellStyle name="Normal 35" xfId="245"/>
    <cellStyle name="Normal 35 2" xfId="246"/>
    <cellStyle name="Normal 35 2 2" xfId="247"/>
    <cellStyle name="Normal 35 2 2 2" xfId="248"/>
    <cellStyle name="Normal 35 2 2 2 2" xfId="249"/>
    <cellStyle name="Normal 35 2 2 3" xfId="250"/>
    <cellStyle name="Normal 35 2 3" xfId="251"/>
    <cellStyle name="Normal 35 2 3 2" xfId="252"/>
    <cellStyle name="Normal 35 2 3 2 2" xfId="253"/>
    <cellStyle name="Normal 35 2 3 3" xfId="254"/>
    <cellStyle name="Normal 35 2 4" xfId="255"/>
    <cellStyle name="Normal 35 2 4 2" xfId="256"/>
    <cellStyle name="Normal 35 2 5" xfId="257"/>
    <cellStyle name="Normal 35 3" xfId="258"/>
    <cellStyle name="Normal 35 3 2" xfId="259"/>
    <cellStyle name="Normal 35 3 2 2" xfId="260"/>
    <cellStyle name="Normal 35 3 3" xfId="261"/>
    <cellStyle name="Normal 35 4" xfId="262"/>
    <cellStyle name="Normal 35 4 2" xfId="263"/>
    <cellStyle name="Normal 35 4 2 2" xfId="264"/>
    <cellStyle name="Normal 35 4 3" xfId="265"/>
    <cellStyle name="Normal 35 5" xfId="266"/>
    <cellStyle name="Normal 35 5 2" xfId="267"/>
    <cellStyle name="Normal 35 6" xfId="268"/>
    <cellStyle name="Normal 36" xfId="269"/>
    <cellStyle name="Normal 36 2" xfId="270"/>
    <cellStyle name="Normal 36 2 2" xfId="271"/>
    <cellStyle name="Normal 36 2 2 2" xfId="272"/>
    <cellStyle name="Normal 36 2 2 2 2" xfId="273"/>
    <cellStyle name="Normal 36 2 2 3" xfId="274"/>
    <cellStyle name="Normal 36 2 3" xfId="275"/>
    <cellStyle name="Normal 36 2 3 2" xfId="276"/>
    <cellStyle name="Normal 36 2 3 2 2" xfId="277"/>
    <cellStyle name="Normal 36 2 3 3" xfId="278"/>
    <cellStyle name="Normal 36 2 4" xfId="279"/>
    <cellStyle name="Normal 36 2 4 2" xfId="280"/>
    <cellStyle name="Normal 36 2 5" xfId="281"/>
    <cellStyle name="Normal 36 3" xfId="282"/>
    <cellStyle name="Normal 36 3 2" xfId="283"/>
    <cellStyle name="Normal 36 3 2 2" xfId="284"/>
    <cellStyle name="Normal 36 3 3" xfId="285"/>
    <cellStyle name="Normal 36 4" xfId="286"/>
    <cellStyle name="Normal 36 4 2" xfId="287"/>
    <cellStyle name="Normal 36 4 2 2" xfId="288"/>
    <cellStyle name="Normal 36 4 3" xfId="289"/>
    <cellStyle name="Normal 36 5" xfId="290"/>
    <cellStyle name="Normal 36 5 2" xfId="291"/>
    <cellStyle name="Normal 36 6" xfId="292"/>
    <cellStyle name="Normal 37" xfId="293"/>
    <cellStyle name="Normal 38" xfId="294"/>
    <cellStyle name="Normal 38 2" xfId="295"/>
    <cellStyle name="Normal 39" xfId="296"/>
    <cellStyle name="Normal 39 2" xfId="297"/>
    <cellStyle name="Normal 39 2 2" xfId="298"/>
    <cellStyle name="Normal 39 2 2 2" xfId="299"/>
    <cellStyle name="Normal 39 2 2 2 2" xfId="300"/>
    <cellStyle name="Normal 39 2 2 3" xfId="301"/>
    <cellStyle name="Normal 39 2 3" xfId="302"/>
    <cellStyle name="Normal 39 2 3 2" xfId="303"/>
    <cellStyle name="Normal 39 2 3 2 2" xfId="304"/>
    <cellStyle name="Normal 39 2 3 3" xfId="305"/>
    <cellStyle name="Normal 39 2 4" xfId="306"/>
    <cellStyle name="Normal 39 2 4 2" xfId="307"/>
    <cellStyle name="Normal 39 2 5" xfId="308"/>
    <cellStyle name="Normal 39 3" xfId="309"/>
    <cellStyle name="Normal 39 3 2" xfId="310"/>
    <cellStyle name="Normal 39 3 2 2" xfId="311"/>
    <cellStyle name="Normal 39 3 3" xfId="312"/>
    <cellStyle name="Normal 39 4" xfId="313"/>
    <cellStyle name="Normal 39 4 2" xfId="314"/>
    <cellStyle name="Normal 39 4 2 2" xfId="315"/>
    <cellStyle name="Normal 39 4 3" xfId="316"/>
    <cellStyle name="Normal 39 5" xfId="317"/>
    <cellStyle name="Normal 39 5 2" xfId="318"/>
    <cellStyle name="Normal 39 6" xfId="319"/>
    <cellStyle name="Normal 4" xfId="320"/>
    <cellStyle name="Normal 4 2" xfId="321"/>
    <cellStyle name="Normal 4 2 2" xfId="322"/>
    <cellStyle name="Normal 4 2 3" xfId="323"/>
    <cellStyle name="Normal 4 3" xfId="324"/>
    <cellStyle name="Normal 40" xfId="325"/>
    <cellStyle name="Normal 41" xfId="326"/>
    <cellStyle name="Normal 42" xfId="327"/>
    <cellStyle name="Normal 43" xfId="328"/>
    <cellStyle name="Normal 44" xfId="329"/>
    <cellStyle name="Normal 45" xfId="330"/>
    <cellStyle name="Normal 46" xfId="331"/>
    <cellStyle name="Normal 47" xfId="332"/>
    <cellStyle name="Normal 48" xfId="333"/>
    <cellStyle name="Normal 49" xfId="334"/>
    <cellStyle name="Normal 5" xfId="335"/>
    <cellStyle name="Normal 5 2" xfId="336"/>
    <cellStyle name="Normal 5 2 2" xfId="337"/>
    <cellStyle name="Normal 5 3" xfId="338"/>
    <cellStyle name="Normal 50" xfId="339"/>
    <cellStyle name="Normal 51" xfId="340"/>
    <cellStyle name="Normal 52" xfId="341"/>
    <cellStyle name="Normal 6" xfId="342"/>
    <cellStyle name="Normal 6 2" xfId="343"/>
    <cellStyle name="Normal 6 2 2" xfId="344"/>
    <cellStyle name="Normal 6 3" xfId="345"/>
    <cellStyle name="Normal 7" xfId="346"/>
    <cellStyle name="Normal 7 2" xfId="347"/>
    <cellStyle name="Normal 7 2 2" xfId="348"/>
    <cellStyle name="Normal 7 3" xfId="349"/>
    <cellStyle name="Normal 8" xfId="350"/>
    <cellStyle name="Normal 8 2" xfId="351"/>
    <cellStyle name="Normal 8 2 2" xfId="352"/>
    <cellStyle name="Normal 8 3" xfId="353"/>
    <cellStyle name="Normal 9" xfId="354"/>
    <cellStyle name="Normal 9 2" xfId="355"/>
    <cellStyle name="Normal 9 2 2" xfId="356"/>
    <cellStyle name="Normal 9 3" xfId="357"/>
    <cellStyle name="Note 2" xfId="358"/>
    <cellStyle name="Note 2 2" xfId="359"/>
    <cellStyle name="Note 2 2 2" xfId="360"/>
    <cellStyle name="Note 2 2 2 2" xfId="361"/>
    <cellStyle name="Note 2 2 2 2 2" xfId="362"/>
    <cellStyle name="Note 2 2 2 3" xfId="363"/>
    <cellStyle name="Note 2 2 3" xfId="364"/>
    <cellStyle name="Note 2 2 3 2" xfId="365"/>
    <cellStyle name="Note 2 2 3 2 2" xfId="366"/>
    <cellStyle name="Note 2 2 3 3" xfId="367"/>
    <cellStyle name="Note 2 2 4" xfId="368"/>
    <cellStyle name="Note 2 2 4 2" xfId="369"/>
    <cellStyle name="Note 2 2 5" xfId="370"/>
    <cellStyle name="Note 2 3" xfId="371"/>
    <cellStyle name="Note 2 3 2" xfId="372"/>
    <cellStyle name="Note 2 3 2 2" xfId="373"/>
    <cellStyle name="Note 2 3 3" xfId="374"/>
    <cellStyle name="Note 2 4" xfId="375"/>
    <cellStyle name="Note 2 4 2" xfId="376"/>
    <cellStyle name="Note 2 4 2 2" xfId="377"/>
    <cellStyle name="Note 2 4 3" xfId="378"/>
    <cellStyle name="Note 2 5" xfId="379"/>
    <cellStyle name="Note 2 5 2" xfId="380"/>
    <cellStyle name="Note 2 6" xfId="381"/>
    <cellStyle name="Note 3" xfId="382"/>
    <cellStyle name="Percent" xfId="3" builtinId="5"/>
    <cellStyle name="Percent 2" xfId="383"/>
    <cellStyle name="Percent 3" xfId="384"/>
    <cellStyle name="Percent 3 2" xfId="385"/>
    <cellStyle name="Percent 4" xfId="386"/>
    <cellStyle name="Percent 4 2" xfId="387"/>
    <cellStyle name="Percent 5" xfId="388"/>
    <cellStyle name="Title 2" xfId="389"/>
  </cellStyles>
  <dxfs count="0"/>
  <tableStyles count="0" defaultTableStyle="TableStyleMedium2" defaultPivotStyle="PivotStyleLight16"/>
  <colors>
    <mruColors>
      <color rgb="FFCCCCFF"/>
      <color rgb="FF5B9BD5"/>
      <color rgb="FFFFCCFF"/>
      <color rgb="FFFF99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cp-lan.org/workproducts/apm-whitepape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hcp-lan.org/workproducts/apm-whitepaper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"/>
  <sheetViews>
    <sheetView tabSelected="1" zoomScaleNormal="100" workbookViewId="0">
      <selection activeCell="AF11" sqref="AF11"/>
    </sheetView>
  </sheetViews>
  <sheetFormatPr defaultRowHeight="14.5" x14ac:dyDescent="0.35"/>
  <cols>
    <col min="1" max="1" width="51.81640625" customWidth="1"/>
    <col min="2" max="2" width="15.453125" style="89" customWidth="1"/>
    <col min="3" max="3" width="15.54296875" style="89" customWidth="1"/>
    <col min="4" max="4" width="15.453125" style="89" customWidth="1"/>
    <col min="5" max="5" width="18.7265625" style="89" customWidth="1"/>
    <col min="6" max="6" width="27.26953125" style="89" customWidth="1"/>
    <col min="7" max="7" width="22.54296875" hidden="1" customWidth="1"/>
    <col min="8" max="8" width="15.81640625" hidden="1" customWidth="1"/>
    <col min="9" max="9" width="16.26953125" hidden="1" customWidth="1"/>
    <col min="10" max="11" width="18.7265625" hidden="1" customWidth="1"/>
    <col min="12" max="12" width="20.453125" customWidth="1"/>
    <col min="13" max="13" width="15.81640625" customWidth="1"/>
    <col min="14" max="14" width="15.81640625" bestFit="1" customWidth="1"/>
    <col min="15" max="16" width="18.7265625" bestFit="1" customWidth="1"/>
    <col min="17" max="17" width="15.1796875" customWidth="1"/>
    <col min="18" max="19" width="15.81640625" bestFit="1" customWidth="1"/>
    <col min="20" max="21" width="18.7265625" bestFit="1" customWidth="1"/>
    <col min="22" max="23" width="17.26953125" customWidth="1"/>
    <col min="24" max="24" width="15.81640625" bestFit="1" customWidth="1"/>
    <col min="25" max="25" width="15.453125" customWidth="1"/>
    <col min="26" max="26" width="18.7265625" bestFit="1" customWidth="1"/>
    <col min="27" max="27" width="15.26953125" customWidth="1"/>
    <col min="28" max="28" width="15.7265625" customWidth="1"/>
    <col min="29" max="29" width="15.81640625" bestFit="1" customWidth="1"/>
    <col min="30" max="30" width="15.54296875" customWidth="1"/>
    <col min="31" max="31" width="16.54296875" customWidth="1"/>
    <col min="32" max="32" width="15.54296875" customWidth="1"/>
    <col min="33" max="33" width="15.26953125" customWidth="1"/>
    <col min="34" max="34" width="15.81640625" bestFit="1" customWidth="1"/>
    <col min="35" max="35" width="15.1796875" customWidth="1"/>
    <col min="36" max="36" width="16.1796875" customWidth="1"/>
    <col min="37" max="37" width="11.81640625" customWidth="1"/>
    <col min="38" max="38" width="16.54296875" customWidth="1"/>
    <col min="39" max="39" width="18.26953125" bestFit="1" customWidth="1"/>
    <col min="40" max="40" width="15.54296875" customWidth="1"/>
    <col min="41" max="41" width="15.26953125" customWidth="1"/>
    <col min="42" max="42" width="12.7265625" customWidth="1"/>
    <col min="43" max="44" width="15.26953125" customWidth="1"/>
    <col min="45" max="45" width="13.7265625" customWidth="1"/>
    <col min="46" max="46" width="14.1796875" customWidth="1"/>
    <col min="48" max="50" width="13.7265625" bestFit="1" customWidth="1"/>
  </cols>
  <sheetData>
    <row r="1" spans="1:46" s="257" customFormat="1" x14ac:dyDescent="0.3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</row>
    <row r="2" spans="1:46" s="257" customFormat="1" x14ac:dyDescent="0.3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</row>
    <row r="3" spans="1:46" x14ac:dyDescent="0.35">
      <c r="A3" s="7" t="s">
        <v>5</v>
      </c>
      <c r="B3" s="88"/>
      <c r="C3" s="88"/>
    </row>
    <row r="4" spans="1:46" x14ac:dyDescent="0.35">
      <c r="A4" s="7"/>
      <c r="B4" s="88"/>
      <c r="C4" s="88"/>
    </row>
    <row r="5" spans="1:46" x14ac:dyDescent="0.35">
      <c r="A5" s="7"/>
      <c r="B5" s="88"/>
      <c r="C5" s="88"/>
    </row>
    <row r="6" spans="1:46" ht="16.5" customHeight="1" x14ac:dyDescent="0.35">
      <c r="A6" s="1" t="s">
        <v>53</v>
      </c>
      <c r="B6" s="90"/>
      <c r="C6" s="90"/>
    </row>
    <row r="7" spans="1:46" x14ac:dyDescent="0.35">
      <c r="A7" s="1" t="s">
        <v>55</v>
      </c>
      <c r="B7" s="156" t="s">
        <v>56</v>
      </c>
      <c r="C7" s="90"/>
    </row>
    <row r="8" spans="1:46" x14ac:dyDescent="0.35">
      <c r="A8" s="1" t="s">
        <v>6</v>
      </c>
      <c r="B8" s="156" t="s">
        <v>57</v>
      </c>
      <c r="C8" s="90"/>
    </row>
    <row r="9" spans="1:46" x14ac:dyDescent="0.35">
      <c r="A9" s="6" t="s">
        <v>1</v>
      </c>
      <c r="B9" s="5" t="s">
        <v>3</v>
      </c>
      <c r="C9" s="91"/>
    </row>
    <row r="10" spans="1:46" x14ac:dyDescent="0.35">
      <c r="A10" s="6" t="s">
        <v>16</v>
      </c>
      <c r="B10" s="5" t="s">
        <v>165</v>
      </c>
      <c r="C10" s="92"/>
    </row>
    <row r="11" spans="1:46" x14ac:dyDescent="0.35">
      <c r="A11" s="6"/>
      <c r="B11" s="5" t="s">
        <v>22</v>
      </c>
      <c r="C11" s="92"/>
    </row>
    <row r="12" spans="1:46" x14ac:dyDescent="0.35">
      <c r="A12" s="1" t="s">
        <v>0</v>
      </c>
      <c r="B12" s="4">
        <v>42880</v>
      </c>
      <c r="C12" s="93"/>
    </row>
    <row r="13" spans="1:46" ht="15" customHeight="1" thickBot="1" x14ac:dyDescent="0.4">
      <c r="A13" s="1"/>
      <c r="B13" s="93"/>
      <c r="C13" s="93"/>
      <c r="G13" s="164"/>
    </row>
    <row r="14" spans="1:46" ht="15" customHeight="1" x14ac:dyDescent="0.35">
      <c r="A14" s="1"/>
      <c r="B14" s="93"/>
      <c r="D14" s="94"/>
      <c r="E14" s="284" t="s">
        <v>140</v>
      </c>
      <c r="F14" s="285"/>
      <c r="G14" s="247"/>
      <c r="H14" s="42"/>
    </row>
    <row r="15" spans="1:46" x14ac:dyDescent="0.35">
      <c r="A15" s="1"/>
      <c r="D15" s="94"/>
      <c r="E15" s="49" t="s">
        <v>155</v>
      </c>
      <c r="F15" s="146">
        <f>B41+G41+L41+Q41+V41+AA41+AF41+AK41</f>
        <v>708456786.02999985</v>
      </c>
      <c r="G15" s="248"/>
      <c r="H15" s="42"/>
      <c r="J15" s="249"/>
      <c r="K15" s="42"/>
    </row>
    <row r="16" spans="1:46" x14ac:dyDescent="0.35">
      <c r="A16" s="1"/>
      <c r="D16" s="94"/>
      <c r="E16" s="49" t="s">
        <v>156</v>
      </c>
      <c r="F16" s="146">
        <f>C41+H41+M41+R41+W41+AB41+AG41+AL41</f>
        <v>735634078.75614977</v>
      </c>
      <c r="G16" s="42"/>
      <c r="H16" s="42"/>
      <c r="J16" s="249"/>
    </row>
    <row r="17" spans="1:50" ht="15" thickBot="1" x14ac:dyDescent="0.4">
      <c r="A17" s="1"/>
      <c r="D17" s="94"/>
      <c r="E17" s="128" t="s">
        <v>138</v>
      </c>
      <c r="F17" s="147">
        <f>D41+I41+N41+S41+X41+AC41+AH41+AM41</f>
        <v>765467406.5108</v>
      </c>
      <c r="G17" s="250"/>
      <c r="H17" s="42"/>
      <c r="J17" s="249"/>
    </row>
    <row r="18" spans="1:50" ht="15" customHeight="1" x14ac:dyDescent="0.35">
      <c r="A18" s="1"/>
      <c r="D18" s="294" t="s">
        <v>139</v>
      </c>
      <c r="E18" s="295"/>
      <c r="F18" s="295"/>
      <c r="G18" s="295"/>
      <c r="H18" s="295"/>
      <c r="I18" s="296"/>
    </row>
    <row r="19" spans="1:50" ht="30" customHeight="1" thickBot="1" x14ac:dyDescent="0.4">
      <c r="A19" s="1"/>
      <c r="C19" s="95"/>
      <c r="D19" s="131">
        <v>1</v>
      </c>
      <c r="E19" s="129" t="s">
        <v>137</v>
      </c>
      <c r="F19" s="129" t="s">
        <v>167</v>
      </c>
      <c r="G19" s="129" t="s">
        <v>145</v>
      </c>
      <c r="H19" s="129" t="s">
        <v>146</v>
      </c>
      <c r="I19" s="132" t="s">
        <v>168</v>
      </c>
    </row>
    <row r="20" spans="1:50" s="41" customFormat="1" x14ac:dyDescent="0.35">
      <c r="A20" s="40"/>
      <c r="B20" s="95"/>
      <c r="C20" s="96" t="s">
        <v>155</v>
      </c>
      <c r="D20" s="233">
        <f>B41/F15</f>
        <v>0</v>
      </c>
      <c r="E20" s="234">
        <f>(G41+L41)/F15</f>
        <v>0</v>
      </c>
      <c r="F20" s="234">
        <f>F21/F15</f>
        <v>8.6545727136954455E-13</v>
      </c>
      <c r="G20" s="234">
        <f>(V41+AA41)/F15</f>
        <v>1</v>
      </c>
      <c r="H20" s="234">
        <f>(AF41+AK41)/F15</f>
        <v>0</v>
      </c>
      <c r="I20" s="235">
        <f>AP41/F15</f>
        <v>0</v>
      </c>
      <c r="L20"/>
      <c r="M20"/>
      <c r="N20"/>
      <c r="O20"/>
      <c r="P20"/>
      <c r="Q20"/>
      <c r="R20"/>
      <c r="S20"/>
      <c r="T20"/>
      <c r="AL20"/>
      <c r="AM20"/>
    </row>
    <row r="21" spans="1:50" x14ac:dyDescent="0.35">
      <c r="A21" s="1"/>
      <c r="C21" s="97" t="s">
        <v>156</v>
      </c>
      <c r="D21" s="233">
        <f>C41/F16</f>
        <v>0</v>
      </c>
      <c r="E21" s="234">
        <f>(H41+M41)/F16</f>
        <v>4.3934886832116887E-3</v>
      </c>
      <c r="F21" s="234">
        <f>R41/F16</f>
        <v>6.1313907692076095E-4</v>
      </c>
      <c r="G21" s="234">
        <f>(W41+AB41)/F16</f>
        <v>0.75831320261749957</v>
      </c>
      <c r="H21" s="234">
        <f>(AG41+AL41)/F16</f>
        <v>0.23668016962236807</v>
      </c>
      <c r="I21" s="235">
        <f>AQ41/F16</f>
        <v>0</v>
      </c>
    </row>
    <row r="22" spans="1:50" ht="15" thickBot="1" x14ac:dyDescent="0.4">
      <c r="A22" s="1"/>
      <c r="C22" s="98" t="s">
        <v>138</v>
      </c>
      <c r="D22" s="236">
        <f>D41/F17</f>
        <v>0</v>
      </c>
      <c r="E22" s="237">
        <f>(I41+N41)/F17</f>
        <v>1.6890076429162224E-2</v>
      </c>
      <c r="F22" s="237">
        <f>S41/F17</f>
        <v>7.2625691867672804E-3</v>
      </c>
      <c r="G22" s="237">
        <f>(X41+AC41)/F17</f>
        <v>0</v>
      </c>
      <c r="H22" s="237">
        <f>(AH41+AM41)/F17</f>
        <v>0.97584735438407044</v>
      </c>
      <c r="I22" s="238">
        <f>AR41/F17</f>
        <v>0</v>
      </c>
    </row>
    <row r="23" spans="1:50" x14ac:dyDescent="0.35">
      <c r="A23" s="1"/>
    </row>
    <row r="24" spans="1:50" x14ac:dyDescent="0.35">
      <c r="A24" s="1"/>
      <c r="D24" s="93"/>
      <c r="E24" s="93"/>
      <c r="L24" s="4"/>
      <c r="M24" s="4"/>
    </row>
    <row r="25" spans="1:50" ht="16.5" customHeight="1" x14ac:dyDescent="0.35">
      <c r="A25" s="5" t="s">
        <v>2</v>
      </c>
      <c r="B25" s="278" t="s">
        <v>122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80"/>
    </row>
    <row r="26" spans="1:50" ht="15" customHeight="1" x14ac:dyDescent="0.35">
      <c r="B26" s="286" t="s">
        <v>118</v>
      </c>
      <c r="C26" s="287"/>
      <c r="D26" s="287"/>
      <c r="E26" s="287"/>
      <c r="F26" s="288"/>
      <c r="G26" s="289" t="s">
        <v>119</v>
      </c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1" t="s">
        <v>124</v>
      </c>
      <c r="W26" s="292"/>
      <c r="X26" s="292"/>
      <c r="Y26" s="292"/>
      <c r="Z26" s="292"/>
      <c r="AA26" s="292"/>
      <c r="AB26" s="292"/>
      <c r="AC26" s="292"/>
      <c r="AD26" s="292"/>
      <c r="AE26" s="293"/>
      <c r="AF26" s="281" t="s">
        <v>136</v>
      </c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3"/>
    </row>
    <row r="27" spans="1:50" ht="15" customHeight="1" x14ac:dyDescent="0.35">
      <c r="A27" s="25" t="s">
        <v>58</v>
      </c>
      <c r="B27" s="274" t="s">
        <v>117</v>
      </c>
      <c r="C27" s="275"/>
      <c r="D27" s="270"/>
      <c r="E27" s="270"/>
      <c r="F27" s="271"/>
      <c r="G27" s="276" t="s">
        <v>147</v>
      </c>
      <c r="H27" s="269"/>
      <c r="I27" s="269"/>
      <c r="J27" s="269"/>
      <c r="K27" s="277"/>
      <c r="L27" s="274" t="s">
        <v>148</v>
      </c>
      <c r="M27" s="275"/>
      <c r="N27" s="270"/>
      <c r="O27" s="270"/>
      <c r="P27" s="271"/>
      <c r="Q27" s="274" t="s">
        <v>149</v>
      </c>
      <c r="R27" s="275"/>
      <c r="S27" s="270"/>
      <c r="T27" s="270"/>
      <c r="U27" s="271"/>
      <c r="V27" s="276" t="s">
        <v>150</v>
      </c>
      <c r="W27" s="269"/>
      <c r="X27" s="270"/>
      <c r="Y27" s="270"/>
      <c r="Z27" s="271"/>
      <c r="AA27" s="276" t="s">
        <v>151</v>
      </c>
      <c r="AB27" s="269"/>
      <c r="AC27" s="270"/>
      <c r="AD27" s="270"/>
      <c r="AE27" s="271"/>
      <c r="AF27" s="269" t="s">
        <v>152</v>
      </c>
      <c r="AG27" s="269"/>
      <c r="AH27" s="270"/>
      <c r="AI27" s="270"/>
      <c r="AJ27" s="271"/>
      <c r="AK27" s="269" t="s">
        <v>153</v>
      </c>
      <c r="AL27" s="269"/>
      <c r="AM27" s="270"/>
      <c r="AN27" s="270"/>
      <c r="AO27" s="271"/>
      <c r="AP27" s="269" t="s">
        <v>177</v>
      </c>
      <c r="AQ27" s="269"/>
      <c r="AR27" s="270"/>
      <c r="AS27" s="270"/>
      <c r="AT27" s="271"/>
    </row>
    <row r="28" spans="1:50" ht="57" customHeight="1" x14ac:dyDescent="0.35">
      <c r="A28" s="19" t="s">
        <v>112</v>
      </c>
      <c r="B28" s="83" t="s">
        <v>144</v>
      </c>
      <c r="C28" s="84" t="s">
        <v>154</v>
      </c>
      <c r="D28" s="75" t="s">
        <v>10</v>
      </c>
      <c r="E28" s="75" t="s">
        <v>161</v>
      </c>
      <c r="F28" s="75" t="s">
        <v>162</v>
      </c>
      <c r="G28" s="26" t="s">
        <v>144</v>
      </c>
      <c r="H28" s="56" t="s">
        <v>154</v>
      </c>
      <c r="I28" s="30" t="s">
        <v>10</v>
      </c>
      <c r="J28" s="53" t="s">
        <v>161</v>
      </c>
      <c r="K28" s="53" t="s">
        <v>162</v>
      </c>
      <c r="L28" s="26" t="s">
        <v>144</v>
      </c>
      <c r="M28" s="56" t="s">
        <v>154</v>
      </c>
      <c r="N28" s="18" t="s">
        <v>10</v>
      </c>
      <c r="O28" s="53" t="s">
        <v>161</v>
      </c>
      <c r="P28" s="53" t="s">
        <v>162</v>
      </c>
      <c r="Q28" s="26" t="s">
        <v>144</v>
      </c>
      <c r="R28" s="56" t="s">
        <v>154</v>
      </c>
      <c r="S28" s="30" t="s">
        <v>10</v>
      </c>
      <c r="T28" s="53" t="s">
        <v>161</v>
      </c>
      <c r="U28" s="53" t="s">
        <v>162</v>
      </c>
      <c r="V28" s="26" t="s">
        <v>144</v>
      </c>
      <c r="W28" s="56" t="s">
        <v>154</v>
      </c>
      <c r="X28" s="30" t="s">
        <v>10</v>
      </c>
      <c r="Y28" s="53" t="s">
        <v>161</v>
      </c>
      <c r="Z28" s="53" t="s">
        <v>162</v>
      </c>
      <c r="AA28" s="26" t="s">
        <v>144</v>
      </c>
      <c r="AB28" s="56" t="s">
        <v>154</v>
      </c>
      <c r="AC28" s="30" t="s">
        <v>10</v>
      </c>
      <c r="AD28" s="53" t="s">
        <v>161</v>
      </c>
      <c r="AE28" s="53" t="s">
        <v>162</v>
      </c>
      <c r="AF28" s="26" t="s">
        <v>144</v>
      </c>
      <c r="AG28" s="56" t="s">
        <v>154</v>
      </c>
      <c r="AH28" s="18" t="s">
        <v>10</v>
      </c>
      <c r="AI28" s="53" t="s">
        <v>161</v>
      </c>
      <c r="AJ28" s="53" t="s">
        <v>162</v>
      </c>
      <c r="AK28" s="58" t="s">
        <v>144</v>
      </c>
      <c r="AL28" s="59" t="s">
        <v>154</v>
      </c>
      <c r="AM28" s="57" t="s">
        <v>10</v>
      </c>
      <c r="AN28" s="57" t="s">
        <v>161</v>
      </c>
      <c r="AO28" s="61" t="s">
        <v>162</v>
      </c>
      <c r="AP28" s="72" t="s">
        <v>144</v>
      </c>
      <c r="AQ28" s="73" t="s">
        <v>154</v>
      </c>
      <c r="AR28" s="71" t="s">
        <v>10</v>
      </c>
      <c r="AS28" s="71" t="s">
        <v>161</v>
      </c>
      <c r="AT28" s="74" t="s">
        <v>162</v>
      </c>
    </row>
    <row r="29" spans="1:50" s="14" customFormat="1" x14ac:dyDescent="0.35">
      <c r="A29" s="20" t="s">
        <v>7</v>
      </c>
      <c r="B29" s="220"/>
      <c r="C29" s="221"/>
      <c r="D29" s="222"/>
      <c r="E29" s="222"/>
      <c r="F29" s="223"/>
      <c r="G29" s="224"/>
      <c r="H29" s="225"/>
      <c r="I29" s="225"/>
      <c r="J29" s="225"/>
      <c r="K29" s="226"/>
      <c r="L29" s="224"/>
      <c r="M29" s="225"/>
      <c r="N29" s="225"/>
      <c r="O29" s="225"/>
      <c r="P29" s="226"/>
      <c r="Q29" s="224"/>
      <c r="R29" s="225"/>
      <c r="S29" s="225"/>
      <c r="T29" s="225"/>
      <c r="U29" s="226"/>
      <c r="V29" s="224"/>
      <c r="W29" s="225"/>
      <c r="X29" s="225"/>
      <c r="Y29" s="225"/>
      <c r="Z29" s="226"/>
      <c r="AA29" s="224"/>
      <c r="AB29" s="225"/>
      <c r="AC29" s="225"/>
      <c r="AD29" s="225"/>
      <c r="AE29" s="226"/>
      <c r="AF29" s="224"/>
      <c r="AG29" s="225"/>
      <c r="AH29" s="225"/>
      <c r="AI29" s="225"/>
      <c r="AJ29" s="226"/>
      <c r="AK29" s="224"/>
      <c r="AL29" s="225"/>
      <c r="AM29" s="225"/>
      <c r="AN29" s="225"/>
      <c r="AO29" s="226"/>
      <c r="AP29" s="224"/>
      <c r="AQ29" s="225"/>
      <c r="AR29" s="225"/>
      <c r="AS29" s="225"/>
      <c r="AT29" s="226"/>
      <c r="AV29"/>
      <c r="AW29"/>
      <c r="AX29"/>
    </row>
    <row r="30" spans="1:50" s="14" customFormat="1" x14ac:dyDescent="0.35">
      <c r="A30" s="21" t="s">
        <v>143</v>
      </c>
      <c r="B30" s="227"/>
      <c r="C30" s="228"/>
      <c r="D30" s="212"/>
      <c r="E30" s="213" t="e">
        <f t="shared" ref="E30" si="0">(C30-B30)/B30</f>
        <v>#DIV/0!</v>
      </c>
      <c r="F30" s="214" t="e">
        <f t="shared" ref="F30" si="1">(D30-C30)/C30</f>
        <v>#DIV/0!</v>
      </c>
      <c r="G30" s="227"/>
      <c r="H30" s="228"/>
      <c r="I30" s="212"/>
      <c r="J30" s="215" t="e">
        <f t="shared" ref="J30" si="2">(H30-G30)/G30</f>
        <v>#DIV/0!</v>
      </c>
      <c r="K30" s="216" t="e">
        <f t="shared" ref="K30" si="3">(I30-H30)/H30</f>
        <v>#DIV/0!</v>
      </c>
      <c r="L30" s="227"/>
      <c r="M30" s="228"/>
      <c r="N30" s="212"/>
      <c r="O30" s="215" t="e">
        <f t="shared" ref="O30" si="4">(M30-L30)/L30</f>
        <v>#DIV/0!</v>
      </c>
      <c r="P30" s="216" t="e">
        <f t="shared" ref="P30" si="5">(N30-M30)/M30</f>
        <v>#DIV/0!</v>
      </c>
      <c r="Q30" s="227"/>
      <c r="R30" s="228"/>
      <c r="S30" s="212"/>
      <c r="T30" s="215" t="e">
        <f t="shared" ref="T30" si="6">(R30-Q30)/Q30</f>
        <v>#DIV/0!</v>
      </c>
      <c r="U30" s="216" t="e">
        <f t="shared" ref="U30" si="7">(S30-R30)/R30</f>
        <v>#DIV/0!</v>
      </c>
      <c r="V30" s="227">
        <v>170696077</v>
      </c>
      <c r="W30" s="228"/>
      <c r="X30" s="212"/>
      <c r="Y30" s="215">
        <f t="shared" ref="Y30" si="8">(W30-V30)/V30</f>
        <v>-1</v>
      </c>
      <c r="Z30" s="216" t="e">
        <f t="shared" ref="Z30" si="9">(X30-W30)/W30</f>
        <v>#DIV/0!</v>
      </c>
      <c r="AA30" s="227"/>
      <c r="AB30" s="246"/>
      <c r="AC30" s="244"/>
      <c r="AD30" s="215" t="e">
        <f t="shared" ref="AD30" si="10">(AB30-AA30)/AA30</f>
        <v>#DIV/0!</v>
      </c>
      <c r="AE30" s="216" t="e">
        <f t="shared" ref="AE30" si="11">(AC30-AB30)/AB30</f>
        <v>#DIV/0!</v>
      </c>
      <c r="AF30" s="227"/>
      <c r="AG30" s="228"/>
      <c r="AH30" s="212"/>
      <c r="AI30" s="215" t="e">
        <f t="shared" ref="AI30" si="12">(AG30-AF30)/AF30</f>
        <v>#DIV/0!</v>
      </c>
      <c r="AJ30" s="216" t="e">
        <f t="shared" ref="AJ30" si="13">(AH30-AG30)/AG30</f>
        <v>#DIV/0!</v>
      </c>
      <c r="AK30" s="227"/>
      <c r="AL30" s="228">
        <v>174109998.53999999</v>
      </c>
      <c r="AM30" s="212">
        <v>177592198.5108</v>
      </c>
      <c r="AN30" s="215" t="e">
        <f t="shared" ref="AN30" si="14">(AL30-AK30)/AK30</f>
        <v>#DIV/0!</v>
      </c>
      <c r="AO30" s="216">
        <f t="shared" ref="AO30" si="15">(AM30-AL30)/AL30</f>
        <v>2.0000000000000073E-2</v>
      </c>
      <c r="AP30" s="227"/>
      <c r="AQ30" s="228"/>
      <c r="AR30" s="212"/>
      <c r="AS30" s="215" t="e">
        <f t="shared" ref="AS30" si="16">(AQ30-AP30)/AP30</f>
        <v>#DIV/0!</v>
      </c>
      <c r="AT30" s="216" t="e">
        <f t="shared" ref="AT30" si="17">(AR30-AQ30)/AQ30</f>
        <v>#DIV/0!</v>
      </c>
      <c r="AV30"/>
      <c r="AW30"/>
      <c r="AX30"/>
    </row>
    <row r="31" spans="1:50" s="14" customFormat="1" x14ac:dyDescent="0.35">
      <c r="A31" s="22" t="s">
        <v>15</v>
      </c>
      <c r="B31" s="229">
        <f>SUM(B30)</f>
        <v>0</v>
      </c>
      <c r="C31" s="230">
        <f>SUM(C30)</f>
        <v>0</v>
      </c>
      <c r="D31" s="230">
        <f>SUM(D30)</f>
        <v>0</v>
      </c>
      <c r="E31" s="99" t="e">
        <f>(C31-B31)/B31</f>
        <v>#DIV/0!</v>
      </c>
      <c r="F31" s="100" t="e">
        <f t="shared" ref="F31:F41" si="18">(D31-C31)/C31</f>
        <v>#DIV/0!</v>
      </c>
      <c r="G31" s="229">
        <f>SUM(G30)</f>
        <v>0</v>
      </c>
      <c r="H31" s="230">
        <f>SUM(H30)</f>
        <v>0</v>
      </c>
      <c r="I31" s="230">
        <f>SUM(I30)</f>
        <v>0</v>
      </c>
      <c r="J31" s="81" t="e">
        <f t="shared" ref="J31:J41" si="19">(H31-G31)/G31</f>
        <v>#DIV/0!</v>
      </c>
      <c r="K31" s="82" t="e">
        <f t="shared" ref="K31:K41" si="20">(I31-H31)/H31</f>
        <v>#DIV/0!</v>
      </c>
      <c r="L31" s="229">
        <f>SUM(L30)</f>
        <v>0</v>
      </c>
      <c r="M31" s="230">
        <f>SUM(M30)</f>
        <v>0</v>
      </c>
      <c r="N31" s="230">
        <f>SUM(N30)</f>
        <v>0</v>
      </c>
      <c r="O31" s="81" t="e">
        <f t="shared" ref="O31:O41" si="21">(M31-L31)/L31</f>
        <v>#DIV/0!</v>
      </c>
      <c r="P31" s="82" t="e">
        <f t="shared" ref="P31:P41" si="22">(N31-M31)/M31</f>
        <v>#DIV/0!</v>
      </c>
      <c r="Q31" s="229">
        <f>SUM(Q30)</f>
        <v>0</v>
      </c>
      <c r="R31" s="230">
        <f>SUM(R30)</f>
        <v>0</v>
      </c>
      <c r="S31" s="230">
        <f>SUM(S30)</f>
        <v>0</v>
      </c>
      <c r="T31" s="81" t="e">
        <f t="shared" ref="T31:T41" si="23">(R31-Q31)/Q31</f>
        <v>#DIV/0!</v>
      </c>
      <c r="U31" s="82" t="e">
        <f t="shared" ref="U31:U41" si="24">(S31-R31)/R31</f>
        <v>#DIV/0!</v>
      </c>
      <c r="V31" s="229">
        <f>SUM(V30)</f>
        <v>170696077</v>
      </c>
      <c r="W31" s="230">
        <f>SUM(W30)</f>
        <v>0</v>
      </c>
      <c r="X31" s="230">
        <f>SUM(X30)</f>
        <v>0</v>
      </c>
      <c r="Y31" s="81">
        <f t="shared" ref="Y31:Y41" si="25">(W31-V31)/V31</f>
        <v>-1</v>
      </c>
      <c r="Z31" s="82" t="e">
        <f t="shared" ref="Z31:Z41" si="26">(X31-W31)/W31</f>
        <v>#DIV/0!</v>
      </c>
      <c r="AA31" s="229">
        <f>SUM(AA30)</f>
        <v>0</v>
      </c>
      <c r="AB31" s="230">
        <f>SUM(AB30)</f>
        <v>0</v>
      </c>
      <c r="AC31" s="245">
        <f>SUM(AC30)</f>
        <v>0</v>
      </c>
      <c r="AD31" s="81" t="e">
        <f t="shared" ref="AD31:AD41" si="27">(AB31-AA31)/AA31</f>
        <v>#DIV/0!</v>
      </c>
      <c r="AE31" s="82" t="e">
        <f t="shared" ref="AE31:AE41" si="28">(AC31-AB31)/AB31</f>
        <v>#DIV/0!</v>
      </c>
      <c r="AF31" s="229">
        <f>SUM(AF30)</f>
        <v>0</v>
      </c>
      <c r="AG31" s="230">
        <f>SUM(AG30)</f>
        <v>0</v>
      </c>
      <c r="AH31" s="230">
        <f>SUM(AH30)</f>
        <v>0</v>
      </c>
      <c r="AI31" s="81" t="e">
        <f t="shared" ref="AI31:AI41" si="29">(AG31-AF31)/AF31</f>
        <v>#DIV/0!</v>
      </c>
      <c r="AJ31" s="82" t="e">
        <f t="shared" ref="AJ31:AJ41" si="30">(AH31-AG31)/AG31</f>
        <v>#DIV/0!</v>
      </c>
      <c r="AK31" s="229">
        <f>SUM(AK30)</f>
        <v>0</v>
      </c>
      <c r="AL31" s="230">
        <f>SUM(AL30)</f>
        <v>174109998.53999999</v>
      </c>
      <c r="AM31" s="230">
        <f>SUM(AM30)</f>
        <v>177592198.5108</v>
      </c>
      <c r="AN31" s="81" t="e">
        <f t="shared" ref="AN31:AN41" si="31">(AL31-AK31)/AK31</f>
        <v>#DIV/0!</v>
      </c>
      <c r="AO31" s="82">
        <f t="shared" ref="AO31:AO41" si="32">(AM31-AL31)/AL31</f>
        <v>2.0000000000000073E-2</v>
      </c>
      <c r="AP31" s="229">
        <f>SUM(AP30)</f>
        <v>0</v>
      </c>
      <c r="AQ31" s="230">
        <f>SUM(AQ30)</f>
        <v>0</v>
      </c>
      <c r="AR31" s="230">
        <f>SUM(AR30)</f>
        <v>0</v>
      </c>
      <c r="AS31" s="81" t="e">
        <f t="shared" ref="AS31" si="33">(AQ31-AP31)/AP31</f>
        <v>#DIV/0!</v>
      </c>
      <c r="AT31" s="82" t="e">
        <f t="shared" ref="AT31" si="34">(AR31-AQ31)/AQ31</f>
        <v>#DIV/0!</v>
      </c>
      <c r="AV31"/>
      <c r="AW31"/>
      <c r="AX31"/>
    </row>
    <row r="32" spans="1:50" s="14" customFormat="1" x14ac:dyDescent="0.35">
      <c r="A32" s="23" t="s">
        <v>8</v>
      </c>
      <c r="B32" s="229"/>
      <c r="C32" s="230"/>
      <c r="D32" s="212"/>
      <c r="E32" s="213"/>
      <c r="F32" s="214"/>
      <c r="G32" s="229"/>
      <c r="H32" s="230"/>
      <c r="I32" s="212"/>
      <c r="J32" s="215"/>
      <c r="K32" s="216"/>
      <c r="L32" s="229"/>
      <c r="M32" s="230"/>
      <c r="N32" s="212"/>
      <c r="O32" s="215"/>
      <c r="P32" s="216"/>
      <c r="Q32" s="229"/>
      <c r="R32" s="230"/>
      <c r="S32" s="212"/>
      <c r="T32" s="215"/>
      <c r="U32" s="216"/>
      <c r="V32" s="229"/>
      <c r="W32" s="230"/>
      <c r="X32" s="212"/>
      <c r="Y32" s="215"/>
      <c r="Z32" s="216"/>
      <c r="AA32" s="229"/>
      <c r="AB32" s="230"/>
      <c r="AC32" s="244"/>
      <c r="AD32" s="215"/>
      <c r="AE32" s="216"/>
      <c r="AF32" s="229"/>
      <c r="AG32" s="230"/>
      <c r="AH32" s="212"/>
      <c r="AI32" s="215"/>
      <c r="AJ32" s="216"/>
      <c r="AK32" s="229"/>
      <c r="AL32" s="230"/>
      <c r="AM32" s="212"/>
      <c r="AN32" s="215"/>
      <c r="AO32" s="216"/>
      <c r="AP32" s="229"/>
      <c r="AQ32" s="230"/>
      <c r="AR32" s="212"/>
      <c r="AS32" s="215"/>
      <c r="AT32" s="216"/>
      <c r="AV32"/>
      <c r="AW32"/>
      <c r="AX32"/>
    </row>
    <row r="33" spans="1:50" s="14" customFormat="1" x14ac:dyDescent="0.35">
      <c r="A33" s="21" t="s">
        <v>143</v>
      </c>
      <c r="B33" s="227"/>
      <c r="C33" s="228"/>
      <c r="D33" s="212"/>
      <c r="E33" s="213" t="e">
        <f t="shared" ref="E33:E37" si="35">(C33-B33)/B33</f>
        <v>#DIV/0!</v>
      </c>
      <c r="F33" s="214" t="e">
        <f t="shared" si="18"/>
        <v>#DIV/0!</v>
      </c>
      <c r="G33" s="227"/>
      <c r="H33" s="228"/>
      <c r="I33" s="212"/>
      <c r="J33" s="215" t="e">
        <f t="shared" si="19"/>
        <v>#DIV/0!</v>
      </c>
      <c r="K33" s="216" t="e">
        <f t="shared" si="20"/>
        <v>#DIV/0!</v>
      </c>
      <c r="L33" s="227"/>
      <c r="M33" s="228"/>
      <c r="N33" s="212"/>
      <c r="O33" s="215" t="e">
        <f t="shared" si="21"/>
        <v>#DIV/0!</v>
      </c>
      <c r="P33" s="216" t="e">
        <f t="shared" si="22"/>
        <v>#DIV/0!</v>
      </c>
      <c r="Q33" s="227"/>
      <c r="R33" s="228"/>
      <c r="S33" s="212"/>
      <c r="T33" s="215" t="e">
        <f t="shared" si="23"/>
        <v>#DIV/0!</v>
      </c>
      <c r="U33" s="216" t="e">
        <f t="shared" si="24"/>
        <v>#DIV/0!</v>
      </c>
      <c r="V33" s="227">
        <v>411890672.01999986</v>
      </c>
      <c r="W33" s="228">
        <v>426306845.54069984</v>
      </c>
      <c r="X33" s="212"/>
      <c r="Y33" s="215">
        <f t="shared" si="25"/>
        <v>3.4999999999999955E-2</v>
      </c>
      <c r="Z33" s="216">
        <f t="shared" si="26"/>
        <v>-1</v>
      </c>
      <c r="AA33" s="227"/>
      <c r="AB33" s="228"/>
      <c r="AC33" s="244"/>
      <c r="AD33" s="215" t="e">
        <f t="shared" si="27"/>
        <v>#DIV/0!</v>
      </c>
      <c r="AE33" s="216" t="e">
        <f t="shared" si="28"/>
        <v>#DIV/0!</v>
      </c>
      <c r="AF33" s="227"/>
      <c r="AG33" s="228"/>
      <c r="AH33" s="212"/>
      <c r="AI33" s="215" t="e">
        <f t="shared" si="29"/>
        <v>#DIV/0!</v>
      </c>
      <c r="AJ33" s="216" t="e">
        <f t="shared" si="30"/>
        <v>#DIV/0!</v>
      </c>
      <c r="AK33" s="227"/>
      <c r="AL33" s="228"/>
      <c r="AM33" s="212">
        <v>448990085</v>
      </c>
      <c r="AN33" s="217" t="e">
        <f>(AL33-AK33)/AK33</f>
        <v>#DIV/0!</v>
      </c>
      <c r="AO33" s="218" t="e">
        <f>(AM33-AL33)/AL33</f>
        <v>#DIV/0!</v>
      </c>
      <c r="AP33" s="227"/>
      <c r="AQ33" s="228"/>
      <c r="AR33" s="212"/>
      <c r="AS33" s="215" t="e">
        <f t="shared" ref="AS33:AS34" si="36">(AQ33-AP33)/AP33</f>
        <v>#DIV/0!</v>
      </c>
      <c r="AT33" s="216" t="e">
        <f t="shared" ref="AT33:AT34" si="37">(AR33-AQ33)/AQ33</f>
        <v>#DIV/0!</v>
      </c>
      <c r="AV33"/>
      <c r="AW33"/>
      <c r="AX33"/>
    </row>
    <row r="34" spans="1:50" s="14" customFormat="1" x14ac:dyDescent="0.35">
      <c r="A34" s="22" t="s">
        <v>105</v>
      </c>
      <c r="B34" s="229">
        <f>SUM(B33:B33)</f>
        <v>0</v>
      </c>
      <c r="C34" s="230">
        <f>SUM(C33:C33)</f>
        <v>0</v>
      </c>
      <c r="D34" s="230">
        <f>SUM(D33:D33)</f>
        <v>0</v>
      </c>
      <c r="E34" s="99" t="e">
        <f t="shared" si="35"/>
        <v>#DIV/0!</v>
      </c>
      <c r="F34" s="100" t="e">
        <f t="shared" si="18"/>
        <v>#DIV/0!</v>
      </c>
      <c r="G34" s="229">
        <f>SUM(G33:G33)</f>
        <v>0</v>
      </c>
      <c r="H34" s="230">
        <f>SUM(H33:H33)</f>
        <v>0</v>
      </c>
      <c r="I34" s="230">
        <f>SUM(I33:I33)</f>
        <v>0</v>
      </c>
      <c r="J34" s="81" t="e">
        <f t="shared" si="19"/>
        <v>#DIV/0!</v>
      </c>
      <c r="K34" s="82" t="e">
        <f t="shared" si="20"/>
        <v>#DIV/0!</v>
      </c>
      <c r="L34" s="229">
        <f>SUM(L33:L33)</f>
        <v>0</v>
      </c>
      <c r="M34" s="230">
        <f>SUM(M33:M33)</f>
        <v>0</v>
      </c>
      <c r="N34" s="230">
        <f>SUM(N33:N33)</f>
        <v>0</v>
      </c>
      <c r="O34" s="81" t="e">
        <f t="shared" si="21"/>
        <v>#DIV/0!</v>
      </c>
      <c r="P34" s="82" t="e">
        <f t="shared" si="22"/>
        <v>#DIV/0!</v>
      </c>
      <c r="Q34" s="229">
        <f>SUM(Q33:Q33)</f>
        <v>0</v>
      </c>
      <c r="R34" s="230">
        <f>SUM(R33:R33)</f>
        <v>0</v>
      </c>
      <c r="S34" s="230">
        <f>SUM(S33:S33)</f>
        <v>0</v>
      </c>
      <c r="T34" s="81" t="e">
        <f t="shared" si="23"/>
        <v>#DIV/0!</v>
      </c>
      <c r="U34" s="82" t="e">
        <f t="shared" si="24"/>
        <v>#DIV/0!</v>
      </c>
      <c r="V34" s="229">
        <f>SUM(V33:V33)</f>
        <v>411890672.01999986</v>
      </c>
      <c r="W34" s="230">
        <f>SUM(W33:W33)</f>
        <v>426306845.54069984</v>
      </c>
      <c r="X34" s="230">
        <f>SUM(X33:X33)</f>
        <v>0</v>
      </c>
      <c r="Y34" s="81">
        <f t="shared" si="25"/>
        <v>3.4999999999999955E-2</v>
      </c>
      <c r="Z34" s="82">
        <f t="shared" si="26"/>
        <v>-1</v>
      </c>
      <c r="AA34" s="229">
        <f>SUM(AA33:AA33)</f>
        <v>0</v>
      </c>
      <c r="AB34" s="230">
        <f>SUM(AB33:AB33)</f>
        <v>0</v>
      </c>
      <c r="AC34" s="245">
        <f>SUM(AC33:AC33)</f>
        <v>0</v>
      </c>
      <c r="AD34" s="81" t="e">
        <f t="shared" si="27"/>
        <v>#DIV/0!</v>
      </c>
      <c r="AE34" s="82" t="e">
        <f t="shared" si="28"/>
        <v>#DIV/0!</v>
      </c>
      <c r="AF34" s="229">
        <f>SUM(AF33:AF33)</f>
        <v>0</v>
      </c>
      <c r="AG34" s="230">
        <f>SUM(AG33:AG33)</f>
        <v>0</v>
      </c>
      <c r="AH34" s="230">
        <f>SUM(AH33:AH33)</f>
        <v>0</v>
      </c>
      <c r="AI34" s="81" t="e">
        <f t="shared" si="29"/>
        <v>#DIV/0!</v>
      </c>
      <c r="AJ34" s="82" t="e">
        <f t="shared" si="30"/>
        <v>#DIV/0!</v>
      </c>
      <c r="AK34" s="229">
        <f>SUM(AK33:AK33)</f>
        <v>0</v>
      </c>
      <c r="AL34" s="230">
        <f>SUM(AL33:AL33)</f>
        <v>0</v>
      </c>
      <c r="AM34" s="230">
        <f>SUM(AM33:AM33)</f>
        <v>448990085</v>
      </c>
      <c r="AN34" s="81" t="e">
        <f t="shared" si="31"/>
        <v>#DIV/0!</v>
      </c>
      <c r="AO34" s="82" t="e">
        <f t="shared" si="32"/>
        <v>#DIV/0!</v>
      </c>
      <c r="AP34" s="229">
        <f>SUM(AP33:AP33)</f>
        <v>0</v>
      </c>
      <c r="AQ34" s="230">
        <f>SUM(AQ33:AQ33)</f>
        <v>0</v>
      </c>
      <c r="AR34" s="230">
        <f>SUM(AR33:AR33)</f>
        <v>0</v>
      </c>
      <c r="AS34" s="81" t="e">
        <f t="shared" si="36"/>
        <v>#DIV/0!</v>
      </c>
      <c r="AT34" s="82" t="e">
        <f t="shared" si="37"/>
        <v>#DIV/0!</v>
      </c>
      <c r="AV34"/>
      <c r="AW34"/>
      <c r="AX34"/>
    </row>
    <row r="35" spans="1:50" s="14" customFormat="1" x14ac:dyDescent="0.35">
      <c r="A35" s="23" t="s">
        <v>9</v>
      </c>
      <c r="B35" s="229"/>
      <c r="C35" s="230"/>
      <c r="D35" s="212"/>
      <c r="E35" s="213"/>
      <c r="F35" s="214"/>
      <c r="G35" s="229"/>
      <c r="H35" s="230"/>
      <c r="I35" s="212"/>
      <c r="J35" s="215"/>
      <c r="K35" s="216"/>
      <c r="L35" s="229"/>
      <c r="M35" s="230"/>
      <c r="N35" s="212"/>
      <c r="O35" s="215"/>
      <c r="P35" s="216"/>
      <c r="Q35" s="229"/>
      <c r="R35" s="230"/>
      <c r="S35" s="212"/>
      <c r="T35" s="215"/>
      <c r="U35" s="216"/>
      <c r="V35" s="229"/>
      <c r="W35" s="230"/>
      <c r="X35" s="212"/>
      <c r="Y35" s="215"/>
      <c r="Z35" s="216"/>
      <c r="AA35" s="229"/>
      <c r="AB35" s="230"/>
      <c r="AC35" s="244"/>
      <c r="AD35" s="215"/>
      <c r="AE35" s="216"/>
      <c r="AF35" s="229"/>
      <c r="AG35" s="230"/>
      <c r="AH35" s="212"/>
      <c r="AI35" s="215"/>
      <c r="AJ35" s="216"/>
      <c r="AK35" s="229"/>
      <c r="AL35" s="230"/>
      <c r="AM35" s="212"/>
      <c r="AN35" s="215"/>
      <c r="AO35" s="216"/>
      <c r="AP35" s="229"/>
      <c r="AQ35" s="230"/>
      <c r="AR35" s="212"/>
      <c r="AS35" s="215"/>
      <c r="AT35" s="216"/>
      <c r="AV35"/>
      <c r="AW35"/>
      <c r="AX35"/>
    </row>
    <row r="36" spans="1:50" s="14" customFormat="1" x14ac:dyDescent="0.35">
      <c r="A36" s="21" t="s">
        <v>198</v>
      </c>
      <c r="B36" s="227"/>
      <c r="C36" s="228"/>
      <c r="D36" s="212"/>
      <c r="E36" s="213" t="e">
        <f t="shared" si="35"/>
        <v>#DIV/0!</v>
      </c>
      <c r="F36" s="214" t="e">
        <f t="shared" si="18"/>
        <v>#DIV/0!</v>
      </c>
      <c r="G36" s="227"/>
      <c r="H36" s="228"/>
      <c r="I36" s="212"/>
      <c r="J36" s="215" t="e">
        <f t="shared" si="19"/>
        <v>#DIV/0!</v>
      </c>
      <c r="K36" s="216" t="e">
        <f t="shared" si="20"/>
        <v>#DIV/0!</v>
      </c>
      <c r="L36" s="227"/>
      <c r="M36" s="228"/>
      <c r="N36" s="212"/>
      <c r="O36" s="215" t="e">
        <f t="shared" si="21"/>
        <v>#DIV/0!</v>
      </c>
      <c r="P36" s="216" t="e">
        <f t="shared" si="22"/>
        <v>#DIV/0!</v>
      </c>
      <c r="Q36" s="227"/>
      <c r="R36" s="228"/>
      <c r="S36" s="212"/>
      <c r="T36" s="215" t="e">
        <f t="shared" si="23"/>
        <v>#DIV/0!</v>
      </c>
      <c r="U36" s="216" t="e">
        <f t="shared" si="24"/>
        <v>#DIV/0!</v>
      </c>
      <c r="V36" s="227">
        <v>125870037.00999998</v>
      </c>
      <c r="W36" s="228">
        <v>131534188.67544997</v>
      </c>
      <c r="X36" s="212"/>
      <c r="Y36" s="215">
        <f t="shared" si="25"/>
        <v>4.4999999999999943E-2</v>
      </c>
      <c r="Z36" s="216">
        <f t="shared" si="26"/>
        <v>-1</v>
      </c>
      <c r="AA36" s="227"/>
      <c r="AB36" s="228"/>
      <c r="AC36" s="244"/>
      <c r="AD36" s="215" t="e">
        <f t="shared" si="27"/>
        <v>#DIV/0!</v>
      </c>
      <c r="AE36" s="216" t="e">
        <f t="shared" si="28"/>
        <v>#DIV/0!</v>
      </c>
      <c r="AF36" s="227"/>
      <c r="AG36" s="228"/>
      <c r="AH36" s="212"/>
      <c r="AI36" s="215" t="e">
        <f t="shared" si="29"/>
        <v>#DIV/0!</v>
      </c>
      <c r="AJ36" s="216" t="e">
        <f t="shared" si="30"/>
        <v>#DIV/0!</v>
      </c>
      <c r="AK36" s="227"/>
      <c r="AL36" s="228"/>
      <c r="AM36" s="212">
        <v>137847830</v>
      </c>
      <c r="AN36" s="215" t="e">
        <f t="shared" si="31"/>
        <v>#DIV/0!</v>
      </c>
      <c r="AO36" s="216" t="e">
        <f t="shared" si="32"/>
        <v>#DIV/0!</v>
      </c>
      <c r="AP36" s="227"/>
      <c r="AQ36" s="228"/>
      <c r="AR36" s="212"/>
      <c r="AS36" s="215" t="e">
        <f t="shared" ref="AS36:AS41" si="38">(AQ36-AP36)/AP36</f>
        <v>#DIV/0!</v>
      </c>
      <c r="AT36" s="216" t="e">
        <f t="shared" ref="AT36:AT41" si="39">(AR36-AQ36)/AQ36</f>
        <v>#DIV/0!</v>
      </c>
      <c r="AV36"/>
      <c r="AW36"/>
      <c r="AX36"/>
    </row>
    <row r="37" spans="1:50" s="14" customFormat="1" x14ac:dyDescent="0.35">
      <c r="A37" s="22" t="s">
        <v>14</v>
      </c>
      <c r="B37" s="229">
        <f>SUM(B36:B36)</f>
        <v>0</v>
      </c>
      <c r="C37" s="230">
        <f>SUM(C36:C36)</f>
        <v>0</v>
      </c>
      <c r="D37" s="230">
        <f>SUM(D36:D36)</f>
        <v>0</v>
      </c>
      <c r="E37" s="99" t="e">
        <f t="shared" si="35"/>
        <v>#DIV/0!</v>
      </c>
      <c r="F37" s="100" t="e">
        <f t="shared" si="18"/>
        <v>#DIV/0!</v>
      </c>
      <c r="G37" s="229">
        <f>SUM(G36:G36)</f>
        <v>0</v>
      </c>
      <c r="H37" s="230">
        <f>SUM(H36:H36)</f>
        <v>0</v>
      </c>
      <c r="I37" s="230">
        <f>SUM(I36:I36)</f>
        <v>0</v>
      </c>
      <c r="J37" s="81" t="e">
        <f t="shared" si="19"/>
        <v>#DIV/0!</v>
      </c>
      <c r="K37" s="82" t="e">
        <f t="shared" si="20"/>
        <v>#DIV/0!</v>
      </c>
      <c r="L37" s="229">
        <f>SUM(L36:L36)</f>
        <v>0</v>
      </c>
      <c r="M37" s="230">
        <f>SUM(M36:M36)</f>
        <v>0</v>
      </c>
      <c r="N37" s="230">
        <f>SUM(N36:N36)</f>
        <v>0</v>
      </c>
      <c r="O37" s="81" t="e">
        <f t="shared" si="21"/>
        <v>#DIV/0!</v>
      </c>
      <c r="P37" s="82" t="e">
        <f t="shared" si="22"/>
        <v>#DIV/0!</v>
      </c>
      <c r="Q37" s="229">
        <f>SUM(Q36:Q36)</f>
        <v>0</v>
      </c>
      <c r="R37" s="230">
        <f>SUM(R36:R36)</f>
        <v>0</v>
      </c>
      <c r="S37" s="230">
        <f>SUM(S36:S36)</f>
        <v>0</v>
      </c>
      <c r="T37" s="81" t="e">
        <f t="shared" si="23"/>
        <v>#DIV/0!</v>
      </c>
      <c r="U37" s="82" t="e">
        <f t="shared" si="24"/>
        <v>#DIV/0!</v>
      </c>
      <c r="V37" s="229">
        <f>SUM(V36:V36)</f>
        <v>125870037.00999998</v>
      </c>
      <c r="W37" s="230">
        <f>SUM(W36:W36)</f>
        <v>131534188.67544997</v>
      </c>
      <c r="X37" s="230">
        <f>SUM(X36:X36)</f>
        <v>0</v>
      </c>
      <c r="Y37" s="81">
        <f t="shared" si="25"/>
        <v>4.4999999999999943E-2</v>
      </c>
      <c r="Z37" s="82">
        <f t="shared" si="26"/>
        <v>-1</v>
      </c>
      <c r="AA37" s="229">
        <f>SUM(AA36:AA36)</f>
        <v>0</v>
      </c>
      <c r="AB37" s="230">
        <f>SUM(AB36:AB36)</f>
        <v>0</v>
      </c>
      <c r="AC37" s="245">
        <f>SUM(AC36:AC36)</f>
        <v>0</v>
      </c>
      <c r="AD37" s="81" t="e">
        <f t="shared" si="27"/>
        <v>#DIV/0!</v>
      </c>
      <c r="AE37" s="82" t="e">
        <f t="shared" si="28"/>
        <v>#DIV/0!</v>
      </c>
      <c r="AF37" s="229">
        <f>SUM(AF36:AF36)</f>
        <v>0</v>
      </c>
      <c r="AG37" s="230">
        <f>SUM(AG36:AG36)</f>
        <v>0</v>
      </c>
      <c r="AH37" s="230">
        <f>SUM(AH36:AH36)</f>
        <v>0</v>
      </c>
      <c r="AI37" s="81" t="e">
        <f t="shared" si="29"/>
        <v>#DIV/0!</v>
      </c>
      <c r="AJ37" s="82" t="e">
        <f t="shared" si="30"/>
        <v>#DIV/0!</v>
      </c>
      <c r="AK37" s="229">
        <f>SUM(AK36:AK36)</f>
        <v>0</v>
      </c>
      <c r="AL37" s="230">
        <f>SUM(AL36:AL36)</f>
        <v>0</v>
      </c>
      <c r="AM37" s="230">
        <f>SUM(AM36:AM36)</f>
        <v>137847830</v>
      </c>
      <c r="AN37" s="81" t="e">
        <f t="shared" si="31"/>
        <v>#DIV/0!</v>
      </c>
      <c r="AO37" s="82" t="e">
        <f t="shared" si="32"/>
        <v>#DIV/0!</v>
      </c>
      <c r="AP37" s="229">
        <f>SUM(AP36:AP36)</f>
        <v>0</v>
      </c>
      <c r="AQ37" s="230">
        <f>SUM(AQ36:AQ36)</f>
        <v>0</v>
      </c>
      <c r="AR37" s="230">
        <f>SUM(AR36:AR36)</f>
        <v>0</v>
      </c>
      <c r="AS37" s="81" t="e">
        <f t="shared" si="38"/>
        <v>#DIV/0!</v>
      </c>
      <c r="AT37" s="82" t="e">
        <f t="shared" si="39"/>
        <v>#DIV/0!</v>
      </c>
      <c r="AV37"/>
      <c r="AW37"/>
      <c r="AX37"/>
    </row>
    <row r="38" spans="1:50" s="14" customFormat="1" x14ac:dyDescent="0.35">
      <c r="A38" s="209" t="s">
        <v>80</v>
      </c>
      <c r="B38" s="229"/>
      <c r="C38" s="230"/>
      <c r="D38" s="212"/>
      <c r="E38" s="213"/>
      <c r="F38" s="214"/>
      <c r="G38" s="229"/>
      <c r="H38" s="230"/>
      <c r="I38" s="212"/>
      <c r="J38" s="215"/>
      <c r="K38" s="216"/>
      <c r="L38" s="229"/>
      <c r="M38" s="230"/>
      <c r="N38" s="212"/>
      <c r="O38" s="215"/>
      <c r="P38" s="216"/>
      <c r="Q38" s="229"/>
      <c r="R38" s="230"/>
      <c r="S38" s="212"/>
      <c r="T38" s="215"/>
      <c r="U38" s="216"/>
      <c r="V38" s="229"/>
      <c r="W38" s="230"/>
      <c r="X38" s="212"/>
      <c r="Y38" s="215"/>
      <c r="Z38" s="216"/>
      <c r="AA38" s="229"/>
      <c r="AB38" s="230"/>
      <c r="AC38" s="212"/>
      <c r="AD38" s="215"/>
      <c r="AE38" s="216"/>
      <c r="AF38" s="229"/>
      <c r="AG38" s="230"/>
      <c r="AH38" s="212"/>
      <c r="AI38" s="215"/>
      <c r="AJ38" s="216"/>
      <c r="AK38" s="229"/>
      <c r="AL38" s="230"/>
      <c r="AM38" s="212"/>
      <c r="AN38" s="215"/>
      <c r="AO38" s="216"/>
      <c r="AP38" s="229"/>
      <c r="AQ38" s="230"/>
      <c r="AR38" s="212"/>
      <c r="AS38" s="215"/>
      <c r="AT38" s="216"/>
      <c r="AV38"/>
      <c r="AW38"/>
      <c r="AX38"/>
    </row>
    <row r="39" spans="1:50" s="14" customFormat="1" x14ac:dyDescent="0.35">
      <c r="A39" s="8" t="s">
        <v>199</v>
      </c>
      <c r="B39" s="227"/>
      <c r="C39" s="228"/>
      <c r="D39" s="212"/>
      <c r="E39" s="219" t="e">
        <f>(C39-B39)/B39</f>
        <v>#DIV/0!</v>
      </c>
      <c r="F39" s="214" t="e">
        <f t="shared" ref="F39:F40" si="40">(D39-C39)/C39</f>
        <v>#DIV/0!</v>
      </c>
      <c r="G39" s="227"/>
      <c r="H39" s="228">
        <v>3232000</v>
      </c>
      <c r="I39" s="212">
        <v>12928803</v>
      </c>
      <c r="J39" s="215" t="e">
        <f t="shared" ref="J39:J40" si="41">(H39-G39)/G39</f>
        <v>#DIV/0!</v>
      </c>
      <c r="K39" s="216">
        <f t="shared" ref="K39:K40" si="42">(I39-H39)/H39</f>
        <v>3.0002484529702969</v>
      </c>
      <c r="L39" s="227"/>
      <c r="M39" s="228"/>
      <c r="N39" s="212"/>
      <c r="O39" s="215" t="e">
        <f t="shared" ref="O39:O40" si="43">(M39-L39)/L39</f>
        <v>#DIV/0!</v>
      </c>
      <c r="P39" s="216" t="e">
        <f t="shared" ref="P39:P40" si="44">(N39-M39)/M39</f>
        <v>#DIV/0!</v>
      </c>
      <c r="Q39" s="227"/>
      <c r="R39" s="228">
        <v>451046</v>
      </c>
      <c r="S39" s="212">
        <v>5559260</v>
      </c>
      <c r="T39" s="215" t="e">
        <f t="shared" ref="T39:T40" si="45">(R39-Q39)/Q39</f>
        <v>#DIV/0!</v>
      </c>
      <c r="U39" s="216">
        <f t="shared" ref="U39:U40" si="46">(S39-R39)/R39</f>
        <v>11.325261724968184</v>
      </c>
      <c r="V39" s="227"/>
      <c r="W39" s="228"/>
      <c r="X39" s="212"/>
      <c r="Y39" s="215" t="e">
        <f t="shared" ref="Y39:Y40" si="47">(W39-V39)/V39</f>
        <v>#DIV/0!</v>
      </c>
      <c r="Z39" s="216" t="e">
        <f t="shared" ref="Z39:Z40" si="48">(X39-W39)/W39</f>
        <v>#DIV/0!</v>
      </c>
      <c r="AA39" s="227"/>
      <c r="AB39" s="228"/>
      <c r="AC39" s="212"/>
      <c r="AD39" s="215" t="e">
        <f t="shared" ref="AD39:AD40" si="49">(AB39-AA39)/AA39</f>
        <v>#DIV/0!</v>
      </c>
      <c r="AE39" s="216" t="e">
        <f t="shared" ref="AE39:AE40" si="50">(AC39-AB39)/AB39</f>
        <v>#DIV/0!</v>
      </c>
      <c r="AF39" s="227"/>
      <c r="AG39" s="228"/>
      <c r="AH39" s="212"/>
      <c r="AI39" s="215" t="e">
        <f t="shared" ref="AI39:AI40" si="51">(AG39-AF39)/AF39</f>
        <v>#DIV/0!</v>
      </c>
      <c r="AJ39" s="216" t="e">
        <f t="shared" ref="AJ39:AJ40" si="52">(AH39-AG39)/AG39</f>
        <v>#DIV/0!</v>
      </c>
      <c r="AK39" s="227"/>
      <c r="AL39" s="228"/>
      <c r="AM39" s="212">
        <v>-17450770</v>
      </c>
      <c r="AN39" s="215" t="e">
        <f t="shared" ref="AN39:AN40" si="53">(AL39-AK39)/AK39</f>
        <v>#DIV/0!</v>
      </c>
      <c r="AO39" s="216" t="e">
        <f t="shared" ref="AO39:AO40" si="54">(AM39-AL39)/AL39</f>
        <v>#DIV/0!</v>
      </c>
      <c r="AP39" s="227"/>
      <c r="AQ39" s="228"/>
      <c r="AR39" s="212"/>
      <c r="AS39" s="215" t="e">
        <f t="shared" ref="AS39:AS40" si="55">(AQ39-AP39)/AP39</f>
        <v>#DIV/0!</v>
      </c>
      <c r="AT39" s="216" t="e">
        <f t="shared" ref="AT39:AT40" si="56">(AR39-AQ39)/AQ39</f>
        <v>#DIV/0!</v>
      </c>
      <c r="AV39"/>
      <c r="AW39"/>
      <c r="AX39"/>
    </row>
    <row r="40" spans="1:50" s="14" customFormat="1" x14ac:dyDescent="0.35">
      <c r="A40" s="9" t="s">
        <v>195</v>
      </c>
      <c r="B40" s="229">
        <f>SUM(B39:B39)</f>
        <v>0</v>
      </c>
      <c r="C40" s="230">
        <f>SUM(C39:C39)</f>
        <v>0</v>
      </c>
      <c r="D40" s="230">
        <f>SUM(D39:D39)</f>
        <v>0</v>
      </c>
      <c r="E40" s="211" t="e">
        <f>(C40-B40)/B40</f>
        <v>#DIV/0!</v>
      </c>
      <c r="F40" s="100" t="e">
        <f t="shared" si="40"/>
        <v>#DIV/0!</v>
      </c>
      <c r="G40" s="229">
        <f>SUM(G39:G39)</f>
        <v>0</v>
      </c>
      <c r="H40" s="230">
        <f>SUM(H39:H39)</f>
        <v>3232000</v>
      </c>
      <c r="I40" s="230">
        <f>SUM(I39:I39)</f>
        <v>12928803</v>
      </c>
      <c r="J40" s="81" t="e">
        <f t="shared" si="41"/>
        <v>#DIV/0!</v>
      </c>
      <c r="K40" s="82">
        <f t="shared" si="42"/>
        <v>3.0002484529702969</v>
      </c>
      <c r="L40" s="229">
        <f>SUM(L39:L39)</f>
        <v>0</v>
      </c>
      <c r="M40" s="230">
        <f>SUM(M39:M39)</f>
        <v>0</v>
      </c>
      <c r="N40" s="230">
        <f>SUM(N39:N39)</f>
        <v>0</v>
      </c>
      <c r="O40" s="81" t="e">
        <f t="shared" si="43"/>
        <v>#DIV/0!</v>
      </c>
      <c r="P40" s="82" t="e">
        <f t="shared" si="44"/>
        <v>#DIV/0!</v>
      </c>
      <c r="Q40" s="229">
        <f>SUM(Q39:Q39)</f>
        <v>0</v>
      </c>
      <c r="R40" s="230">
        <f>SUM(R39:R39)</f>
        <v>451046</v>
      </c>
      <c r="S40" s="230">
        <f>SUM(S39:S39)</f>
        <v>5559260</v>
      </c>
      <c r="T40" s="81" t="e">
        <f t="shared" si="45"/>
        <v>#DIV/0!</v>
      </c>
      <c r="U40" s="82">
        <f t="shared" si="46"/>
        <v>11.325261724968184</v>
      </c>
      <c r="V40" s="229">
        <f>SUM(V39:V39)</f>
        <v>0</v>
      </c>
      <c r="W40" s="230">
        <f>SUM(W39:W39)</f>
        <v>0</v>
      </c>
      <c r="X40" s="230">
        <f>SUM(X39:X39)</f>
        <v>0</v>
      </c>
      <c r="Y40" s="81" t="e">
        <f t="shared" si="47"/>
        <v>#DIV/0!</v>
      </c>
      <c r="Z40" s="82" t="e">
        <f t="shared" si="48"/>
        <v>#DIV/0!</v>
      </c>
      <c r="AA40" s="229">
        <f>SUM(AA39:AA39)</f>
        <v>0</v>
      </c>
      <c r="AB40" s="230">
        <f>SUM(AB39:AB39)</f>
        <v>0</v>
      </c>
      <c r="AC40" s="230">
        <f>SUM(AC39:AC39)</f>
        <v>0</v>
      </c>
      <c r="AD40" s="81" t="e">
        <f t="shared" si="49"/>
        <v>#DIV/0!</v>
      </c>
      <c r="AE40" s="82" t="e">
        <f t="shared" si="50"/>
        <v>#DIV/0!</v>
      </c>
      <c r="AF40" s="229">
        <f>SUM(AF39:AF39)</f>
        <v>0</v>
      </c>
      <c r="AG40" s="230">
        <f>SUM(AG39:AG39)</f>
        <v>0</v>
      </c>
      <c r="AH40" s="230">
        <f>SUM(AH39:AH39)</f>
        <v>0</v>
      </c>
      <c r="AI40" s="81" t="e">
        <f t="shared" si="51"/>
        <v>#DIV/0!</v>
      </c>
      <c r="AJ40" s="82" t="e">
        <f t="shared" si="52"/>
        <v>#DIV/0!</v>
      </c>
      <c r="AK40" s="229">
        <f>SUM(AK39:AK39)</f>
        <v>0</v>
      </c>
      <c r="AL40" s="230">
        <f>SUM(AL39:AL39)</f>
        <v>0</v>
      </c>
      <c r="AM40" s="230">
        <f>SUM(AM39:AM39)</f>
        <v>-17450770</v>
      </c>
      <c r="AN40" s="81" t="e">
        <f t="shared" si="53"/>
        <v>#DIV/0!</v>
      </c>
      <c r="AO40" s="82" t="e">
        <f t="shared" si="54"/>
        <v>#DIV/0!</v>
      </c>
      <c r="AP40" s="229">
        <f>SUM(AP39:AP39)</f>
        <v>0</v>
      </c>
      <c r="AQ40" s="230">
        <f>SUM(AQ39:AQ39)</f>
        <v>0</v>
      </c>
      <c r="AR40" s="230">
        <f>SUM(AR39:AR39)</f>
        <v>0</v>
      </c>
      <c r="AS40" s="81" t="e">
        <f t="shared" si="55"/>
        <v>#DIV/0!</v>
      </c>
      <c r="AT40" s="82" t="e">
        <f t="shared" si="56"/>
        <v>#DIV/0!</v>
      </c>
      <c r="AV40"/>
      <c r="AW40"/>
      <c r="AX40"/>
    </row>
    <row r="41" spans="1:50" s="14" customFormat="1" x14ac:dyDescent="0.35">
      <c r="A41" s="24" t="s">
        <v>135</v>
      </c>
      <c r="B41" s="231">
        <f>B31+B34+B37+B40</f>
        <v>0</v>
      </c>
      <c r="C41" s="232">
        <f t="shared" ref="C41:D41" si="57">C31+C34+C37+C40</f>
        <v>0</v>
      </c>
      <c r="D41" s="232">
        <f t="shared" si="57"/>
        <v>0</v>
      </c>
      <c r="E41" s="210" t="e">
        <f>(C41-B41)/B41</f>
        <v>#DIV/0!</v>
      </c>
      <c r="F41" s="101" t="e">
        <f t="shared" si="18"/>
        <v>#DIV/0!</v>
      </c>
      <c r="G41" s="231">
        <f>G31+G34+G37+G40</f>
        <v>0</v>
      </c>
      <c r="H41" s="232">
        <f>H31+H34+H37+H40</f>
        <v>3232000</v>
      </c>
      <c r="I41" s="232">
        <f>I31+I34+I37+I40</f>
        <v>12928803</v>
      </c>
      <c r="J41" s="86" t="e">
        <f t="shared" si="19"/>
        <v>#DIV/0!</v>
      </c>
      <c r="K41" s="87">
        <f t="shared" si="20"/>
        <v>3.0002484529702969</v>
      </c>
      <c r="L41" s="231">
        <f>L31+L34+L37+L40</f>
        <v>0</v>
      </c>
      <c r="M41" s="232">
        <f t="shared" ref="M41" si="58">M31+M34+M37+M40</f>
        <v>0</v>
      </c>
      <c r="N41" s="232">
        <f t="shared" ref="N41" si="59">N31+N34+N37+N40</f>
        <v>0</v>
      </c>
      <c r="O41" s="86" t="e">
        <f t="shared" si="21"/>
        <v>#DIV/0!</v>
      </c>
      <c r="P41" s="87" t="e">
        <f t="shared" si="22"/>
        <v>#DIV/0!</v>
      </c>
      <c r="Q41" s="231">
        <f>Q31+Q34+Q37+Q40</f>
        <v>0</v>
      </c>
      <c r="R41" s="232">
        <f t="shared" ref="R41" si="60">R31+R34+R37+R40</f>
        <v>451046</v>
      </c>
      <c r="S41" s="232">
        <f t="shared" ref="S41" si="61">S31+S34+S37+S40</f>
        <v>5559260</v>
      </c>
      <c r="T41" s="86" t="e">
        <f t="shared" si="23"/>
        <v>#DIV/0!</v>
      </c>
      <c r="U41" s="87">
        <f t="shared" si="24"/>
        <v>11.325261724968184</v>
      </c>
      <c r="V41" s="231">
        <f>V31+V34+V37+V40</f>
        <v>708456786.02999985</v>
      </c>
      <c r="W41" s="232">
        <f>W31+W34+W37+W40</f>
        <v>557841034.21614981</v>
      </c>
      <c r="X41" s="232">
        <f t="shared" ref="X41" si="62">X31+X34+X37+X40</f>
        <v>0</v>
      </c>
      <c r="Y41" s="86">
        <f t="shared" si="25"/>
        <v>-0.21259694985471164</v>
      </c>
      <c r="Z41" s="87">
        <f t="shared" si="26"/>
        <v>-1</v>
      </c>
      <c r="AA41" s="231">
        <f>AA31+AA34+AA37+AA40</f>
        <v>0</v>
      </c>
      <c r="AB41" s="232">
        <f t="shared" ref="AB41" si="63">AB31+AB34+AB37+AB40</f>
        <v>0</v>
      </c>
      <c r="AC41" s="232">
        <f t="shared" ref="AC41" si="64">AC31+AC34+AC37+AC40</f>
        <v>0</v>
      </c>
      <c r="AD41" s="86" t="e">
        <f t="shared" si="27"/>
        <v>#DIV/0!</v>
      </c>
      <c r="AE41" s="87" t="e">
        <f t="shared" si="28"/>
        <v>#DIV/0!</v>
      </c>
      <c r="AF41" s="231">
        <f>AF31+AF34+AF37+AF40</f>
        <v>0</v>
      </c>
      <c r="AG41" s="232">
        <f t="shared" ref="AG41" si="65">AG31+AG34+AG37+AG40</f>
        <v>0</v>
      </c>
      <c r="AH41" s="232">
        <f t="shared" ref="AH41" si="66">AH31+AH34+AH37+AH40</f>
        <v>0</v>
      </c>
      <c r="AI41" s="86" t="e">
        <f t="shared" si="29"/>
        <v>#DIV/0!</v>
      </c>
      <c r="AJ41" s="87" t="e">
        <f t="shared" si="30"/>
        <v>#DIV/0!</v>
      </c>
      <c r="AK41" s="231">
        <f>AK31+AK34+AK37+AK40</f>
        <v>0</v>
      </c>
      <c r="AL41" s="232">
        <f t="shared" ref="AL41" si="67">AL31+AL34+AL37+AL40</f>
        <v>174109998.53999999</v>
      </c>
      <c r="AM41" s="232">
        <f t="shared" ref="AM41" si="68">AM31+AM34+AM37+AM40</f>
        <v>746979343.5108</v>
      </c>
      <c r="AN41" s="86" t="e">
        <f t="shared" si="31"/>
        <v>#DIV/0!</v>
      </c>
      <c r="AO41" s="87">
        <f t="shared" si="32"/>
        <v>3.290272527566469</v>
      </c>
      <c r="AP41" s="231">
        <f>AP31+AP34+AP37+AP40</f>
        <v>0</v>
      </c>
      <c r="AQ41" s="232">
        <f t="shared" ref="AQ41" si="69">AQ31+AQ34+AQ37+AQ40</f>
        <v>0</v>
      </c>
      <c r="AR41" s="232">
        <f>AR31+AR34+AR37+AR40</f>
        <v>0</v>
      </c>
      <c r="AS41" s="86" t="e">
        <f t="shared" si="38"/>
        <v>#DIV/0!</v>
      </c>
      <c r="AT41" s="87" t="e">
        <f t="shared" si="39"/>
        <v>#DIV/0!</v>
      </c>
      <c r="AV41"/>
      <c r="AW41"/>
      <c r="AX41"/>
    </row>
    <row r="42" spans="1:50" x14ac:dyDescent="0.35">
      <c r="A42" s="31"/>
      <c r="AM42" s="158"/>
    </row>
    <row r="43" spans="1:50" ht="16.5" customHeight="1" x14ac:dyDescent="0.35">
      <c r="A43" s="268" t="s">
        <v>125</v>
      </c>
      <c r="B43" s="272" t="s">
        <v>123</v>
      </c>
      <c r="C43" s="273"/>
      <c r="D43" s="273"/>
      <c r="E43" s="273"/>
      <c r="F43" s="268"/>
      <c r="G43" s="272" t="s">
        <v>176</v>
      </c>
      <c r="H43" s="273"/>
      <c r="I43" s="273"/>
      <c r="J43" s="273"/>
      <c r="K43" s="268"/>
      <c r="L43" s="272" t="s">
        <v>175</v>
      </c>
      <c r="M43" s="273"/>
      <c r="N43" s="273"/>
      <c r="O43" s="273"/>
      <c r="P43" s="268"/>
      <c r="Q43" s="272" t="s">
        <v>174</v>
      </c>
      <c r="R43" s="273"/>
      <c r="S43" s="273"/>
      <c r="T43" s="273"/>
      <c r="U43" s="268"/>
      <c r="V43" s="272" t="s">
        <v>173</v>
      </c>
      <c r="W43" s="273"/>
      <c r="X43" s="273"/>
      <c r="Y43" s="273"/>
      <c r="Z43" s="268"/>
      <c r="AA43" s="272" t="s">
        <v>166</v>
      </c>
      <c r="AB43" s="273"/>
      <c r="AC43" s="273"/>
      <c r="AD43" s="273"/>
      <c r="AE43" s="268"/>
      <c r="AF43" s="272" t="s">
        <v>172</v>
      </c>
      <c r="AG43" s="273"/>
      <c r="AH43" s="273"/>
      <c r="AI43" s="273"/>
      <c r="AJ43" s="268"/>
      <c r="AK43" s="272" t="s">
        <v>171</v>
      </c>
      <c r="AL43" s="273"/>
      <c r="AM43" s="273"/>
      <c r="AN43" s="273"/>
      <c r="AO43" s="268"/>
      <c r="AP43" s="273" t="s">
        <v>170</v>
      </c>
      <c r="AQ43" s="273"/>
      <c r="AR43" s="273"/>
      <c r="AS43" s="273"/>
      <c r="AT43" s="268"/>
      <c r="AU43" s="69"/>
    </row>
    <row r="44" spans="1:50" x14ac:dyDescent="0.35">
      <c r="A44" s="268"/>
      <c r="B44" s="272"/>
      <c r="C44" s="273"/>
      <c r="D44" s="273"/>
      <c r="E44" s="273"/>
      <c r="F44" s="268"/>
      <c r="G44" s="272"/>
      <c r="H44" s="273"/>
      <c r="I44" s="273"/>
      <c r="J44" s="273"/>
      <c r="K44" s="268"/>
      <c r="L44" s="272"/>
      <c r="M44" s="273"/>
      <c r="N44" s="273"/>
      <c r="O44" s="273"/>
      <c r="P44" s="268"/>
      <c r="Q44" s="272"/>
      <c r="R44" s="273"/>
      <c r="S44" s="273"/>
      <c r="T44" s="273"/>
      <c r="U44" s="268"/>
      <c r="V44" s="272"/>
      <c r="W44" s="273"/>
      <c r="X44" s="273"/>
      <c r="Y44" s="273"/>
      <c r="Z44" s="268"/>
      <c r="AA44" s="272"/>
      <c r="AB44" s="273"/>
      <c r="AC44" s="273"/>
      <c r="AD44" s="273"/>
      <c r="AE44" s="268"/>
      <c r="AF44" s="272"/>
      <c r="AG44" s="273"/>
      <c r="AH44" s="273"/>
      <c r="AI44" s="273"/>
      <c r="AJ44" s="268"/>
      <c r="AK44" s="272"/>
      <c r="AL44" s="273"/>
      <c r="AM44" s="273"/>
      <c r="AN44" s="273"/>
      <c r="AO44" s="268"/>
      <c r="AP44" s="273"/>
      <c r="AQ44" s="273"/>
      <c r="AR44" s="273"/>
      <c r="AS44" s="273"/>
      <c r="AT44" s="268"/>
      <c r="AU44" s="69"/>
      <c r="AV44" s="158"/>
    </row>
    <row r="45" spans="1:50" x14ac:dyDescent="0.35">
      <c r="AP45" s="273"/>
      <c r="AQ45" s="273"/>
      <c r="AR45" s="273"/>
      <c r="AS45" s="273"/>
      <c r="AT45" s="268"/>
    </row>
    <row r="46" spans="1:50" x14ac:dyDescent="0.35">
      <c r="AV46" s="158"/>
    </row>
    <row r="47" spans="1:50" x14ac:dyDescent="0.35">
      <c r="B47"/>
    </row>
    <row r="48" spans="1:50" x14ac:dyDescent="0.35">
      <c r="B48"/>
      <c r="AV48" s="158"/>
    </row>
  </sheetData>
  <mergeCells count="28">
    <mergeCell ref="B25:AT25"/>
    <mergeCell ref="AF26:AT26"/>
    <mergeCell ref="AP43:AT45"/>
    <mergeCell ref="E14:F14"/>
    <mergeCell ref="L43:P44"/>
    <mergeCell ref="G43:K44"/>
    <mergeCell ref="B43:F44"/>
    <mergeCell ref="B26:F26"/>
    <mergeCell ref="G26:U26"/>
    <mergeCell ref="V26:AE26"/>
    <mergeCell ref="D18:I18"/>
    <mergeCell ref="AP27:AT27"/>
    <mergeCell ref="A1:AT1"/>
    <mergeCell ref="A2:AT2"/>
    <mergeCell ref="A43:A44"/>
    <mergeCell ref="AK27:AO27"/>
    <mergeCell ref="AA43:AE44"/>
    <mergeCell ref="AF43:AJ44"/>
    <mergeCell ref="AK43:AO44"/>
    <mergeCell ref="V43:Z44"/>
    <mergeCell ref="Q43:U44"/>
    <mergeCell ref="B27:F27"/>
    <mergeCell ref="L27:P27"/>
    <mergeCell ref="AF27:AJ27"/>
    <mergeCell ref="AA27:AE27"/>
    <mergeCell ref="V27:Z27"/>
    <mergeCell ref="Q27:U27"/>
    <mergeCell ref="G27:K27"/>
  </mergeCells>
  <hyperlinks>
    <hyperlink ref="A27" r:id="rId1" display="Payment Model Type"/>
  </hyperlinks>
  <pageMargins left="0.7" right="0.7" top="0.75" bottom="0.75" header="0.3" footer="0.3"/>
  <pageSetup scale="43" fitToWidth="4" orientation="landscape" horizontalDpi="4294967293" r:id="rId2"/>
  <headerFooter>
    <oddHeader>&amp;C&amp;"-,Bold"Section 4
Attachment C-2</oddHeader>
  </headerFooter>
  <colBreaks count="3" manualBreakCount="3">
    <brk id="11" max="44" man="1"/>
    <brk id="21" max="44" man="1"/>
    <brk id="3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8"/>
  <sheetViews>
    <sheetView zoomScaleNormal="100" workbookViewId="0">
      <selection activeCell="H4" sqref="H4"/>
    </sheetView>
  </sheetViews>
  <sheetFormatPr defaultColWidth="9.1796875" defaultRowHeight="14.5" x14ac:dyDescent="0.35"/>
  <cols>
    <col min="1" max="1" width="39.54296875" customWidth="1"/>
    <col min="2" max="2" width="17.54296875" customWidth="1"/>
    <col min="3" max="3" width="14.26953125" customWidth="1"/>
    <col min="4" max="4" width="17.1796875" customWidth="1"/>
    <col min="5" max="5" width="14.26953125" customWidth="1"/>
    <col min="6" max="6" width="17.453125" customWidth="1"/>
    <col min="7" max="7" width="14.26953125" customWidth="1"/>
    <col min="8" max="8" width="16.453125" customWidth="1"/>
    <col min="9" max="11" width="14.26953125" customWidth="1"/>
    <col min="12" max="12" width="16" customWidth="1"/>
    <col min="13" max="13" width="14.26953125" customWidth="1"/>
    <col min="14" max="14" width="17.453125" customWidth="1"/>
    <col min="15" max="15" width="14.26953125" customWidth="1"/>
    <col min="16" max="16" width="16.81640625" customWidth="1"/>
    <col min="17" max="17" width="14.26953125" customWidth="1"/>
    <col min="18" max="18" width="15.453125" customWidth="1"/>
    <col min="19" max="19" width="14.26953125" customWidth="1"/>
    <col min="20" max="20" width="15.26953125" customWidth="1"/>
    <col min="21" max="21" width="14.26953125" customWidth="1"/>
    <col min="22" max="22" width="15.7265625" customWidth="1"/>
    <col min="23" max="25" width="14.26953125" customWidth="1"/>
    <col min="26" max="26" width="15.7265625" customWidth="1"/>
    <col min="27" max="27" width="14.26953125" customWidth="1"/>
    <col min="28" max="28" width="16" customWidth="1"/>
    <col min="29" max="29" width="14.26953125" customWidth="1"/>
    <col min="30" max="30" width="17.81640625" customWidth="1"/>
    <col min="31" max="31" width="14.26953125" customWidth="1"/>
    <col min="32" max="32" width="15.453125" customWidth="1"/>
    <col min="33" max="33" width="14.26953125" customWidth="1"/>
    <col min="34" max="34" width="15.7265625" customWidth="1"/>
    <col min="35" max="35" width="14.26953125" customWidth="1"/>
    <col min="36" max="36" width="16.7265625" customWidth="1"/>
    <col min="37" max="37" width="14.26953125" customWidth="1"/>
    <col min="38" max="38" width="15.26953125" customWidth="1"/>
    <col min="39" max="39" width="14.26953125" customWidth="1"/>
    <col min="40" max="40" width="17.1796875" customWidth="1"/>
    <col min="41" max="41" width="14.26953125" customWidth="1"/>
    <col min="42" max="42" width="16.81640625" customWidth="1"/>
    <col min="43" max="43" width="14.26953125" customWidth="1"/>
    <col min="44" max="44" width="17.1796875" customWidth="1"/>
    <col min="45" max="49" width="14.26953125" customWidth="1"/>
    <col min="50" max="50" width="17.1796875" customWidth="1"/>
    <col min="51" max="51" width="14.26953125" customWidth="1"/>
    <col min="52" max="52" width="16.7265625" customWidth="1"/>
    <col min="53" max="53" width="14.26953125" customWidth="1"/>
    <col min="54" max="54" width="17.54296875" customWidth="1"/>
    <col min="55" max="55" width="11.81640625" customWidth="1"/>
    <col min="56" max="63" width="14.26953125" customWidth="1"/>
    <col min="64" max="64" width="17.1796875" customWidth="1"/>
    <col min="65" max="65" width="14.26953125" customWidth="1"/>
    <col min="66" max="66" width="18.54296875" customWidth="1"/>
    <col min="67" max="67" width="12.26953125" customWidth="1"/>
    <col min="68" max="68" width="9.1796875" style="164"/>
    <col min="69" max="69" width="12.1796875" style="164" bestFit="1" customWidth="1"/>
    <col min="70" max="16384" width="9.1796875" style="164"/>
  </cols>
  <sheetData>
    <row r="1" spans="1:68" x14ac:dyDescent="0.35">
      <c r="F1" s="267"/>
      <c r="G1" s="267"/>
    </row>
    <row r="2" spans="1:68" x14ac:dyDescent="0.35">
      <c r="F2" s="267"/>
      <c r="G2" s="267"/>
    </row>
    <row r="3" spans="1:68" x14ac:dyDescent="0.35">
      <c r="A3" s="7" t="s">
        <v>5</v>
      </c>
    </row>
    <row r="4" spans="1:68" x14ac:dyDescent="0.35">
      <c r="A4" s="1" t="s">
        <v>53</v>
      </c>
    </row>
    <row r="5" spans="1:68" x14ac:dyDescent="0.35">
      <c r="A5" s="1" t="s">
        <v>20</v>
      </c>
      <c r="B5" s="2" t="s">
        <v>54</v>
      </c>
      <c r="C5" s="2"/>
      <c r="D5" s="2"/>
      <c r="E5" s="2"/>
      <c r="F5" s="2"/>
      <c r="G5" s="2"/>
    </row>
    <row r="6" spans="1:68" x14ac:dyDescent="0.35">
      <c r="A6" s="1" t="s">
        <v>6</v>
      </c>
      <c r="B6" s="2" t="s">
        <v>4</v>
      </c>
      <c r="C6" s="2"/>
    </row>
    <row r="7" spans="1:68" x14ac:dyDescent="0.35">
      <c r="A7" s="6" t="s">
        <v>1</v>
      </c>
      <c r="B7" s="3" t="s">
        <v>3</v>
      </c>
      <c r="C7" s="3"/>
    </row>
    <row r="8" spans="1:68" x14ac:dyDescent="0.35">
      <c r="A8" s="6" t="s">
        <v>16</v>
      </c>
      <c r="B8" s="3" t="s">
        <v>165</v>
      </c>
      <c r="C8" s="3"/>
    </row>
    <row r="9" spans="1:68" x14ac:dyDescent="0.35">
      <c r="A9" s="6"/>
      <c r="B9" s="3" t="s">
        <v>22</v>
      </c>
      <c r="C9" s="3"/>
    </row>
    <row r="10" spans="1:68" x14ac:dyDescent="0.35">
      <c r="A10" s="1" t="s">
        <v>0</v>
      </c>
      <c r="B10" s="39" t="s">
        <v>179</v>
      </c>
      <c r="C10" s="4"/>
    </row>
    <row r="11" spans="1:68" x14ac:dyDescent="0.35">
      <c r="A11" s="5" t="s">
        <v>2</v>
      </c>
    </row>
    <row r="12" spans="1:68" ht="17.25" customHeight="1" x14ac:dyDescent="0.35">
      <c r="A12" s="5" t="s">
        <v>2</v>
      </c>
      <c r="B12" s="306" t="s">
        <v>47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8"/>
    </row>
    <row r="13" spans="1:68" x14ac:dyDescent="0.35">
      <c r="A13" s="46" t="s">
        <v>17</v>
      </c>
      <c r="B13" s="344" t="s">
        <v>21</v>
      </c>
      <c r="C13" s="345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7"/>
      <c r="P13" s="341" t="s">
        <v>28</v>
      </c>
      <c r="Q13" s="341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3"/>
      <c r="AF13" s="348" t="s">
        <v>35</v>
      </c>
      <c r="AG13" s="348"/>
      <c r="AH13" s="346"/>
      <c r="AI13" s="346"/>
      <c r="AJ13" s="346"/>
      <c r="AK13" s="346"/>
      <c r="AL13" s="346"/>
      <c r="AM13" s="346"/>
      <c r="AN13" s="346"/>
      <c r="AO13" s="349"/>
      <c r="AP13" s="349"/>
      <c r="AQ13" s="347"/>
      <c r="AR13" s="337" t="s">
        <v>42</v>
      </c>
      <c r="AS13" s="337"/>
      <c r="AT13" s="338"/>
      <c r="AU13" s="338"/>
      <c r="AV13" s="338"/>
      <c r="AW13" s="338"/>
      <c r="AX13" s="338"/>
      <c r="AY13" s="338"/>
      <c r="AZ13" s="338"/>
      <c r="BA13" s="339"/>
      <c r="BB13" s="339"/>
      <c r="BC13" s="340"/>
      <c r="BD13" s="337" t="s">
        <v>46</v>
      </c>
      <c r="BE13" s="337"/>
      <c r="BF13" s="338"/>
      <c r="BG13" s="338"/>
      <c r="BH13" s="338"/>
      <c r="BI13" s="338"/>
      <c r="BJ13" s="338"/>
      <c r="BK13" s="338"/>
      <c r="BL13" s="338"/>
      <c r="BM13" s="338"/>
      <c r="BN13" s="333" t="s">
        <v>61</v>
      </c>
      <c r="BO13" s="334"/>
      <c r="BP13" s="165"/>
    </row>
    <row r="14" spans="1:68" ht="31.5" customHeight="1" x14ac:dyDescent="0.35">
      <c r="A14" s="12" t="s">
        <v>112</v>
      </c>
      <c r="B14" s="299" t="s">
        <v>24</v>
      </c>
      <c r="C14" s="313"/>
      <c r="D14" s="299" t="s">
        <v>113</v>
      </c>
      <c r="E14" s="313"/>
      <c r="F14" s="299" t="s">
        <v>25</v>
      </c>
      <c r="G14" s="313"/>
      <c r="H14" s="299" t="s">
        <v>26</v>
      </c>
      <c r="I14" s="313"/>
      <c r="J14" s="299" t="s">
        <v>32</v>
      </c>
      <c r="K14" s="313"/>
      <c r="L14" s="299" t="s">
        <v>27</v>
      </c>
      <c r="M14" s="313"/>
      <c r="N14" s="299" t="s">
        <v>48</v>
      </c>
      <c r="O14" s="300"/>
      <c r="P14" s="301" t="s">
        <v>115</v>
      </c>
      <c r="Q14" s="298"/>
      <c r="R14" s="314" t="s">
        <v>30</v>
      </c>
      <c r="S14" s="315"/>
      <c r="T14" s="297" t="s">
        <v>31</v>
      </c>
      <c r="U14" s="298"/>
      <c r="V14" s="312" t="s">
        <v>26</v>
      </c>
      <c r="W14" s="313"/>
      <c r="X14" s="297" t="s">
        <v>32</v>
      </c>
      <c r="Y14" s="298"/>
      <c r="Z14" s="312" t="s">
        <v>33</v>
      </c>
      <c r="AA14" s="313"/>
      <c r="AB14" s="312" t="s">
        <v>116</v>
      </c>
      <c r="AC14" s="313"/>
      <c r="AD14" s="297" t="s">
        <v>49</v>
      </c>
      <c r="AE14" s="300"/>
      <c r="AF14" s="297" t="s">
        <v>36</v>
      </c>
      <c r="AG14" s="298"/>
      <c r="AH14" s="312" t="s">
        <v>37</v>
      </c>
      <c r="AI14" s="313"/>
      <c r="AJ14" s="312" t="s">
        <v>38</v>
      </c>
      <c r="AK14" s="313"/>
      <c r="AL14" s="297" t="s">
        <v>39</v>
      </c>
      <c r="AM14" s="298"/>
      <c r="AN14" s="312" t="s">
        <v>45</v>
      </c>
      <c r="AO14" s="313"/>
      <c r="AP14" s="297" t="s">
        <v>50</v>
      </c>
      <c r="AQ14" s="300"/>
      <c r="AR14" s="297" t="s">
        <v>40</v>
      </c>
      <c r="AS14" s="298"/>
      <c r="AT14" s="312" t="s">
        <v>41</v>
      </c>
      <c r="AU14" s="313"/>
      <c r="AV14" s="297" t="s">
        <v>102</v>
      </c>
      <c r="AW14" s="298"/>
      <c r="AX14" s="312" t="s">
        <v>103</v>
      </c>
      <c r="AY14" s="313"/>
      <c r="AZ14" s="312" t="s">
        <v>42</v>
      </c>
      <c r="BA14" s="313"/>
      <c r="BB14" s="297" t="s">
        <v>51</v>
      </c>
      <c r="BC14" s="300"/>
      <c r="BD14" s="297" t="s">
        <v>24</v>
      </c>
      <c r="BE14" s="298"/>
      <c r="BF14" s="312" t="s">
        <v>43</v>
      </c>
      <c r="BG14" s="313"/>
      <c r="BH14" s="297" t="s">
        <v>44</v>
      </c>
      <c r="BI14" s="298"/>
      <c r="BJ14" s="312" t="s">
        <v>207</v>
      </c>
      <c r="BK14" s="313"/>
      <c r="BL14" s="297" t="s">
        <v>52</v>
      </c>
      <c r="BM14" s="316"/>
      <c r="BN14" s="304"/>
      <c r="BO14" s="335"/>
      <c r="BP14" s="165"/>
    </row>
    <row r="15" spans="1:68" ht="15" thickBot="1" x14ac:dyDescent="0.4">
      <c r="A15" s="27"/>
      <c r="B15" s="102" t="s">
        <v>11</v>
      </c>
      <c r="C15" s="103" t="s">
        <v>12</v>
      </c>
      <c r="D15" s="102" t="s">
        <v>11</v>
      </c>
      <c r="E15" s="103" t="s">
        <v>12</v>
      </c>
      <c r="F15" s="102" t="s">
        <v>11</v>
      </c>
      <c r="G15" s="103" t="s">
        <v>12</v>
      </c>
      <c r="H15" s="102" t="s">
        <v>11</v>
      </c>
      <c r="I15" s="103" t="s">
        <v>12</v>
      </c>
      <c r="J15" s="102" t="s">
        <v>11</v>
      </c>
      <c r="K15" s="103" t="s">
        <v>12</v>
      </c>
      <c r="L15" s="102" t="s">
        <v>11</v>
      </c>
      <c r="M15" s="103" t="s">
        <v>12</v>
      </c>
      <c r="N15" s="102" t="s">
        <v>11</v>
      </c>
      <c r="O15" s="111" t="s">
        <v>12</v>
      </c>
      <c r="P15" s="110" t="s">
        <v>11</v>
      </c>
      <c r="Q15" s="110" t="s">
        <v>12</v>
      </c>
      <c r="R15" s="102" t="s">
        <v>11</v>
      </c>
      <c r="S15" s="103" t="s">
        <v>12</v>
      </c>
      <c r="T15" s="110" t="s">
        <v>11</v>
      </c>
      <c r="U15" s="110" t="s">
        <v>12</v>
      </c>
      <c r="V15" s="102" t="s">
        <v>11</v>
      </c>
      <c r="W15" s="103" t="s">
        <v>12</v>
      </c>
      <c r="X15" s="110" t="s">
        <v>11</v>
      </c>
      <c r="Y15" s="110" t="s">
        <v>12</v>
      </c>
      <c r="Z15" s="102" t="s">
        <v>11</v>
      </c>
      <c r="AA15" s="103" t="s">
        <v>12</v>
      </c>
      <c r="AB15" s="102" t="s">
        <v>11</v>
      </c>
      <c r="AC15" s="103" t="s">
        <v>12</v>
      </c>
      <c r="AD15" s="110" t="s">
        <v>11</v>
      </c>
      <c r="AE15" s="111" t="s">
        <v>12</v>
      </c>
      <c r="AF15" s="110" t="s">
        <v>11</v>
      </c>
      <c r="AG15" s="110" t="s">
        <v>12</v>
      </c>
      <c r="AH15" s="102" t="s">
        <v>11</v>
      </c>
      <c r="AI15" s="103" t="s">
        <v>12</v>
      </c>
      <c r="AJ15" s="102" t="s">
        <v>11</v>
      </c>
      <c r="AK15" s="103" t="s">
        <v>12</v>
      </c>
      <c r="AL15" s="110" t="s">
        <v>11</v>
      </c>
      <c r="AM15" s="110" t="s">
        <v>12</v>
      </c>
      <c r="AN15" s="102" t="s">
        <v>11</v>
      </c>
      <c r="AO15" s="103" t="s">
        <v>12</v>
      </c>
      <c r="AP15" s="110" t="s">
        <v>11</v>
      </c>
      <c r="AQ15" s="111" t="s">
        <v>12</v>
      </c>
      <c r="AR15" s="110" t="s">
        <v>11</v>
      </c>
      <c r="AS15" s="110" t="s">
        <v>12</v>
      </c>
      <c r="AT15" s="102" t="s">
        <v>11</v>
      </c>
      <c r="AU15" s="103" t="s">
        <v>12</v>
      </c>
      <c r="AV15" s="110" t="s">
        <v>11</v>
      </c>
      <c r="AW15" s="110" t="s">
        <v>12</v>
      </c>
      <c r="AX15" s="102" t="s">
        <v>11</v>
      </c>
      <c r="AY15" s="103" t="s">
        <v>12</v>
      </c>
      <c r="AZ15" s="102" t="s">
        <v>11</v>
      </c>
      <c r="BA15" s="103" t="s">
        <v>12</v>
      </c>
      <c r="BB15" s="110" t="s">
        <v>11</v>
      </c>
      <c r="BC15" s="111" t="s">
        <v>12</v>
      </c>
      <c r="BD15" s="110" t="s">
        <v>11</v>
      </c>
      <c r="BE15" s="110" t="s">
        <v>12</v>
      </c>
      <c r="BF15" s="102" t="s">
        <v>11</v>
      </c>
      <c r="BG15" s="103" t="s">
        <v>12</v>
      </c>
      <c r="BH15" s="110" t="s">
        <v>11</v>
      </c>
      <c r="BI15" s="110" t="s">
        <v>12</v>
      </c>
      <c r="BJ15" s="102" t="s">
        <v>11</v>
      </c>
      <c r="BK15" s="103" t="s">
        <v>12</v>
      </c>
      <c r="BL15" s="110" t="s">
        <v>11</v>
      </c>
      <c r="BM15" s="110" t="s">
        <v>12</v>
      </c>
      <c r="BN15" s="116" t="s">
        <v>11</v>
      </c>
      <c r="BO15" s="111" t="s">
        <v>12</v>
      </c>
      <c r="BP15" s="165"/>
    </row>
    <row r="16" spans="1:68" ht="15" thickTop="1" x14ac:dyDescent="0.35">
      <c r="A16" s="11" t="s">
        <v>7</v>
      </c>
      <c r="B16" s="104"/>
      <c r="C16" s="173"/>
      <c r="D16" s="104"/>
      <c r="E16" s="173"/>
      <c r="F16" s="104"/>
      <c r="G16" s="173"/>
      <c r="H16" s="104"/>
      <c r="I16" s="173"/>
      <c r="J16" s="104"/>
      <c r="K16" s="173"/>
      <c r="L16" s="104"/>
      <c r="M16" s="173"/>
      <c r="N16" s="179"/>
      <c r="O16" s="174"/>
      <c r="P16" s="108"/>
      <c r="Q16" s="173"/>
      <c r="R16" s="179"/>
      <c r="S16" s="180"/>
      <c r="T16" s="108"/>
      <c r="U16" s="173"/>
      <c r="V16" s="104"/>
      <c r="W16" s="180"/>
      <c r="X16" s="108"/>
      <c r="Y16" s="173"/>
      <c r="Z16" s="104"/>
      <c r="AA16" s="180"/>
      <c r="AB16" s="108"/>
      <c r="AC16" s="180"/>
      <c r="AD16" s="108"/>
      <c r="AE16" s="174"/>
      <c r="AF16" s="181"/>
      <c r="AG16" s="180"/>
      <c r="AH16" s="108"/>
      <c r="AI16" s="180"/>
      <c r="AJ16" s="108"/>
      <c r="AK16" s="180"/>
      <c r="AL16" s="108"/>
      <c r="AM16" s="180"/>
      <c r="AN16" s="108"/>
      <c r="AO16" s="180"/>
      <c r="AP16" s="108"/>
      <c r="AQ16" s="174"/>
      <c r="AR16" s="108"/>
      <c r="AS16" s="180"/>
      <c r="AT16" s="108"/>
      <c r="AU16" s="180"/>
      <c r="AV16" s="108"/>
      <c r="AW16" s="180"/>
      <c r="AX16" s="108"/>
      <c r="AY16" s="180"/>
      <c r="AZ16" s="108"/>
      <c r="BA16" s="180"/>
      <c r="BB16" s="108"/>
      <c r="BC16" s="174"/>
      <c r="BD16" s="108"/>
      <c r="BE16" s="180"/>
      <c r="BF16" s="108"/>
      <c r="BG16" s="180"/>
      <c r="BH16" s="108"/>
      <c r="BI16" s="180"/>
      <c r="BJ16" s="108"/>
      <c r="BK16" s="180"/>
      <c r="BL16" s="108"/>
      <c r="BM16" s="174"/>
      <c r="BN16" s="112"/>
      <c r="BO16" s="182"/>
    </row>
    <row r="17" spans="1:69" s="168" customFormat="1" x14ac:dyDescent="0.35">
      <c r="A17" s="31" t="s">
        <v>143</v>
      </c>
      <c r="B17" s="203">
        <v>13804659</v>
      </c>
      <c r="C17" s="204">
        <v>21.072469409437279</v>
      </c>
      <c r="D17" s="203">
        <v>0</v>
      </c>
      <c r="E17" s="204">
        <v>0</v>
      </c>
      <c r="F17" s="203">
        <v>18815951</v>
      </c>
      <c r="G17" s="204">
        <v>28.722082295330207</v>
      </c>
      <c r="H17" s="203">
        <v>11922489</v>
      </c>
      <c r="I17" s="204">
        <v>18.199383609320048</v>
      </c>
      <c r="J17" s="203">
        <v>503647</v>
      </c>
      <c r="K17" s="204">
        <v>0.76880464781164515</v>
      </c>
      <c r="L17" s="203">
        <v>6646333</v>
      </c>
      <c r="M17" s="204">
        <v>10.145462399863229</v>
      </c>
      <c r="N17" s="203">
        <v>51693079</v>
      </c>
      <c r="O17" s="205">
        <v>78.90820236176242</v>
      </c>
      <c r="P17" s="206">
        <v>29286410</v>
      </c>
      <c r="Q17" s="204">
        <v>44.70497814087534</v>
      </c>
      <c r="R17" s="203">
        <v>5974012</v>
      </c>
      <c r="S17" s="204">
        <v>9.1191810765924188</v>
      </c>
      <c r="T17" s="203">
        <v>7995205</v>
      </c>
      <c r="U17" s="204">
        <v>12.204482036440014</v>
      </c>
      <c r="V17" s="203">
        <v>7987280</v>
      </c>
      <c r="W17" s="204">
        <v>12.192384720593983</v>
      </c>
      <c r="X17" s="203">
        <v>1046464</v>
      </c>
      <c r="Y17" s="204">
        <v>1.5974013286440014</v>
      </c>
      <c r="Z17" s="203">
        <v>623002</v>
      </c>
      <c r="AA17" s="204">
        <v>0.95099709359124651</v>
      </c>
      <c r="AB17" s="203">
        <v>3586396</v>
      </c>
      <c r="AC17" s="204">
        <v>5.4745444998046109</v>
      </c>
      <c r="AD17" s="206">
        <v>56498769</v>
      </c>
      <c r="AE17" s="205">
        <v>86.243968896541602</v>
      </c>
      <c r="AF17" s="203">
        <v>13543303</v>
      </c>
      <c r="AG17" s="204">
        <v>20.673515960824542</v>
      </c>
      <c r="AH17" s="203">
        <v>12108242</v>
      </c>
      <c r="AI17" s="204">
        <v>18.482930954474405</v>
      </c>
      <c r="AJ17" s="203">
        <v>5043337</v>
      </c>
      <c r="AK17" s="204">
        <v>7.6985287832161005</v>
      </c>
      <c r="AL17" s="203">
        <v>3383914</v>
      </c>
      <c r="AM17" s="204">
        <v>5.1654607512700279</v>
      </c>
      <c r="AN17" s="203">
        <v>13345211</v>
      </c>
      <c r="AO17" s="204">
        <v>20.371133438354828</v>
      </c>
      <c r="AP17" s="203">
        <v>47424007</v>
      </c>
      <c r="AQ17" s="205">
        <v>72.391569888139898</v>
      </c>
      <c r="AR17" s="203">
        <v>2668488</v>
      </c>
      <c r="AS17" s="204">
        <v>4.0733807151230952</v>
      </c>
      <c r="AT17" s="203">
        <v>0</v>
      </c>
      <c r="AU17" s="204">
        <v>0</v>
      </c>
      <c r="AV17" s="203">
        <v>0</v>
      </c>
      <c r="AW17" s="204">
        <v>0</v>
      </c>
      <c r="AX17" s="203">
        <v>0</v>
      </c>
      <c r="AY17" s="204">
        <v>0</v>
      </c>
      <c r="AZ17" s="203">
        <v>19307855</v>
      </c>
      <c r="BA17" s="204">
        <v>29.472961545037123</v>
      </c>
      <c r="BB17" s="206">
        <v>21976343</v>
      </c>
      <c r="BC17" s="205">
        <v>33.546342260160216</v>
      </c>
      <c r="BD17" s="206">
        <v>0</v>
      </c>
      <c r="BE17" s="204">
        <v>0</v>
      </c>
      <c r="BF17" s="203">
        <v>0</v>
      </c>
      <c r="BG17" s="204">
        <v>0</v>
      </c>
      <c r="BH17" s="203">
        <v>0</v>
      </c>
      <c r="BI17" s="204">
        <v>0</v>
      </c>
      <c r="BJ17" s="203">
        <v>0</v>
      </c>
      <c r="BK17" s="204">
        <v>0</v>
      </c>
      <c r="BL17" s="206">
        <v>0</v>
      </c>
      <c r="BM17" s="205">
        <v>0</v>
      </c>
      <c r="BN17" s="207">
        <v>177592198</v>
      </c>
      <c r="BO17" s="205">
        <v>271.09008340660409</v>
      </c>
      <c r="BQ17" s="164"/>
    </row>
    <row r="18" spans="1:69" x14ac:dyDescent="0.35">
      <c r="A18" s="22" t="s">
        <v>15</v>
      </c>
      <c r="B18" s="106">
        <v>13804659</v>
      </c>
      <c r="C18" s="161">
        <v>21.072469409437279</v>
      </c>
      <c r="D18" s="106">
        <v>0</v>
      </c>
      <c r="E18" s="161">
        <v>0</v>
      </c>
      <c r="F18" s="106">
        <v>18815951</v>
      </c>
      <c r="G18" s="161">
        <v>28.722082295330207</v>
      </c>
      <c r="H18" s="106">
        <v>11922489</v>
      </c>
      <c r="I18" s="161">
        <v>18.199383609320048</v>
      </c>
      <c r="J18" s="106">
        <v>503647</v>
      </c>
      <c r="K18" s="161">
        <v>0.76880464781164515</v>
      </c>
      <c r="L18" s="106">
        <v>6646333</v>
      </c>
      <c r="M18" s="161">
        <v>10.145462399863229</v>
      </c>
      <c r="N18" s="106">
        <v>51693079</v>
      </c>
      <c r="O18" s="176">
        <v>78.90820236176242</v>
      </c>
      <c r="P18" s="114">
        <v>29286410</v>
      </c>
      <c r="Q18" s="161">
        <v>44.70497814087534</v>
      </c>
      <c r="R18" s="106">
        <v>5974012</v>
      </c>
      <c r="S18" s="161">
        <v>9.1191810765924188</v>
      </c>
      <c r="T18" s="106">
        <v>7995205</v>
      </c>
      <c r="U18" s="161">
        <v>12.204482036440014</v>
      </c>
      <c r="V18" s="106">
        <v>7987280</v>
      </c>
      <c r="W18" s="161">
        <v>12.192384720593983</v>
      </c>
      <c r="X18" s="106">
        <v>1046464</v>
      </c>
      <c r="Y18" s="161">
        <v>1.5974013286440014</v>
      </c>
      <c r="Z18" s="106">
        <v>623002</v>
      </c>
      <c r="AA18" s="161">
        <v>0.95099709359124651</v>
      </c>
      <c r="AB18" s="106">
        <v>3586396</v>
      </c>
      <c r="AC18" s="161">
        <v>5.4745444998046109</v>
      </c>
      <c r="AD18" s="79">
        <v>56498769</v>
      </c>
      <c r="AE18" s="176">
        <v>86.243968896541602</v>
      </c>
      <c r="AF18" s="114">
        <v>13543303</v>
      </c>
      <c r="AG18" s="161">
        <v>20.673515960824542</v>
      </c>
      <c r="AH18" s="106">
        <v>12108242</v>
      </c>
      <c r="AI18" s="161">
        <v>18.482930954474405</v>
      </c>
      <c r="AJ18" s="106">
        <v>5043337</v>
      </c>
      <c r="AK18" s="161">
        <v>7.6985287832161005</v>
      </c>
      <c r="AL18" s="106">
        <v>3383914</v>
      </c>
      <c r="AM18" s="161">
        <v>5.1654607512700279</v>
      </c>
      <c r="AN18" s="106">
        <v>13345211</v>
      </c>
      <c r="AO18" s="161">
        <v>20.371133438354828</v>
      </c>
      <c r="AP18" s="106">
        <v>47424007</v>
      </c>
      <c r="AQ18" s="176">
        <v>72.391569888139898</v>
      </c>
      <c r="AR18" s="106">
        <v>2668488</v>
      </c>
      <c r="AS18" s="161">
        <v>4.0733807151230952</v>
      </c>
      <c r="AT18" s="106">
        <v>0</v>
      </c>
      <c r="AU18" s="161">
        <v>0</v>
      </c>
      <c r="AV18" s="106">
        <v>0</v>
      </c>
      <c r="AW18" s="161">
        <v>0</v>
      </c>
      <c r="AX18" s="106">
        <v>0</v>
      </c>
      <c r="AY18" s="161">
        <v>0</v>
      </c>
      <c r="AZ18" s="106">
        <v>19307855</v>
      </c>
      <c r="BA18" s="161">
        <v>29.472961545037123</v>
      </c>
      <c r="BB18" s="79">
        <v>21976343</v>
      </c>
      <c r="BC18" s="176">
        <v>33.546342260160216</v>
      </c>
      <c r="BD18" s="106">
        <v>0</v>
      </c>
      <c r="BE18" s="161">
        <v>0</v>
      </c>
      <c r="BF18" s="106">
        <v>0</v>
      </c>
      <c r="BG18" s="161">
        <v>0</v>
      </c>
      <c r="BH18" s="106">
        <v>0</v>
      </c>
      <c r="BI18" s="161">
        <v>0</v>
      </c>
      <c r="BJ18" s="106">
        <v>0</v>
      </c>
      <c r="BK18" s="161">
        <v>0</v>
      </c>
      <c r="BL18" s="79">
        <v>0</v>
      </c>
      <c r="BM18" s="176">
        <v>0</v>
      </c>
      <c r="BN18" s="114">
        <v>177592198</v>
      </c>
      <c r="BO18" s="176">
        <v>271.09008340660409</v>
      </c>
    </row>
    <row r="19" spans="1:69" x14ac:dyDescent="0.35">
      <c r="A19" s="23" t="s">
        <v>8</v>
      </c>
      <c r="B19" s="106"/>
      <c r="C19" s="161"/>
      <c r="D19" s="106"/>
      <c r="E19" s="161"/>
      <c r="F19" s="106"/>
      <c r="G19" s="161"/>
      <c r="H19" s="106"/>
      <c r="I19" s="161"/>
      <c r="J19" s="106"/>
      <c r="K19" s="161"/>
      <c r="L19" s="106"/>
      <c r="M19" s="161"/>
      <c r="N19" s="78"/>
      <c r="O19" s="176"/>
      <c r="P19" s="79"/>
      <c r="Q19" s="161"/>
      <c r="R19" s="106"/>
      <c r="S19" s="161"/>
      <c r="T19" s="106"/>
      <c r="U19" s="161"/>
      <c r="V19" s="106"/>
      <c r="W19" s="161"/>
      <c r="X19" s="106"/>
      <c r="Y19" s="161"/>
      <c r="Z19" s="106"/>
      <c r="AA19" s="161"/>
      <c r="AB19" s="106"/>
      <c r="AC19" s="161"/>
      <c r="AD19" s="78"/>
      <c r="AE19" s="177"/>
      <c r="AF19" s="106"/>
      <c r="AG19" s="161"/>
      <c r="AH19" s="106"/>
      <c r="AI19" s="161"/>
      <c r="AJ19" s="106"/>
      <c r="AK19" s="161"/>
      <c r="AL19" s="106"/>
      <c r="AM19" s="161"/>
      <c r="AN19" s="106"/>
      <c r="AO19" s="161"/>
      <c r="AP19" s="78"/>
      <c r="AQ19" s="177"/>
      <c r="AR19" s="106"/>
      <c r="AS19" s="161"/>
      <c r="AT19" s="106"/>
      <c r="AU19" s="161"/>
      <c r="AV19" s="106"/>
      <c r="AW19" s="161"/>
      <c r="AX19" s="106"/>
      <c r="AY19" s="161"/>
      <c r="AZ19" s="106"/>
      <c r="BA19" s="161"/>
      <c r="BB19" s="79"/>
      <c r="BC19" s="176"/>
      <c r="BD19" s="79"/>
      <c r="BE19" s="161"/>
      <c r="BF19" s="106"/>
      <c r="BG19" s="161"/>
      <c r="BH19" s="106"/>
      <c r="BI19" s="161"/>
      <c r="BJ19" s="106"/>
      <c r="BK19" s="161"/>
      <c r="BL19" s="79"/>
      <c r="BM19" s="176"/>
      <c r="BN19" s="114"/>
      <c r="BO19" s="176"/>
    </row>
    <row r="20" spans="1:69" s="168" customFormat="1" x14ac:dyDescent="0.35">
      <c r="A20" s="21" t="s">
        <v>143</v>
      </c>
      <c r="B20" s="166">
        <v>10172502</v>
      </c>
      <c r="C20" s="172">
        <v>19.892723048763319</v>
      </c>
      <c r="D20" s="166">
        <v>0</v>
      </c>
      <c r="E20" s="172">
        <v>0</v>
      </c>
      <c r="F20" s="166">
        <v>37280687</v>
      </c>
      <c r="G20" s="172">
        <v>72.903832465074075</v>
      </c>
      <c r="H20" s="166">
        <v>3315238</v>
      </c>
      <c r="I20" s="172">
        <v>6.4830767666338138</v>
      </c>
      <c r="J20" s="166">
        <v>0</v>
      </c>
      <c r="K20" s="172">
        <v>0</v>
      </c>
      <c r="L20" s="166">
        <v>22048335</v>
      </c>
      <c r="M20" s="172">
        <v>43.116376073590835</v>
      </c>
      <c r="N20" s="166">
        <v>72816762</v>
      </c>
      <c r="O20" s="175">
        <v>142.39600835406205</v>
      </c>
      <c r="P20" s="80">
        <v>147745728</v>
      </c>
      <c r="Q20" s="172">
        <v>288.92251372788286</v>
      </c>
      <c r="R20" s="166">
        <v>102375</v>
      </c>
      <c r="S20" s="172">
        <v>0.20019829164124467</v>
      </c>
      <c r="T20" s="166">
        <v>0</v>
      </c>
      <c r="U20" s="172">
        <v>0</v>
      </c>
      <c r="V20" s="166">
        <v>3356108</v>
      </c>
      <c r="W20" s="172">
        <v>6.5629996401808484</v>
      </c>
      <c r="X20" s="166">
        <v>0</v>
      </c>
      <c r="Y20" s="172">
        <v>0</v>
      </c>
      <c r="Z20" s="166">
        <v>4015169</v>
      </c>
      <c r="AA20" s="172">
        <v>7.8518190422552836</v>
      </c>
      <c r="AB20" s="166">
        <v>37389038</v>
      </c>
      <c r="AC20" s="172">
        <v>73.115717056992224</v>
      </c>
      <c r="AD20" s="80">
        <v>192608418</v>
      </c>
      <c r="AE20" s="175">
        <v>376.65324775895249</v>
      </c>
      <c r="AF20" s="166">
        <v>15588599</v>
      </c>
      <c r="AG20" s="172">
        <v>30.484111246695139</v>
      </c>
      <c r="AH20" s="166">
        <v>27134681</v>
      </c>
      <c r="AI20" s="172">
        <v>53.062923374164988</v>
      </c>
      <c r="AJ20" s="166">
        <v>10171976</v>
      </c>
      <c r="AK20" s="172">
        <v>19.891694435318595</v>
      </c>
      <c r="AL20" s="166">
        <v>5149928</v>
      </c>
      <c r="AM20" s="172">
        <v>10.070884372897796</v>
      </c>
      <c r="AN20" s="166">
        <v>46590775</v>
      </c>
      <c r="AO20" s="172">
        <v>91.110071416279467</v>
      </c>
      <c r="AP20" s="166">
        <v>104635959</v>
      </c>
      <c r="AQ20" s="175">
        <v>204.61968484535601</v>
      </c>
      <c r="AR20" s="166">
        <v>20885878</v>
      </c>
      <c r="AS20" s="172">
        <v>40.843146227374412</v>
      </c>
      <c r="AT20" s="166">
        <v>0</v>
      </c>
      <c r="AU20" s="172">
        <v>0</v>
      </c>
      <c r="AV20" s="166">
        <v>0</v>
      </c>
      <c r="AW20" s="172">
        <v>0</v>
      </c>
      <c r="AX20" s="166">
        <v>0</v>
      </c>
      <c r="AY20" s="172">
        <v>0</v>
      </c>
      <c r="AZ20" s="166">
        <v>50280568</v>
      </c>
      <c r="BA20" s="172">
        <v>98.325605043725844</v>
      </c>
      <c r="BB20" s="80">
        <v>71166446</v>
      </c>
      <c r="BC20" s="175">
        <v>139.16875127110026</v>
      </c>
      <c r="BD20" s="80">
        <v>0</v>
      </c>
      <c r="BE20" s="172">
        <v>0</v>
      </c>
      <c r="BF20" s="166">
        <v>0</v>
      </c>
      <c r="BG20" s="172">
        <v>0</v>
      </c>
      <c r="BH20" s="166">
        <v>0</v>
      </c>
      <c r="BI20" s="172">
        <v>0</v>
      </c>
      <c r="BJ20" s="166">
        <v>0</v>
      </c>
      <c r="BK20" s="172">
        <v>0</v>
      </c>
      <c r="BL20" s="80">
        <v>0</v>
      </c>
      <c r="BM20" s="175">
        <v>0</v>
      </c>
      <c r="BN20" s="167">
        <v>441227585</v>
      </c>
      <c r="BO20" s="175">
        <v>862.8376922294708</v>
      </c>
      <c r="BQ20" s="164"/>
    </row>
    <row r="21" spans="1:69" x14ac:dyDescent="0.35">
      <c r="A21" s="22" t="s">
        <v>105</v>
      </c>
      <c r="B21" s="106">
        <v>10172502</v>
      </c>
      <c r="C21" s="161">
        <v>19.892723048763319</v>
      </c>
      <c r="D21" s="106">
        <v>0</v>
      </c>
      <c r="E21" s="161">
        <v>0</v>
      </c>
      <c r="F21" s="106">
        <v>37280687</v>
      </c>
      <c r="G21" s="161">
        <v>72.903832465074075</v>
      </c>
      <c r="H21" s="106">
        <v>3315238</v>
      </c>
      <c r="I21" s="161">
        <v>6.4830767666338138</v>
      </c>
      <c r="J21" s="106">
        <v>0</v>
      </c>
      <c r="K21" s="161">
        <v>0</v>
      </c>
      <c r="L21" s="106">
        <v>22048335</v>
      </c>
      <c r="M21" s="161">
        <v>43.116376073590835</v>
      </c>
      <c r="N21" s="106">
        <v>72816762</v>
      </c>
      <c r="O21" s="176">
        <v>142.39600835406205</v>
      </c>
      <c r="P21" s="114">
        <v>147745728</v>
      </c>
      <c r="Q21" s="161">
        <v>288.92251372788286</v>
      </c>
      <c r="R21" s="106">
        <v>102375</v>
      </c>
      <c r="S21" s="161">
        <v>0.20019829164124467</v>
      </c>
      <c r="T21" s="106">
        <v>0</v>
      </c>
      <c r="U21" s="161">
        <v>0</v>
      </c>
      <c r="V21" s="106">
        <v>3356108</v>
      </c>
      <c r="W21" s="161">
        <v>6.5629996401808484</v>
      </c>
      <c r="X21" s="106">
        <v>0</v>
      </c>
      <c r="Y21" s="161">
        <v>0</v>
      </c>
      <c r="Z21" s="106">
        <v>4015169</v>
      </c>
      <c r="AA21" s="161">
        <v>7.8518190422552836</v>
      </c>
      <c r="AB21" s="106">
        <v>37389038</v>
      </c>
      <c r="AC21" s="161">
        <v>73.115717056992224</v>
      </c>
      <c r="AD21" s="79">
        <v>192608418</v>
      </c>
      <c r="AE21" s="176">
        <v>376.65324775895249</v>
      </c>
      <c r="AF21" s="114">
        <v>15588599</v>
      </c>
      <c r="AG21" s="161">
        <v>30.484111246695139</v>
      </c>
      <c r="AH21" s="106">
        <v>27134681</v>
      </c>
      <c r="AI21" s="161">
        <v>53.062923374164988</v>
      </c>
      <c r="AJ21" s="106">
        <v>10171976</v>
      </c>
      <c r="AK21" s="161">
        <v>19.891694435318595</v>
      </c>
      <c r="AL21" s="106">
        <v>5149928</v>
      </c>
      <c r="AM21" s="161">
        <v>10.070884372897796</v>
      </c>
      <c r="AN21" s="106">
        <v>46590775</v>
      </c>
      <c r="AO21" s="161">
        <v>91.110071416279467</v>
      </c>
      <c r="AP21" s="106">
        <v>104635959</v>
      </c>
      <c r="AQ21" s="176">
        <v>204.61968484535601</v>
      </c>
      <c r="AR21" s="114">
        <v>20885878</v>
      </c>
      <c r="AS21" s="161">
        <v>40.843146227374412</v>
      </c>
      <c r="AT21" s="106">
        <v>0</v>
      </c>
      <c r="AU21" s="161">
        <v>0</v>
      </c>
      <c r="AV21" s="106">
        <v>0</v>
      </c>
      <c r="AW21" s="161">
        <v>0</v>
      </c>
      <c r="AX21" s="106">
        <v>0</v>
      </c>
      <c r="AY21" s="161">
        <v>0</v>
      </c>
      <c r="AZ21" s="106">
        <v>50280568</v>
      </c>
      <c r="BA21" s="161">
        <v>98.325605043725844</v>
      </c>
      <c r="BB21" s="79">
        <v>71166446</v>
      </c>
      <c r="BC21" s="176">
        <v>139.16875127110026</v>
      </c>
      <c r="BD21" s="106">
        <v>0</v>
      </c>
      <c r="BE21" s="161">
        <v>0</v>
      </c>
      <c r="BF21" s="106">
        <v>0</v>
      </c>
      <c r="BG21" s="161">
        <v>0</v>
      </c>
      <c r="BH21" s="106">
        <v>0</v>
      </c>
      <c r="BI21" s="161">
        <v>0</v>
      </c>
      <c r="BJ21" s="106">
        <v>0</v>
      </c>
      <c r="BK21" s="161">
        <v>0</v>
      </c>
      <c r="BL21" s="79">
        <v>0</v>
      </c>
      <c r="BM21" s="176">
        <v>0</v>
      </c>
      <c r="BN21" s="114">
        <v>441227585</v>
      </c>
      <c r="BO21" s="176">
        <v>862.8376922294708</v>
      </c>
    </row>
    <row r="22" spans="1:69" x14ac:dyDescent="0.35">
      <c r="A22" s="10" t="s">
        <v>9</v>
      </c>
      <c r="B22" s="105"/>
      <c r="C22" s="159"/>
      <c r="D22" s="105"/>
      <c r="E22" s="159"/>
      <c r="F22" s="105"/>
      <c r="G22" s="159"/>
      <c r="H22" s="105"/>
      <c r="I22" s="159"/>
      <c r="J22" s="105"/>
      <c r="K22" s="159"/>
      <c r="L22" s="105"/>
      <c r="M22" s="159"/>
      <c r="N22" s="78"/>
      <c r="O22" s="177"/>
      <c r="P22" s="78"/>
      <c r="Q22" s="159"/>
      <c r="R22" s="105"/>
      <c r="S22" s="159"/>
      <c r="T22" s="105"/>
      <c r="U22" s="159"/>
      <c r="V22" s="105"/>
      <c r="W22" s="159"/>
      <c r="X22" s="105"/>
      <c r="Y22" s="159"/>
      <c r="Z22" s="105"/>
      <c r="AA22" s="159"/>
      <c r="AB22" s="105"/>
      <c r="AC22" s="159"/>
      <c r="AD22" s="78"/>
      <c r="AE22" s="177"/>
      <c r="AF22" s="105"/>
      <c r="AG22" s="159"/>
      <c r="AH22" s="105"/>
      <c r="AI22" s="159"/>
      <c r="AJ22" s="105"/>
      <c r="AK22" s="159"/>
      <c r="AL22" s="105"/>
      <c r="AM22" s="159"/>
      <c r="AN22" s="105"/>
      <c r="AO22" s="159"/>
      <c r="AP22" s="78"/>
      <c r="AQ22" s="177"/>
      <c r="AR22" s="105"/>
      <c r="AS22" s="159"/>
      <c r="AT22" s="105"/>
      <c r="AU22" s="159"/>
      <c r="AV22" s="105"/>
      <c r="AW22" s="159"/>
      <c r="AX22" s="105"/>
      <c r="AY22" s="159"/>
      <c r="AZ22" s="105"/>
      <c r="BA22" s="159"/>
      <c r="BB22" s="78"/>
      <c r="BC22" s="177"/>
      <c r="BD22" s="78"/>
      <c r="BE22" s="159"/>
      <c r="BF22" s="105"/>
      <c r="BG22" s="159"/>
      <c r="BH22" s="105"/>
      <c r="BI22" s="159"/>
      <c r="BJ22" s="105"/>
      <c r="BK22" s="159"/>
      <c r="BL22" s="78"/>
      <c r="BM22" s="177"/>
      <c r="BN22" s="113"/>
      <c r="BO22" s="177"/>
    </row>
    <row r="23" spans="1:69" s="168" customFormat="1" x14ac:dyDescent="0.35">
      <c r="A23" s="21" t="s">
        <v>198</v>
      </c>
      <c r="B23" s="166">
        <v>5541021</v>
      </c>
      <c r="C23" s="172">
        <v>13.871105103075363</v>
      </c>
      <c r="D23" s="166">
        <v>0</v>
      </c>
      <c r="E23" s="172">
        <v>0</v>
      </c>
      <c r="F23" s="166">
        <v>28886059</v>
      </c>
      <c r="G23" s="172">
        <v>72.311864618927814</v>
      </c>
      <c r="H23" s="166">
        <v>188806</v>
      </c>
      <c r="I23" s="172">
        <v>0.47264716558396858</v>
      </c>
      <c r="J23" s="166">
        <v>272</v>
      </c>
      <c r="K23" s="172">
        <v>6.8091071808543927E-4</v>
      </c>
      <c r="L23" s="166">
        <v>5208995</v>
      </c>
      <c r="M23" s="172">
        <v>13.039928404240673</v>
      </c>
      <c r="N23" s="166">
        <v>39825153</v>
      </c>
      <c r="O23" s="175">
        <v>99.696226202545901</v>
      </c>
      <c r="P23" s="80">
        <v>20157064</v>
      </c>
      <c r="Q23" s="172">
        <v>50.460150451228515</v>
      </c>
      <c r="R23" s="166">
        <v>1631318</v>
      </c>
      <c r="S23" s="172">
        <v>4.0837570250209652</v>
      </c>
      <c r="T23" s="166">
        <v>1547900</v>
      </c>
      <c r="U23" s="172">
        <v>3.8749327225163657</v>
      </c>
      <c r="V23" s="166">
        <v>40236</v>
      </c>
      <c r="W23" s="172">
        <v>0.10072471931207991</v>
      </c>
      <c r="X23" s="166">
        <v>0</v>
      </c>
      <c r="Y23" s="172">
        <v>0</v>
      </c>
      <c r="Z23" s="166">
        <v>247828</v>
      </c>
      <c r="AA23" s="172">
        <v>0.62039978471205237</v>
      </c>
      <c r="AB23" s="166">
        <v>103835</v>
      </c>
      <c r="AC23" s="172">
        <v>0.25993516328088817</v>
      </c>
      <c r="AD23" s="80">
        <v>23728181</v>
      </c>
      <c r="AE23" s="175">
        <v>59.399899866070861</v>
      </c>
      <c r="AF23" s="166">
        <v>7574228</v>
      </c>
      <c r="AG23" s="172">
        <v>18.96093024420162</v>
      </c>
      <c r="AH23" s="166">
        <v>18254232</v>
      </c>
      <c r="AI23" s="172">
        <v>45.696699335361046</v>
      </c>
      <c r="AJ23" s="166">
        <v>14293523</v>
      </c>
      <c r="AK23" s="172">
        <v>35.781665477576261</v>
      </c>
      <c r="AL23" s="166">
        <v>4787772</v>
      </c>
      <c r="AM23" s="172">
        <v>11.985460553490293</v>
      </c>
      <c r="AN23" s="166">
        <v>12861743</v>
      </c>
      <c r="AO23" s="172">
        <v>32.197421551324894</v>
      </c>
      <c r="AP23" s="166">
        <v>57771498</v>
      </c>
      <c r="AQ23" s="175">
        <v>144.62217716195414</v>
      </c>
      <c r="AR23" s="166">
        <v>13193876</v>
      </c>
      <c r="AS23" s="172">
        <v>33.028866108420011</v>
      </c>
      <c r="AT23" s="166">
        <v>0</v>
      </c>
      <c r="AU23" s="172">
        <v>0</v>
      </c>
      <c r="AV23" s="166">
        <v>0</v>
      </c>
      <c r="AW23" s="172">
        <v>0</v>
      </c>
      <c r="AX23" s="166">
        <v>0</v>
      </c>
      <c r="AY23" s="172">
        <v>0</v>
      </c>
      <c r="AZ23" s="166">
        <v>3329121</v>
      </c>
      <c r="BA23" s="172">
        <v>8.333949156997484</v>
      </c>
      <c r="BB23" s="80">
        <v>16522997</v>
      </c>
      <c r="BC23" s="175">
        <v>41.362815265417495</v>
      </c>
      <c r="BD23" s="80">
        <v>0</v>
      </c>
      <c r="BE23" s="172">
        <v>0</v>
      </c>
      <c r="BF23" s="166">
        <v>0</v>
      </c>
      <c r="BG23" s="172">
        <v>0</v>
      </c>
      <c r="BH23" s="166">
        <v>0</v>
      </c>
      <c r="BI23" s="172">
        <v>0</v>
      </c>
      <c r="BJ23" s="166">
        <v>0</v>
      </c>
      <c r="BK23" s="172">
        <v>0</v>
      </c>
      <c r="BL23" s="80">
        <v>0</v>
      </c>
      <c r="BM23" s="175">
        <v>0</v>
      </c>
      <c r="BN23" s="167">
        <v>137847829</v>
      </c>
      <c r="BO23" s="175">
        <v>345.08111849598839</v>
      </c>
      <c r="BQ23" s="164"/>
    </row>
    <row r="24" spans="1:69" x14ac:dyDescent="0.35">
      <c r="A24" s="22" t="s">
        <v>14</v>
      </c>
      <c r="B24" s="106">
        <v>5541021</v>
      </c>
      <c r="C24" s="161">
        <v>13.871105103075363</v>
      </c>
      <c r="D24" s="106">
        <v>0</v>
      </c>
      <c r="E24" s="161">
        <v>0</v>
      </c>
      <c r="F24" s="106">
        <v>28886059</v>
      </c>
      <c r="G24" s="161">
        <v>72.311864618927814</v>
      </c>
      <c r="H24" s="106">
        <v>188806</v>
      </c>
      <c r="I24" s="161">
        <v>0.47264716558396858</v>
      </c>
      <c r="J24" s="106">
        <v>272</v>
      </c>
      <c r="K24" s="161">
        <v>6.8091071808543927E-4</v>
      </c>
      <c r="L24" s="106">
        <v>5208995</v>
      </c>
      <c r="M24" s="161">
        <v>13.039928404240673</v>
      </c>
      <c r="N24" s="106">
        <v>39825153</v>
      </c>
      <c r="O24" s="176">
        <v>99.696226202545901</v>
      </c>
      <c r="P24" s="79">
        <v>20157064</v>
      </c>
      <c r="Q24" s="161">
        <v>50.460150451228515</v>
      </c>
      <c r="R24" s="106">
        <v>1631318</v>
      </c>
      <c r="S24" s="161">
        <v>4.0837570250209652</v>
      </c>
      <c r="T24" s="106">
        <v>1547900</v>
      </c>
      <c r="U24" s="161">
        <v>3.8749327225163657</v>
      </c>
      <c r="V24" s="106">
        <v>40236</v>
      </c>
      <c r="W24" s="161">
        <v>0.10072471931207991</v>
      </c>
      <c r="X24" s="106">
        <v>0</v>
      </c>
      <c r="Y24" s="161">
        <v>0</v>
      </c>
      <c r="Z24" s="106">
        <v>247828</v>
      </c>
      <c r="AA24" s="161">
        <v>0.62039978471205237</v>
      </c>
      <c r="AB24" s="106">
        <v>103835</v>
      </c>
      <c r="AC24" s="161">
        <v>0.25993516328088817</v>
      </c>
      <c r="AD24" s="79">
        <v>23728181</v>
      </c>
      <c r="AE24" s="176">
        <v>59.399899866070861</v>
      </c>
      <c r="AF24" s="106">
        <v>7574228</v>
      </c>
      <c r="AG24" s="161">
        <v>18.96093024420162</v>
      </c>
      <c r="AH24" s="106">
        <v>18254232</v>
      </c>
      <c r="AI24" s="161">
        <v>45.696699335361046</v>
      </c>
      <c r="AJ24" s="106">
        <v>14293523</v>
      </c>
      <c r="AK24" s="161">
        <v>35.781665477576261</v>
      </c>
      <c r="AL24" s="106">
        <v>4787772</v>
      </c>
      <c r="AM24" s="161">
        <v>11.985460553490293</v>
      </c>
      <c r="AN24" s="106">
        <v>12861743</v>
      </c>
      <c r="AO24" s="161">
        <v>32.197421551324894</v>
      </c>
      <c r="AP24" s="106">
        <v>57771498</v>
      </c>
      <c r="AQ24" s="176">
        <v>144.62217716195414</v>
      </c>
      <c r="AR24" s="106">
        <v>13193876</v>
      </c>
      <c r="AS24" s="161">
        <v>33.028866108420011</v>
      </c>
      <c r="AT24" s="106">
        <v>0</v>
      </c>
      <c r="AU24" s="161">
        <v>0</v>
      </c>
      <c r="AV24" s="106">
        <v>0</v>
      </c>
      <c r="AW24" s="161">
        <v>0</v>
      </c>
      <c r="AX24" s="106">
        <v>0</v>
      </c>
      <c r="AY24" s="161">
        <v>0</v>
      </c>
      <c r="AZ24" s="106">
        <v>3329121</v>
      </c>
      <c r="BA24" s="161">
        <v>8.333949156997484</v>
      </c>
      <c r="BB24" s="79">
        <v>16522997</v>
      </c>
      <c r="BC24" s="176">
        <v>41.362815265417495</v>
      </c>
      <c r="BD24" s="106">
        <v>0</v>
      </c>
      <c r="BE24" s="161">
        <v>0</v>
      </c>
      <c r="BF24" s="106">
        <v>0</v>
      </c>
      <c r="BG24" s="161">
        <v>0</v>
      </c>
      <c r="BH24" s="106">
        <v>0</v>
      </c>
      <c r="BI24" s="161">
        <v>0</v>
      </c>
      <c r="BJ24" s="106">
        <v>0</v>
      </c>
      <c r="BK24" s="161">
        <v>0</v>
      </c>
      <c r="BL24" s="79">
        <v>0</v>
      </c>
      <c r="BM24" s="176">
        <v>0</v>
      </c>
      <c r="BN24" s="114">
        <v>137847829</v>
      </c>
      <c r="BO24" s="176">
        <v>345.08111849598839</v>
      </c>
    </row>
    <row r="25" spans="1:69" x14ac:dyDescent="0.35">
      <c r="A25" s="209" t="s">
        <v>80</v>
      </c>
      <c r="B25" s="106"/>
      <c r="C25" s="161"/>
      <c r="D25" s="106"/>
      <c r="E25" s="161"/>
      <c r="F25" s="106"/>
      <c r="G25" s="161"/>
      <c r="H25" s="106"/>
      <c r="I25" s="161"/>
      <c r="J25" s="106"/>
      <c r="K25" s="161"/>
      <c r="L25" s="106"/>
      <c r="M25" s="161"/>
      <c r="N25" s="106"/>
      <c r="O25" s="176"/>
      <c r="P25" s="79"/>
      <c r="Q25" s="161"/>
      <c r="R25" s="106"/>
      <c r="S25" s="161"/>
      <c r="T25" s="106"/>
      <c r="U25" s="161"/>
      <c r="V25" s="106"/>
      <c r="W25" s="161"/>
      <c r="X25" s="106"/>
      <c r="Y25" s="161"/>
      <c r="Z25" s="106"/>
      <c r="AA25" s="161"/>
      <c r="AB25" s="106"/>
      <c r="AC25" s="161"/>
      <c r="AD25" s="79"/>
      <c r="AE25" s="176"/>
      <c r="AF25" s="79"/>
      <c r="AG25" s="161"/>
      <c r="AH25" s="106"/>
      <c r="AI25" s="161"/>
      <c r="AJ25" s="106"/>
      <c r="AK25" s="161"/>
      <c r="AL25" s="106"/>
      <c r="AM25" s="161"/>
      <c r="AN25" s="106"/>
      <c r="AO25" s="161"/>
      <c r="AP25" s="106"/>
      <c r="AQ25" s="176"/>
      <c r="AR25" s="79"/>
      <c r="AS25" s="161"/>
      <c r="AT25" s="106"/>
      <c r="AU25" s="161"/>
      <c r="AV25" s="106"/>
      <c r="AW25" s="161"/>
      <c r="AX25" s="106"/>
      <c r="AY25" s="161"/>
      <c r="AZ25" s="106"/>
      <c r="BA25" s="161"/>
      <c r="BB25" s="79"/>
      <c r="BC25" s="176"/>
      <c r="BD25" s="79"/>
      <c r="BE25" s="161"/>
      <c r="BF25" s="106"/>
      <c r="BG25" s="161"/>
      <c r="BH25" s="106"/>
      <c r="BI25" s="161"/>
      <c r="BJ25" s="106"/>
      <c r="BK25" s="161"/>
      <c r="BL25" s="79"/>
      <c r="BM25" s="176"/>
      <c r="BN25" s="114"/>
      <c r="BO25" s="176"/>
    </row>
    <row r="26" spans="1:69" s="168" customFormat="1" x14ac:dyDescent="0.35">
      <c r="A26" s="8" t="s">
        <v>199</v>
      </c>
      <c r="B26" s="166">
        <v>10406942</v>
      </c>
      <c r="C26" s="162">
        <v>6.3235177596624519</v>
      </c>
      <c r="D26" s="166">
        <v>1973648.5772020118</v>
      </c>
      <c r="E26" s="162">
        <v>1.1992381459673218</v>
      </c>
      <c r="F26" s="203">
        <v>0</v>
      </c>
      <c r="G26" s="162">
        <v>0</v>
      </c>
      <c r="H26" s="203">
        <v>1936193.9265255376</v>
      </c>
      <c r="I26" s="162">
        <v>1.1764797651927736</v>
      </c>
      <c r="J26" s="166">
        <v>0</v>
      </c>
      <c r="K26" s="162">
        <v>0</v>
      </c>
      <c r="L26" s="166">
        <v>2385667.5166118229</v>
      </c>
      <c r="M26" s="162">
        <v>1.4495911392553815</v>
      </c>
      <c r="N26" s="166">
        <v>16702452.02033937</v>
      </c>
      <c r="O26" s="175">
        <v>10.14882681007793</v>
      </c>
      <c r="P26" s="80">
        <v>-19250770</v>
      </c>
      <c r="Q26" s="162">
        <v>-11.697248431112342</v>
      </c>
      <c r="R26" s="166">
        <v>0</v>
      </c>
      <c r="S26" s="162">
        <v>0</v>
      </c>
      <c r="T26" s="166">
        <v>0</v>
      </c>
      <c r="U26" s="162">
        <v>0</v>
      </c>
      <c r="V26" s="166">
        <v>0</v>
      </c>
      <c r="W26" s="162">
        <v>0</v>
      </c>
      <c r="X26" s="166">
        <v>0</v>
      </c>
      <c r="Y26" s="162">
        <v>0</v>
      </c>
      <c r="Z26" s="166">
        <v>0</v>
      </c>
      <c r="AA26" s="162">
        <v>0</v>
      </c>
      <c r="AB26" s="166">
        <v>0</v>
      </c>
      <c r="AC26" s="172">
        <v>0</v>
      </c>
      <c r="AD26" s="80">
        <v>-19250770</v>
      </c>
      <c r="AE26" s="175">
        <v>-11.697248431112342</v>
      </c>
      <c r="AF26" s="80">
        <v>0</v>
      </c>
      <c r="AG26" s="162">
        <v>0</v>
      </c>
      <c r="AH26" s="166">
        <v>0</v>
      </c>
      <c r="AI26" s="162">
        <v>0</v>
      </c>
      <c r="AJ26" s="166">
        <v>0</v>
      </c>
      <c r="AK26" s="162">
        <v>0</v>
      </c>
      <c r="AL26" s="166">
        <v>0</v>
      </c>
      <c r="AM26" s="162">
        <v>0</v>
      </c>
      <c r="AN26" s="166">
        <v>0</v>
      </c>
      <c r="AO26" s="162">
        <v>0</v>
      </c>
      <c r="AP26" s="166">
        <v>0</v>
      </c>
      <c r="AQ26" s="175">
        <v>0</v>
      </c>
      <c r="AR26" s="80">
        <v>0</v>
      </c>
      <c r="AS26" s="162">
        <v>0</v>
      </c>
      <c r="AT26" s="166">
        <v>0</v>
      </c>
      <c r="AU26" s="162">
        <v>0</v>
      </c>
      <c r="AV26" s="166">
        <v>2518897.7593438476</v>
      </c>
      <c r="AW26" s="162">
        <v>1.5305451607191409</v>
      </c>
      <c r="AX26" s="166">
        <v>3269953.6631999998</v>
      </c>
      <c r="AY26" s="162">
        <v>1.9869054773744768</v>
      </c>
      <c r="AZ26" s="166">
        <v>0</v>
      </c>
      <c r="BA26" s="172">
        <v>0</v>
      </c>
      <c r="BB26" s="80">
        <v>5788851.4225438479</v>
      </c>
      <c r="BC26" s="175">
        <v>3.5174506380936177</v>
      </c>
      <c r="BD26" s="80">
        <v>3891482</v>
      </c>
      <c r="BE26" s="162">
        <v>2.3645616107408647</v>
      </c>
      <c r="BF26" s="166">
        <v>0</v>
      </c>
      <c r="BG26" s="162">
        <v>0</v>
      </c>
      <c r="BH26" s="203">
        <v>0</v>
      </c>
      <c r="BI26" s="162">
        <v>0</v>
      </c>
      <c r="BJ26" s="166">
        <v>1667778.0000000005</v>
      </c>
      <c r="BK26" s="162">
        <v>1.013383547460371</v>
      </c>
      <c r="BL26" s="166">
        <v>5559260</v>
      </c>
      <c r="BM26" s="175">
        <v>3.3779451582012356</v>
      </c>
      <c r="BN26" s="167">
        <v>8799793.4428832177</v>
      </c>
      <c r="BO26" s="175">
        <v>5.3469741752604403</v>
      </c>
      <c r="BQ26" s="243"/>
    </row>
    <row r="27" spans="1:69" x14ac:dyDescent="0.35">
      <c r="A27" s="22" t="s">
        <v>195</v>
      </c>
      <c r="B27" s="106">
        <v>10406942</v>
      </c>
      <c r="C27" s="161">
        <v>6.3235177596624519</v>
      </c>
      <c r="D27" s="106">
        <v>1973648.5772020118</v>
      </c>
      <c r="E27" s="161">
        <v>1.1992381459673218</v>
      </c>
      <c r="F27" s="106">
        <v>0</v>
      </c>
      <c r="G27" s="161">
        <v>0</v>
      </c>
      <c r="H27" s="106">
        <v>1936193.9265255376</v>
      </c>
      <c r="I27" s="161">
        <v>1.1764797651927736</v>
      </c>
      <c r="J27" s="106">
        <v>0</v>
      </c>
      <c r="K27" s="161">
        <v>0</v>
      </c>
      <c r="L27" s="106">
        <v>2385667.5166118229</v>
      </c>
      <c r="M27" s="161">
        <v>1.4495911392553815</v>
      </c>
      <c r="N27" s="106">
        <v>16702452.02033937</v>
      </c>
      <c r="O27" s="176">
        <v>10.14882681007793</v>
      </c>
      <c r="P27" s="79">
        <v>-19250770</v>
      </c>
      <c r="Q27" s="161">
        <v>-11.697248431112342</v>
      </c>
      <c r="R27" s="106">
        <v>0</v>
      </c>
      <c r="S27" s="161">
        <v>0</v>
      </c>
      <c r="T27" s="106">
        <v>0</v>
      </c>
      <c r="U27" s="161">
        <v>0</v>
      </c>
      <c r="V27" s="106">
        <v>0</v>
      </c>
      <c r="W27" s="161">
        <v>0</v>
      </c>
      <c r="X27" s="106">
        <v>0</v>
      </c>
      <c r="Y27" s="161">
        <v>0</v>
      </c>
      <c r="Z27" s="106">
        <v>0</v>
      </c>
      <c r="AA27" s="161">
        <v>0</v>
      </c>
      <c r="AB27" s="106">
        <v>0</v>
      </c>
      <c r="AC27" s="161">
        <v>0</v>
      </c>
      <c r="AD27" s="79">
        <v>-19250770</v>
      </c>
      <c r="AE27" s="176">
        <v>-11.697248431112342</v>
      </c>
      <c r="AF27" s="106">
        <v>0</v>
      </c>
      <c r="AG27" s="161">
        <v>0</v>
      </c>
      <c r="AH27" s="106">
        <v>0</v>
      </c>
      <c r="AI27" s="161">
        <v>0</v>
      </c>
      <c r="AJ27" s="106">
        <v>0</v>
      </c>
      <c r="AK27" s="161">
        <v>0</v>
      </c>
      <c r="AL27" s="106">
        <v>0</v>
      </c>
      <c r="AM27" s="161">
        <v>0</v>
      </c>
      <c r="AN27" s="106">
        <v>0</v>
      </c>
      <c r="AO27" s="161">
        <v>0</v>
      </c>
      <c r="AP27" s="106">
        <v>0</v>
      </c>
      <c r="AQ27" s="176">
        <v>0</v>
      </c>
      <c r="AR27" s="106">
        <v>0</v>
      </c>
      <c r="AS27" s="161">
        <v>0</v>
      </c>
      <c r="AT27" s="106">
        <v>0</v>
      </c>
      <c r="AU27" s="161">
        <v>0</v>
      </c>
      <c r="AV27" s="106">
        <v>2518897.7593438476</v>
      </c>
      <c r="AW27" s="161">
        <v>1.5305451607191409</v>
      </c>
      <c r="AX27" s="106">
        <v>3269953.6631999998</v>
      </c>
      <c r="AY27" s="161">
        <v>1.9869054773744768</v>
      </c>
      <c r="AZ27" s="106">
        <v>0</v>
      </c>
      <c r="BA27" s="161">
        <v>0</v>
      </c>
      <c r="BB27" s="79">
        <v>5788851.4225438479</v>
      </c>
      <c r="BC27" s="160">
        <v>3.5174506380936177</v>
      </c>
      <c r="BD27" s="114">
        <v>3891482</v>
      </c>
      <c r="BE27" s="161">
        <v>2.3645616107408647</v>
      </c>
      <c r="BF27" s="106">
        <v>0</v>
      </c>
      <c r="BG27" s="161">
        <v>0</v>
      </c>
      <c r="BH27" s="106">
        <v>0</v>
      </c>
      <c r="BI27" s="161">
        <v>0</v>
      </c>
      <c r="BJ27" s="106">
        <v>1667778.0000000005</v>
      </c>
      <c r="BK27" s="161">
        <v>1.013383547460371</v>
      </c>
      <c r="BL27" s="79">
        <v>5559260</v>
      </c>
      <c r="BM27" s="176">
        <v>3.3779451582012356</v>
      </c>
      <c r="BN27" s="114">
        <v>8799793.4428832177</v>
      </c>
      <c r="BO27" s="176">
        <v>5.3469741752604403</v>
      </c>
      <c r="BQ27" s="243"/>
    </row>
    <row r="28" spans="1:69" ht="15" thickBot="1" x14ac:dyDescent="0.4">
      <c r="A28" s="17" t="s">
        <v>18</v>
      </c>
      <c r="B28" s="107">
        <v>29518182</v>
      </c>
      <c r="C28" s="163">
        <v>24.259502039189382</v>
      </c>
      <c r="D28" s="107">
        <v>1973648.5772020118</v>
      </c>
      <c r="E28" s="163">
        <v>1.1992381459673218</v>
      </c>
      <c r="F28" s="107">
        <v>84982697</v>
      </c>
      <c r="G28" s="163">
        <v>51.637608218006115</v>
      </c>
      <c r="H28" s="107">
        <v>17362726.926525537</v>
      </c>
      <c r="I28" s="163">
        <v>10.550026326278525</v>
      </c>
      <c r="J28" s="107">
        <v>503919</v>
      </c>
      <c r="K28" s="163">
        <v>0.30619376430956791</v>
      </c>
      <c r="L28" s="107">
        <v>36289330.516611822</v>
      </c>
      <c r="M28" s="163">
        <v>22.05030315418837</v>
      </c>
      <c r="N28" s="107">
        <v>181037446.02033937</v>
      </c>
      <c r="O28" s="163">
        <v>110.00287164793929</v>
      </c>
      <c r="P28" s="169">
        <v>177938432</v>
      </c>
      <c r="Q28" s="163">
        <v>108.11983336492983</v>
      </c>
      <c r="R28" s="107">
        <v>7707705</v>
      </c>
      <c r="S28" s="163">
        <v>4.6833939743047557</v>
      </c>
      <c r="T28" s="107">
        <v>9543105</v>
      </c>
      <c r="U28" s="163">
        <v>5.7986288335058989</v>
      </c>
      <c r="V28" s="107">
        <v>11383624</v>
      </c>
      <c r="W28" s="163">
        <v>6.9169741248985268</v>
      </c>
      <c r="X28" s="107">
        <v>1046464</v>
      </c>
      <c r="Y28" s="163">
        <v>0.63585765048439857</v>
      </c>
      <c r="Z28" s="107">
        <v>4885999</v>
      </c>
      <c r="AA28" s="163">
        <v>2.968854967212557</v>
      </c>
      <c r="AB28" s="107">
        <v>41079269</v>
      </c>
      <c r="AC28" s="163">
        <v>24.960789353438429</v>
      </c>
      <c r="AD28" s="107">
        <v>253584598</v>
      </c>
      <c r="AE28" s="163">
        <v>154.0843322687744</v>
      </c>
      <c r="AF28" s="169">
        <v>36706130</v>
      </c>
      <c r="AG28" s="163">
        <v>22.303560925339905</v>
      </c>
      <c r="AH28" s="107">
        <v>57497155</v>
      </c>
      <c r="AI28" s="163">
        <v>34.9367067456093</v>
      </c>
      <c r="AJ28" s="107">
        <v>29508836</v>
      </c>
      <c r="AK28" s="163">
        <v>17.930305416611979</v>
      </c>
      <c r="AL28" s="107">
        <v>13321614</v>
      </c>
      <c r="AM28" s="163">
        <v>8.0945452291718318</v>
      </c>
      <c r="AN28" s="107">
        <v>72797729</v>
      </c>
      <c r="AO28" s="163">
        <v>44.233717473835668</v>
      </c>
      <c r="AP28" s="107">
        <v>209831464</v>
      </c>
      <c r="AQ28" s="163">
        <v>127.49883579056869</v>
      </c>
      <c r="AR28" s="169">
        <v>36748242</v>
      </c>
      <c r="AS28" s="163">
        <v>22.329149227830197</v>
      </c>
      <c r="AT28" s="107">
        <v>0</v>
      </c>
      <c r="AU28" s="163">
        <v>0</v>
      </c>
      <c r="AV28" s="107">
        <v>2518897.7593438476</v>
      </c>
      <c r="AW28" s="163">
        <v>1.5305451607191409</v>
      </c>
      <c r="AX28" s="107">
        <v>3269953.6631999998</v>
      </c>
      <c r="AY28" s="163">
        <v>1.9869054773744768</v>
      </c>
      <c r="AZ28" s="107">
        <v>72917544</v>
      </c>
      <c r="BA28" s="163">
        <v>44.306520058915318</v>
      </c>
      <c r="BB28" s="109">
        <v>115454637.42254385</v>
      </c>
      <c r="BC28" s="163">
        <v>70.153119924839132</v>
      </c>
      <c r="BD28" s="169">
        <v>3891482</v>
      </c>
      <c r="BE28" s="163">
        <v>2.3645616107408647</v>
      </c>
      <c r="BF28" s="107">
        <v>0</v>
      </c>
      <c r="BG28" s="163">
        <v>0</v>
      </c>
      <c r="BH28" s="107">
        <v>0</v>
      </c>
      <c r="BI28" s="163">
        <v>0</v>
      </c>
      <c r="BJ28" s="107">
        <v>1667778.0000000005</v>
      </c>
      <c r="BK28" s="163">
        <v>1.013383547460371</v>
      </c>
      <c r="BL28" s="109">
        <v>5559260</v>
      </c>
      <c r="BM28" s="163">
        <v>3.3779451582012356</v>
      </c>
      <c r="BN28" s="115">
        <v>765467405.44288325</v>
      </c>
      <c r="BO28" s="163">
        <v>465.1171047903228</v>
      </c>
      <c r="BQ28" s="255"/>
    </row>
    <row r="29" spans="1:69" ht="15" thickTop="1" x14ac:dyDescent="0.35">
      <c r="B29" s="158"/>
      <c r="D29" s="158"/>
      <c r="F29" s="158"/>
      <c r="H29" s="158"/>
      <c r="J29" s="158"/>
      <c r="L29" s="158"/>
    </row>
    <row r="30" spans="1:69" ht="16.5" customHeight="1" x14ac:dyDescent="0.35">
      <c r="A30" s="5" t="s">
        <v>2</v>
      </c>
      <c r="B30" s="306" t="s">
        <v>159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8"/>
    </row>
    <row r="31" spans="1:69" ht="15" customHeight="1" x14ac:dyDescent="0.35">
      <c r="A31" s="46" t="s">
        <v>17</v>
      </c>
      <c r="B31" s="318" t="s">
        <v>21</v>
      </c>
      <c r="C31" s="319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1"/>
      <c r="P31" s="322" t="s">
        <v>28</v>
      </c>
      <c r="Q31" s="322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4"/>
      <c r="AF31" s="325" t="s">
        <v>35</v>
      </c>
      <c r="AG31" s="325"/>
      <c r="AH31" s="320"/>
      <c r="AI31" s="320"/>
      <c r="AJ31" s="320"/>
      <c r="AK31" s="320"/>
      <c r="AL31" s="320"/>
      <c r="AM31" s="320"/>
      <c r="AN31" s="320"/>
      <c r="AO31" s="326"/>
      <c r="AP31" s="326"/>
      <c r="AQ31" s="321"/>
      <c r="AR31" s="327" t="s">
        <v>42</v>
      </c>
      <c r="AS31" s="327"/>
      <c r="AT31" s="328"/>
      <c r="AU31" s="328"/>
      <c r="AV31" s="328"/>
      <c r="AW31" s="328"/>
      <c r="AX31" s="328"/>
      <c r="AY31" s="328"/>
      <c r="AZ31" s="328"/>
      <c r="BA31" s="329"/>
      <c r="BB31" s="329"/>
      <c r="BC31" s="330"/>
      <c r="BD31" s="327" t="s">
        <v>46</v>
      </c>
      <c r="BE31" s="327"/>
      <c r="BF31" s="328"/>
      <c r="BG31" s="328"/>
      <c r="BH31" s="328"/>
      <c r="BI31" s="328"/>
      <c r="BJ31" s="328"/>
      <c r="BK31" s="328"/>
      <c r="BL31" s="328"/>
      <c r="BM31" s="331"/>
      <c r="BN31" s="302" t="s">
        <v>61</v>
      </c>
      <c r="BO31" s="303"/>
    </row>
    <row r="32" spans="1:69" ht="30.75" customHeight="1" x14ac:dyDescent="0.35">
      <c r="A32" s="12" t="s">
        <v>112</v>
      </c>
      <c r="B32" s="299" t="s">
        <v>24</v>
      </c>
      <c r="C32" s="313"/>
      <c r="D32" s="299" t="s">
        <v>113</v>
      </c>
      <c r="E32" s="313"/>
      <c r="F32" s="299" t="s">
        <v>25</v>
      </c>
      <c r="G32" s="313"/>
      <c r="H32" s="299" t="s">
        <v>26</v>
      </c>
      <c r="I32" s="313"/>
      <c r="J32" s="299" t="s">
        <v>32</v>
      </c>
      <c r="K32" s="313"/>
      <c r="L32" s="299" t="s">
        <v>27</v>
      </c>
      <c r="M32" s="313"/>
      <c r="N32" s="299" t="s">
        <v>48</v>
      </c>
      <c r="O32" s="300"/>
      <c r="P32" s="301" t="s">
        <v>115</v>
      </c>
      <c r="Q32" s="298"/>
      <c r="R32" s="314" t="s">
        <v>30</v>
      </c>
      <c r="S32" s="315"/>
      <c r="T32" s="297" t="s">
        <v>31</v>
      </c>
      <c r="U32" s="298"/>
      <c r="V32" s="312" t="s">
        <v>26</v>
      </c>
      <c r="W32" s="313"/>
      <c r="X32" s="297" t="s">
        <v>32</v>
      </c>
      <c r="Y32" s="298"/>
      <c r="Z32" s="312" t="s">
        <v>33</v>
      </c>
      <c r="AA32" s="313"/>
      <c r="AB32" s="312" t="s">
        <v>116</v>
      </c>
      <c r="AC32" s="298"/>
      <c r="AD32" s="312" t="s">
        <v>49</v>
      </c>
      <c r="AE32" s="300"/>
      <c r="AF32" s="297" t="s">
        <v>36</v>
      </c>
      <c r="AG32" s="298"/>
      <c r="AH32" s="312" t="s">
        <v>37</v>
      </c>
      <c r="AI32" s="313"/>
      <c r="AJ32" s="312" t="s">
        <v>38</v>
      </c>
      <c r="AK32" s="313"/>
      <c r="AL32" s="297" t="s">
        <v>39</v>
      </c>
      <c r="AM32" s="298"/>
      <c r="AN32" s="312" t="s">
        <v>45</v>
      </c>
      <c r="AO32" s="313"/>
      <c r="AP32" s="297" t="s">
        <v>50</v>
      </c>
      <c r="AQ32" s="300"/>
      <c r="AR32" s="297" t="s">
        <v>40</v>
      </c>
      <c r="AS32" s="298"/>
      <c r="AT32" s="312" t="s">
        <v>41</v>
      </c>
      <c r="AU32" s="313"/>
      <c r="AV32" s="297" t="s">
        <v>102</v>
      </c>
      <c r="AW32" s="298"/>
      <c r="AX32" s="312" t="s">
        <v>103</v>
      </c>
      <c r="AY32" s="313"/>
      <c r="AZ32" s="312" t="s">
        <v>42</v>
      </c>
      <c r="BA32" s="313"/>
      <c r="BB32" s="297" t="s">
        <v>51</v>
      </c>
      <c r="BC32" s="300"/>
      <c r="BD32" s="297" t="s">
        <v>24</v>
      </c>
      <c r="BE32" s="298"/>
      <c r="BF32" s="312" t="s">
        <v>43</v>
      </c>
      <c r="BG32" s="313"/>
      <c r="BH32" s="297" t="s">
        <v>44</v>
      </c>
      <c r="BI32" s="298"/>
      <c r="BJ32" s="312" t="s">
        <v>207</v>
      </c>
      <c r="BK32" s="313"/>
      <c r="BL32" s="297" t="s">
        <v>52</v>
      </c>
      <c r="BM32" s="300"/>
      <c r="BN32" s="304"/>
      <c r="BO32" s="305"/>
    </row>
    <row r="33" spans="1:69" ht="15.75" customHeight="1" thickBot="1" x14ac:dyDescent="0.4">
      <c r="A33" s="27"/>
      <c r="B33" s="54" t="s">
        <v>11</v>
      </c>
      <c r="C33" s="16" t="s">
        <v>12</v>
      </c>
      <c r="D33" s="54" t="s">
        <v>11</v>
      </c>
      <c r="E33" s="16" t="s">
        <v>12</v>
      </c>
      <c r="F33" s="54" t="s">
        <v>11</v>
      </c>
      <c r="G33" s="16" t="s">
        <v>12</v>
      </c>
      <c r="H33" s="54" t="s">
        <v>11</v>
      </c>
      <c r="I33" s="16" t="s">
        <v>12</v>
      </c>
      <c r="J33" s="54" t="s">
        <v>11</v>
      </c>
      <c r="K33" s="16" t="s">
        <v>12</v>
      </c>
      <c r="L33" s="54" t="s">
        <v>11</v>
      </c>
      <c r="M33" s="16" t="s">
        <v>12</v>
      </c>
      <c r="N33" s="54" t="s">
        <v>11</v>
      </c>
      <c r="O33" s="52" t="s">
        <v>12</v>
      </c>
      <c r="P33" s="55" t="s">
        <v>11</v>
      </c>
      <c r="Q33" s="55" t="s">
        <v>12</v>
      </c>
      <c r="R33" s="54" t="s">
        <v>11</v>
      </c>
      <c r="S33" s="16" t="s">
        <v>12</v>
      </c>
      <c r="T33" s="55" t="s">
        <v>11</v>
      </c>
      <c r="U33" s="55" t="s">
        <v>12</v>
      </c>
      <c r="V33" s="54" t="s">
        <v>11</v>
      </c>
      <c r="W33" s="16" t="s">
        <v>12</v>
      </c>
      <c r="X33" s="55" t="s">
        <v>11</v>
      </c>
      <c r="Y33" s="55" t="s">
        <v>12</v>
      </c>
      <c r="Z33" s="54" t="s">
        <v>11</v>
      </c>
      <c r="AA33" s="16" t="s">
        <v>12</v>
      </c>
      <c r="AB33" s="54" t="s">
        <v>11</v>
      </c>
      <c r="AC33" s="155" t="s">
        <v>12</v>
      </c>
      <c r="AD33" s="154" t="s">
        <v>11</v>
      </c>
      <c r="AE33" s="52" t="s">
        <v>12</v>
      </c>
      <c r="AF33" s="55" t="s">
        <v>11</v>
      </c>
      <c r="AG33" s="55" t="s">
        <v>12</v>
      </c>
      <c r="AH33" s="54" t="s">
        <v>11</v>
      </c>
      <c r="AI33" s="16" t="s">
        <v>12</v>
      </c>
      <c r="AJ33" s="54" t="s">
        <v>11</v>
      </c>
      <c r="AK33" s="16" t="s">
        <v>12</v>
      </c>
      <c r="AL33" s="55" t="s">
        <v>11</v>
      </c>
      <c r="AM33" s="55" t="s">
        <v>12</v>
      </c>
      <c r="AN33" s="54" t="s">
        <v>11</v>
      </c>
      <c r="AO33" s="16" t="s">
        <v>12</v>
      </c>
      <c r="AP33" s="55" t="s">
        <v>11</v>
      </c>
      <c r="AQ33" s="52" t="s">
        <v>12</v>
      </c>
      <c r="AR33" s="55" t="s">
        <v>11</v>
      </c>
      <c r="AS33" s="55" t="s">
        <v>12</v>
      </c>
      <c r="AT33" s="54" t="s">
        <v>11</v>
      </c>
      <c r="AU33" s="16" t="s">
        <v>12</v>
      </c>
      <c r="AV33" s="55" t="s">
        <v>11</v>
      </c>
      <c r="AW33" s="55" t="s">
        <v>12</v>
      </c>
      <c r="AX33" s="54" t="s">
        <v>11</v>
      </c>
      <c r="AY33" s="16" t="s">
        <v>12</v>
      </c>
      <c r="AZ33" s="54" t="s">
        <v>11</v>
      </c>
      <c r="BA33" s="16" t="s">
        <v>12</v>
      </c>
      <c r="BB33" s="55" t="s">
        <v>11</v>
      </c>
      <c r="BC33" s="52" t="s">
        <v>12</v>
      </c>
      <c r="BD33" s="55" t="s">
        <v>11</v>
      </c>
      <c r="BE33" s="55" t="s">
        <v>12</v>
      </c>
      <c r="BF33" s="54" t="s">
        <v>11</v>
      </c>
      <c r="BG33" s="16" t="s">
        <v>12</v>
      </c>
      <c r="BH33" s="55" t="s">
        <v>11</v>
      </c>
      <c r="BI33" s="55" t="s">
        <v>12</v>
      </c>
      <c r="BJ33" s="54" t="s">
        <v>11</v>
      </c>
      <c r="BK33" s="16" t="s">
        <v>12</v>
      </c>
      <c r="BL33" s="55" t="s">
        <v>11</v>
      </c>
      <c r="BM33" s="52" t="s">
        <v>12</v>
      </c>
      <c r="BN33" s="70" t="s">
        <v>11</v>
      </c>
      <c r="BO33" s="16" t="s">
        <v>12</v>
      </c>
      <c r="BP33" s="165"/>
    </row>
    <row r="34" spans="1:69" ht="15" thickTop="1" x14ac:dyDescent="0.35">
      <c r="A34" s="11" t="s">
        <v>7</v>
      </c>
      <c r="B34" s="104"/>
      <c r="C34" s="173"/>
      <c r="D34" s="104"/>
      <c r="E34" s="173"/>
      <c r="F34" s="104"/>
      <c r="G34" s="173"/>
      <c r="H34" s="104"/>
      <c r="I34" s="173"/>
      <c r="J34" s="104"/>
      <c r="K34" s="173"/>
      <c r="L34" s="104"/>
      <c r="M34" s="173"/>
      <c r="N34" s="179"/>
      <c r="O34" s="174"/>
      <c r="P34" s="108"/>
      <c r="Q34" s="173"/>
      <c r="R34" s="179"/>
      <c r="S34" s="180"/>
      <c r="T34" s="108"/>
      <c r="U34" s="173"/>
      <c r="V34" s="104"/>
      <c r="W34" s="180"/>
      <c r="X34" s="108"/>
      <c r="Y34" s="173"/>
      <c r="Z34" s="104"/>
      <c r="AA34" s="180"/>
      <c r="AB34" s="108"/>
      <c r="AC34" s="180"/>
      <c r="AD34" s="108"/>
      <c r="AE34" s="174"/>
      <c r="AF34" s="181"/>
      <c r="AG34" s="180"/>
      <c r="AH34" s="108"/>
      <c r="AI34" s="180"/>
      <c r="AJ34" s="108"/>
      <c r="AK34" s="180"/>
      <c r="AL34" s="108"/>
      <c r="AM34" s="180"/>
      <c r="AN34" s="108"/>
      <c r="AO34" s="180"/>
      <c r="AP34" s="108"/>
      <c r="AQ34" s="174"/>
      <c r="AR34" s="108"/>
      <c r="AS34" s="180"/>
      <c r="AT34" s="108"/>
      <c r="AU34" s="180"/>
      <c r="AV34" s="108"/>
      <c r="AW34" s="180"/>
      <c r="AX34" s="108"/>
      <c r="AY34" s="180"/>
      <c r="AZ34" s="108"/>
      <c r="BA34" s="180"/>
      <c r="BB34" s="108"/>
      <c r="BC34" s="174"/>
      <c r="BD34" s="108"/>
      <c r="BE34" s="180"/>
      <c r="BF34" s="108"/>
      <c r="BG34" s="180"/>
      <c r="BH34" s="108"/>
      <c r="BI34" s="180"/>
      <c r="BJ34" s="108"/>
      <c r="BK34" s="180"/>
      <c r="BL34" s="108"/>
      <c r="BM34" s="174"/>
      <c r="BN34" s="112"/>
      <c r="BO34" s="182"/>
    </row>
    <row r="35" spans="1:69" s="168" customFormat="1" x14ac:dyDescent="0.35">
      <c r="A35" s="31" t="s">
        <v>143</v>
      </c>
      <c r="B35" s="203">
        <v>13533980</v>
      </c>
      <c r="C35" s="204">
        <v>20.65928463266901</v>
      </c>
      <c r="D35" s="203">
        <v>0</v>
      </c>
      <c r="E35" s="204">
        <v>0</v>
      </c>
      <c r="F35" s="203">
        <v>18447011</v>
      </c>
      <c r="G35" s="204">
        <v>28.158904540347791</v>
      </c>
      <c r="H35" s="203">
        <v>11688715</v>
      </c>
      <c r="I35" s="204">
        <v>17.842533399277063</v>
      </c>
      <c r="J35" s="203">
        <v>493772</v>
      </c>
      <c r="K35" s="204">
        <v>0.75373070535365372</v>
      </c>
      <c r="L35" s="203">
        <v>6516013</v>
      </c>
      <c r="M35" s="204">
        <v>9.94653215367331</v>
      </c>
      <c r="N35" s="203">
        <v>50679491</v>
      </c>
      <c r="O35" s="205">
        <v>77.360985431320813</v>
      </c>
      <c r="P35" s="206">
        <v>28712167</v>
      </c>
      <c r="Q35" s="204">
        <v>43.828410450859707</v>
      </c>
      <c r="R35" s="203">
        <v>5856874</v>
      </c>
      <c r="S35" s="204">
        <v>8.9403728262993365</v>
      </c>
      <c r="T35" s="203">
        <v>7838436</v>
      </c>
      <c r="U35" s="204">
        <v>11.965178048065651</v>
      </c>
      <c r="V35" s="203">
        <v>7830667</v>
      </c>
      <c r="W35" s="204">
        <v>11.953318862348574</v>
      </c>
      <c r="X35" s="203">
        <v>1025945</v>
      </c>
      <c r="Y35" s="204">
        <v>1.5660795843102775</v>
      </c>
      <c r="Z35" s="203">
        <v>610786</v>
      </c>
      <c r="AA35" s="204">
        <v>0.93234967272372016</v>
      </c>
      <c r="AB35" s="203">
        <v>3516075</v>
      </c>
      <c r="AC35" s="204">
        <v>5.3672012382766709</v>
      </c>
      <c r="AD35" s="206">
        <v>55390950</v>
      </c>
      <c r="AE35" s="205">
        <v>84.552910682883919</v>
      </c>
      <c r="AF35" s="203">
        <v>13277748</v>
      </c>
      <c r="AG35" s="204">
        <v>20.268152842907387</v>
      </c>
      <c r="AH35" s="203">
        <v>11870826</v>
      </c>
      <c r="AI35" s="204">
        <v>18.120521321805395</v>
      </c>
      <c r="AJ35" s="203">
        <v>4944448</v>
      </c>
      <c r="AK35" s="204">
        <v>7.5475771785853851</v>
      </c>
      <c r="AL35" s="203">
        <v>3317562</v>
      </c>
      <c r="AM35" s="204">
        <v>5.0641760697538105</v>
      </c>
      <c r="AN35" s="203">
        <v>13083540</v>
      </c>
      <c r="AO35" s="204">
        <v>19.971699150058615</v>
      </c>
      <c r="AP35" s="203">
        <v>46494124</v>
      </c>
      <c r="AQ35" s="205">
        <v>70.972126563110592</v>
      </c>
      <c r="AR35" s="203">
        <v>2616164</v>
      </c>
      <c r="AS35" s="204">
        <v>3.9935094275107463</v>
      </c>
      <c r="AT35" s="203">
        <v>0</v>
      </c>
      <c r="AU35" s="204">
        <v>0</v>
      </c>
      <c r="AV35" s="203">
        <v>0</v>
      </c>
      <c r="AW35" s="204">
        <v>0</v>
      </c>
      <c r="AX35" s="203">
        <v>0</v>
      </c>
      <c r="AY35" s="204">
        <v>0</v>
      </c>
      <c r="AZ35" s="203">
        <v>18929269</v>
      </c>
      <c r="BA35" s="204">
        <v>28.895059410414223</v>
      </c>
      <c r="BB35" s="206">
        <v>21545433</v>
      </c>
      <c r="BC35" s="205">
        <v>32.888568837924971</v>
      </c>
      <c r="BD35" s="206">
        <v>0</v>
      </c>
      <c r="BE35" s="204">
        <v>0</v>
      </c>
      <c r="BF35" s="203">
        <v>0</v>
      </c>
      <c r="BG35" s="204">
        <v>0</v>
      </c>
      <c r="BH35" s="203">
        <v>0</v>
      </c>
      <c r="BI35" s="204">
        <v>0</v>
      </c>
      <c r="BJ35" s="203">
        <v>0</v>
      </c>
      <c r="BK35" s="204">
        <v>0</v>
      </c>
      <c r="BL35" s="206">
        <v>0</v>
      </c>
      <c r="BM35" s="205">
        <v>0</v>
      </c>
      <c r="BN35" s="207">
        <v>174109998</v>
      </c>
      <c r="BO35" s="205">
        <v>265.77459151524033</v>
      </c>
      <c r="BQ35" s="164"/>
    </row>
    <row r="36" spans="1:69" x14ac:dyDescent="0.35">
      <c r="A36" s="22" t="s">
        <v>15</v>
      </c>
      <c r="B36" s="106">
        <v>13533980</v>
      </c>
      <c r="C36" s="161">
        <v>20.65928463266901</v>
      </c>
      <c r="D36" s="106">
        <v>0</v>
      </c>
      <c r="E36" s="161">
        <v>0</v>
      </c>
      <c r="F36" s="106">
        <v>18447011</v>
      </c>
      <c r="G36" s="161">
        <v>28.158904540347791</v>
      </c>
      <c r="H36" s="106">
        <v>11688715</v>
      </c>
      <c r="I36" s="161">
        <v>17.842533399277063</v>
      </c>
      <c r="J36" s="106">
        <v>493772</v>
      </c>
      <c r="K36" s="161">
        <v>0.75373070535365372</v>
      </c>
      <c r="L36" s="106">
        <v>6516013</v>
      </c>
      <c r="M36" s="161">
        <v>9.94653215367331</v>
      </c>
      <c r="N36" s="106">
        <v>50679491</v>
      </c>
      <c r="O36" s="176">
        <v>77.360985431320813</v>
      </c>
      <c r="P36" s="114">
        <v>28712167</v>
      </c>
      <c r="Q36" s="161">
        <v>43.828410450859707</v>
      </c>
      <c r="R36" s="106">
        <v>5856874</v>
      </c>
      <c r="S36" s="161">
        <v>8.9403728262993365</v>
      </c>
      <c r="T36" s="106">
        <v>7838436</v>
      </c>
      <c r="U36" s="161">
        <v>11.965178048065651</v>
      </c>
      <c r="V36" s="106">
        <v>7830667</v>
      </c>
      <c r="W36" s="161">
        <v>11.953318862348574</v>
      </c>
      <c r="X36" s="106">
        <v>1025945</v>
      </c>
      <c r="Y36" s="161">
        <v>1.5660795843102775</v>
      </c>
      <c r="Z36" s="106">
        <v>610786</v>
      </c>
      <c r="AA36" s="161">
        <v>0.93234967272372016</v>
      </c>
      <c r="AB36" s="106">
        <v>3516075</v>
      </c>
      <c r="AC36" s="161">
        <v>5.3672012382766709</v>
      </c>
      <c r="AD36" s="79">
        <v>55390950</v>
      </c>
      <c r="AE36" s="176">
        <v>84.552910682883919</v>
      </c>
      <c r="AF36" s="114">
        <v>13277748</v>
      </c>
      <c r="AG36" s="161">
        <v>20.268152842907387</v>
      </c>
      <c r="AH36" s="106">
        <v>11870826</v>
      </c>
      <c r="AI36" s="161">
        <v>18.120521321805395</v>
      </c>
      <c r="AJ36" s="106">
        <v>4944448</v>
      </c>
      <c r="AK36" s="161">
        <v>7.5475771785853851</v>
      </c>
      <c r="AL36" s="106">
        <v>3317562</v>
      </c>
      <c r="AM36" s="161">
        <v>5.0641760697538105</v>
      </c>
      <c r="AN36" s="106">
        <v>13083540</v>
      </c>
      <c r="AO36" s="161">
        <v>19.971699150058615</v>
      </c>
      <c r="AP36" s="106">
        <v>46494124</v>
      </c>
      <c r="AQ36" s="176">
        <v>70.972126563110592</v>
      </c>
      <c r="AR36" s="106">
        <v>2616164</v>
      </c>
      <c r="AS36" s="161">
        <v>3.9935094275107463</v>
      </c>
      <c r="AT36" s="106">
        <v>0</v>
      </c>
      <c r="AU36" s="161">
        <v>0</v>
      </c>
      <c r="AV36" s="106">
        <v>0</v>
      </c>
      <c r="AW36" s="161">
        <v>0</v>
      </c>
      <c r="AX36" s="106">
        <v>0</v>
      </c>
      <c r="AY36" s="161">
        <v>0</v>
      </c>
      <c r="AZ36" s="106">
        <v>18929269</v>
      </c>
      <c r="BA36" s="161">
        <v>28.895059410414223</v>
      </c>
      <c r="BB36" s="79">
        <v>21545433</v>
      </c>
      <c r="BC36" s="176">
        <v>32.888568837924971</v>
      </c>
      <c r="BD36" s="106">
        <v>0</v>
      </c>
      <c r="BE36" s="161">
        <v>0</v>
      </c>
      <c r="BF36" s="106">
        <v>0</v>
      </c>
      <c r="BG36" s="161">
        <v>0</v>
      </c>
      <c r="BH36" s="106">
        <v>0</v>
      </c>
      <c r="BI36" s="161">
        <v>0</v>
      </c>
      <c r="BJ36" s="106">
        <v>0</v>
      </c>
      <c r="BK36" s="161">
        <v>0</v>
      </c>
      <c r="BL36" s="79">
        <v>0</v>
      </c>
      <c r="BM36" s="176">
        <v>0</v>
      </c>
      <c r="BN36" s="114">
        <v>174109998</v>
      </c>
      <c r="BO36" s="176">
        <v>265.77459151524033</v>
      </c>
    </row>
    <row r="37" spans="1:69" x14ac:dyDescent="0.35">
      <c r="A37" s="23" t="s">
        <v>8</v>
      </c>
      <c r="B37" s="106"/>
      <c r="C37" s="161"/>
      <c r="D37" s="106"/>
      <c r="E37" s="161"/>
      <c r="F37" s="106"/>
      <c r="G37" s="161"/>
      <c r="H37" s="106"/>
      <c r="I37" s="161"/>
      <c r="J37" s="106"/>
      <c r="K37" s="161"/>
      <c r="L37" s="106"/>
      <c r="M37" s="161"/>
      <c r="N37" s="78"/>
      <c r="O37" s="176"/>
      <c r="P37" s="79"/>
      <c r="Q37" s="161"/>
      <c r="R37" s="106"/>
      <c r="S37" s="161"/>
      <c r="T37" s="106"/>
      <c r="U37" s="161"/>
      <c r="V37" s="106"/>
      <c r="W37" s="161"/>
      <c r="X37" s="106"/>
      <c r="Y37" s="161"/>
      <c r="Z37" s="106"/>
      <c r="AA37" s="161"/>
      <c r="AB37" s="106"/>
      <c r="AC37" s="161"/>
      <c r="AD37" s="78"/>
      <c r="AE37" s="177"/>
      <c r="AF37" s="106"/>
      <c r="AG37" s="161"/>
      <c r="AH37" s="106"/>
      <c r="AI37" s="161"/>
      <c r="AJ37" s="106"/>
      <c r="AK37" s="161"/>
      <c r="AL37" s="106"/>
      <c r="AM37" s="161"/>
      <c r="AN37" s="106"/>
      <c r="AO37" s="161"/>
      <c r="AP37" s="78"/>
      <c r="AQ37" s="177"/>
      <c r="AR37" s="106"/>
      <c r="AS37" s="161"/>
      <c r="AT37" s="106"/>
      <c r="AU37" s="161"/>
      <c r="AV37" s="106"/>
      <c r="AW37" s="161"/>
      <c r="AX37" s="106"/>
      <c r="AY37" s="161"/>
      <c r="AZ37" s="106"/>
      <c r="BA37" s="161"/>
      <c r="BB37" s="79"/>
      <c r="BC37" s="176"/>
      <c r="BD37" s="79"/>
      <c r="BE37" s="161"/>
      <c r="BF37" s="106"/>
      <c r="BG37" s="161"/>
      <c r="BH37" s="106"/>
      <c r="BI37" s="161"/>
      <c r="BJ37" s="106"/>
      <c r="BK37" s="161"/>
      <c r="BL37" s="79"/>
      <c r="BM37" s="176"/>
      <c r="BN37" s="114"/>
      <c r="BO37" s="176"/>
    </row>
    <row r="38" spans="1:69" s="168" customFormat="1" x14ac:dyDescent="0.35">
      <c r="A38" s="21" t="s">
        <v>143</v>
      </c>
      <c r="B38" s="166">
        <v>9828505</v>
      </c>
      <c r="C38" s="172">
        <v>19.220023544687972</v>
      </c>
      <c r="D38" s="166">
        <v>0</v>
      </c>
      <c r="E38" s="172">
        <v>0</v>
      </c>
      <c r="F38" s="166">
        <v>36019987</v>
      </c>
      <c r="G38" s="172">
        <v>70.438484613820194</v>
      </c>
      <c r="H38" s="166">
        <v>3203129</v>
      </c>
      <c r="I38" s="172">
        <v>6.2638432596486284</v>
      </c>
      <c r="J38" s="166">
        <v>0</v>
      </c>
      <c r="K38" s="172">
        <v>0</v>
      </c>
      <c r="L38" s="166">
        <v>21302739</v>
      </c>
      <c r="M38" s="172">
        <v>41.658334115548882</v>
      </c>
      <c r="N38" s="166">
        <v>70354360</v>
      </c>
      <c r="O38" s="175">
        <v>137.58068553370566</v>
      </c>
      <c r="P38" s="80">
        <v>142749496</v>
      </c>
      <c r="Q38" s="172">
        <v>279.15218785688586</v>
      </c>
      <c r="R38" s="166">
        <v>98913</v>
      </c>
      <c r="S38" s="172">
        <v>0.19342821607922278</v>
      </c>
      <c r="T38" s="166">
        <v>0</v>
      </c>
      <c r="U38" s="172">
        <v>0</v>
      </c>
      <c r="V38" s="166">
        <v>3242617</v>
      </c>
      <c r="W38" s="172">
        <v>6.3410635784796865</v>
      </c>
      <c r="X38" s="166">
        <v>0</v>
      </c>
      <c r="Y38" s="172">
        <v>0</v>
      </c>
      <c r="Z38" s="166">
        <v>3879390</v>
      </c>
      <c r="AA38" s="172">
        <v>7.5862979302576621</v>
      </c>
      <c r="AB38" s="166">
        <v>36124674</v>
      </c>
      <c r="AC38" s="172">
        <v>70.64320411132492</v>
      </c>
      <c r="AD38" s="80">
        <v>186095090</v>
      </c>
      <c r="AE38" s="175">
        <v>363.91618169302734</v>
      </c>
      <c r="AF38" s="166">
        <v>15061448</v>
      </c>
      <c r="AG38" s="172">
        <v>29.45324697673691</v>
      </c>
      <c r="AH38" s="166">
        <v>26217084</v>
      </c>
      <c r="AI38" s="172">
        <v>51.268526775238179</v>
      </c>
      <c r="AJ38" s="166">
        <v>9827996</v>
      </c>
      <c r="AK38" s="172">
        <v>19.219028175404016</v>
      </c>
      <c r="AL38" s="166">
        <v>4975776</v>
      </c>
      <c r="AM38" s="172">
        <v>9.7303233679072605</v>
      </c>
      <c r="AN38" s="166">
        <v>45015242</v>
      </c>
      <c r="AO38" s="172">
        <v>88.029055396505058</v>
      </c>
      <c r="AP38" s="166">
        <v>101097546</v>
      </c>
      <c r="AQ38" s="175">
        <v>197.70018069179145</v>
      </c>
      <c r="AR38" s="166">
        <v>20179593</v>
      </c>
      <c r="AS38" s="172">
        <v>39.461978457783829</v>
      </c>
      <c r="AT38" s="166">
        <v>0</v>
      </c>
      <c r="AU38" s="172">
        <v>0</v>
      </c>
      <c r="AV38" s="166">
        <v>0</v>
      </c>
      <c r="AW38" s="172">
        <v>0</v>
      </c>
      <c r="AX38" s="166">
        <v>0</v>
      </c>
      <c r="AY38" s="172">
        <v>0</v>
      </c>
      <c r="AZ38" s="166">
        <v>48580259</v>
      </c>
      <c r="BA38" s="172">
        <v>95.000584706121614</v>
      </c>
      <c r="BB38" s="80">
        <v>68759852</v>
      </c>
      <c r="BC38" s="175">
        <v>134.46256316390543</v>
      </c>
      <c r="BD38" s="80">
        <v>0</v>
      </c>
      <c r="BE38" s="172">
        <v>0</v>
      </c>
      <c r="BF38" s="166">
        <v>0</v>
      </c>
      <c r="BG38" s="172">
        <v>0</v>
      </c>
      <c r="BH38" s="166">
        <v>0</v>
      </c>
      <c r="BI38" s="172">
        <v>0</v>
      </c>
      <c r="BJ38" s="166">
        <v>0</v>
      </c>
      <c r="BK38" s="172">
        <v>0</v>
      </c>
      <c r="BL38" s="80">
        <v>0</v>
      </c>
      <c r="BM38" s="175">
        <v>0</v>
      </c>
      <c r="BN38" s="167">
        <v>426306848</v>
      </c>
      <c r="BO38" s="175">
        <v>833.65961108242993</v>
      </c>
      <c r="BQ38" s="164"/>
    </row>
    <row r="39" spans="1:69" x14ac:dyDescent="0.35">
      <c r="A39" s="22" t="s">
        <v>105</v>
      </c>
      <c r="B39" s="106">
        <v>9828505</v>
      </c>
      <c r="C39" s="161">
        <v>19.220023544687972</v>
      </c>
      <c r="D39" s="106">
        <v>0</v>
      </c>
      <c r="E39" s="161">
        <v>0</v>
      </c>
      <c r="F39" s="106">
        <v>36019987</v>
      </c>
      <c r="G39" s="161">
        <v>70.438484613820194</v>
      </c>
      <c r="H39" s="106">
        <v>3203129</v>
      </c>
      <c r="I39" s="161">
        <v>6.2638432596486284</v>
      </c>
      <c r="J39" s="106">
        <v>0</v>
      </c>
      <c r="K39" s="161">
        <v>0</v>
      </c>
      <c r="L39" s="106">
        <v>21302739</v>
      </c>
      <c r="M39" s="161">
        <v>41.658334115548882</v>
      </c>
      <c r="N39" s="106">
        <v>70354360</v>
      </c>
      <c r="O39" s="176">
        <v>137.58068553370566</v>
      </c>
      <c r="P39" s="114">
        <v>142749496</v>
      </c>
      <c r="Q39" s="161">
        <v>279.15218785688586</v>
      </c>
      <c r="R39" s="106">
        <v>98913</v>
      </c>
      <c r="S39" s="161">
        <v>0.19342821607922278</v>
      </c>
      <c r="T39" s="106">
        <v>0</v>
      </c>
      <c r="U39" s="161">
        <v>0</v>
      </c>
      <c r="V39" s="106">
        <v>3242617</v>
      </c>
      <c r="W39" s="161">
        <v>6.3410635784796865</v>
      </c>
      <c r="X39" s="106">
        <v>0</v>
      </c>
      <c r="Y39" s="161">
        <v>0</v>
      </c>
      <c r="Z39" s="106">
        <v>3879390</v>
      </c>
      <c r="AA39" s="161">
        <v>7.5862979302576621</v>
      </c>
      <c r="AB39" s="106">
        <v>36124674</v>
      </c>
      <c r="AC39" s="161">
        <v>70.64320411132492</v>
      </c>
      <c r="AD39" s="79">
        <v>186095090</v>
      </c>
      <c r="AE39" s="176">
        <v>363.91618169302734</v>
      </c>
      <c r="AF39" s="114">
        <v>15061448</v>
      </c>
      <c r="AG39" s="161">
        <v>29.45324697673691</v>
      </c>
      <c r="AH39" s="106">
        <v>26217084</v>
      </c>
      <c r="AI39" s="161">
        <v>51.268526775238179</v>
      </c>
      <c r="AJ39" s="106">
        <v>9827996</v>
      </c>
      <c r="AK39" s="161">
        <v>19.219028175404016</v>
      </c>
      <c r="AL39" s="106">
        <v>4975776</v>
      </c>
      <c r="AM39" s="161">
        <v>9.7303233679072605</v>
      </c>
      <c r="AN39" s="106">
        <v>45015242</v>
      </c>
      <c r="AO39" s="161">
        <v>88.029055396505058</v>
      </c>
      <c r="AP39" s="106">
        <v>101097546</v>
      </c>
      <c r="AQ39" s="176">
        <v>197.70018069179145</v>
      </c>
      <c r="AR39" s="114">
        <v>20179593</v>
      </c>
      <c r="AS39" s="161">
        <v>39.461978457783829</v>
      </c>
      <c r="AT39" s="106">
        <v>0</v>
      </c>
      <c r="AU39" s="161">
        <v>0</v>
      </c>
      <c r="AV39" s="106">
        <v>0</v>
      </c>
      <c r="AW39" s="161">
        <v>0</v>
      </c>
      <c r="AX39" s="106">
        <v>0</v>
      </c>
      <c r="AY39" s="161">
        <v>0</v>
      </c>
      <c r="AZ39" s="106">
        <v>48580259</v>
      </c>
      <c r="BA39" s="161">
        <v>95.000584706121614</v>
      </c>
      <c r="BB39" s="79">
        <v>68759852</v>
      </c>
      <c r="BC39" s="176">
        <v>134.46256316390543</v>
      </c>
      <c r="BD39" s="106">
        <v>0</v>
      </c>
      <c r="BE39" s="161">
        <v>0</v>
      </c>
      <c r="BF39" s="106">
        <v>0</v>
      </c>
      <c r="BG39" s="161">
        <v>0</v>
      </c>
      <c r="BH39" s="106">
        <v>0</v>
      </c>
      <c r="BI39" s="161">
        <v>0</v>
      </c>
      <c r="BJ39" s="106">
        <v>0</v>
      </c>
      <c r="BK39" s="161">
        <v>0</v>
      </c>
      <c r="BL39" s="79">
        <v>0</v>
      </c>
      <c r="BM39" s="176">
        <v>0</v>
      </c>
      <c r="BN39" s="114">
        <v>426306848</v>
      </c>
      <c r="BO39" s="176">
        <v>833.65961108242993</v>
      </c>
    </row>
    <row r="40" spans="1:69" x14ac:dyDescent="0.35">
      <c r="A40" s="10" t="s">
        <v>9</v>
      </c>
      <c r="B40" s="105"/>
      <c r="C40" s="159"/>
      <c r="D40" s="105"/>
      <c r="E40" s="159"/>
      <c r="F40" s="105"/>
      <c r="G40" s="159"/>
      <c r="H40" s="105"/>
      <c r="I40" s="159"/>
      <c r="J40" s="105"/>
      <c r="K40" s="159"/>
      <c r="L40" s="105"/>
      <c r="M40" s="159"/>
      <c r="N40" s="78"/>
      <c r="O40" s="177"/>
      <c r="P40" s="78"/>
      <c r="Q40" s="159"/>
      <c r="R40" s="105"/>
      <c r="S40" s="159"/>
      <c r="T40" s="105"/>
      <c r="U40" s="159"/>
      <c r="V40" s="105"/>
      <c r="W40" s="159"/>
      <c r="X40" s="105"/>
      <c r="Y40" s="159"/>
      <c r="Z40" s="105"/>
      <c r="AA40" s="159"/>
      <c r="AB40" s="105"/>
      <c r="AC40" s="159"/>
      <c r="AD40" s="78"/>
      <c r="AE40" s="177"/>
      <c r="AF40" s="105"/>
      <c r="AG40" s="159"/>
      <c r="AH40" s="105"/>
      <c r="AI40" s="159"/>
      <c r="AJ40" s="105"/>
      <c r="AK40" s="159"/>
      <c r="AL40" s="105"/>
      <c r="AM40" s="159"/>
      <c r="AN40" s="105"/>
      <c r="AO40" s="159"/>
      <c r="AP40" s="78"/>
      <c r="AQ40" s="177"/>
      <c r="AR40" s="105"/>
      <c r="AS40" s="159"/>
      <c r="AT40" s="105"/>
      <c r="AU40" s="159"/>
      <c r="AV40" s="105"/>
      <c r="AW40" s="159"/>
      <c r="AX40" s="105"/>
      <c r="AY40" s="159"/>
      <c r="AZ40" s="105"/>
      <c r="BA40" s="159"/>
      <c r="BB40" s="78"/>
      <c r="BC40" s="177"/>
      <c r="BD40" s="78"/>
      <c r="BE40" s="159"/>
      <c r="BF40" s="105"/>
      <c r="BG40" s="159"/>
      <c r="BH40" s="105"/>
      <c r="BI40" s="159"/>
      <c r="BJ40" s="105"/>
      <c r="BK40" s="159"/>
      <c r="BL40" s="78"/>
      <c r="BM40" s="177"/>
      <c r="BN40" s="113"/>
      <c r="BO40" s="177"/>
    </row>
    <row r="41" spans="1:69" s="168" customFormat="1" x14ac:dyDescent="0.35">
      <c r="A41" s="21" t="s">
        <v>104</v>
      </c>
      <c r="B41" s="166">
        <v>5287234</v>
      </c>
      <c r="C41" s="172">
        <v>13.235787866271137</v>
      </c>
      <c r="D41" s="166">
        <v>0</v>
      </c>
      <c r="E41" s="172">
        <v>0</v>
      </c>
      <c r="F41" s="166">
        <v>27563034</v>
      </c>
      <c r="G41" s="172">
        <v>68.999872329240361</v>
      </c>
      <c r="H41" s="166">
        <v>180158</v>
      </c>
      <c r="I41" s="172">
        <v>0.45099821010601682</v>
      </c>
      <c r="J41" s="166">
        <v>260</v>
      </c>
      <c r="K41" s="172">
        <v>6.5087053934637573E-4</v>
      </c>
      <c r="L41" s="166">
        <v>4970415</v>
      </c>
      <c r="M41" s="172">
        <v>12.442679583943525</v>
      </c>
      <c r="N41" s="166">
        <v>38001101</v>
      </c>
      <c r="O41" s="175">
        <v>95.129988860100397</v>
      </c>
      <c r="P41" s="80">
        <v>19233840</v>
      </c>
      <c r="Q41" s="172">
        <v>48.148999286545752</v>
      </c>
      <c r="R41" s="166">
        <v>1556601</v>
      </c>
      <c r="S41" s="172">
        <v>3.8967143554504151</v>
      </c>
      <c r="T41" s="166">
        <v>1477004</v>
      </c>
      <c r="U41" s="172">
        <v>3.6974553465259783</v>
      </c>
      <c r="V41" s="166">
        <v>38393</v>
      </c>
      <c r="W41" s="172">
        <v>9.6111048527405402E-2</v>
      </c>
      <c r="X41" s="166">
        <v>0</v>
      </c>
      <c r="Y41" s="172">
        <v>0</v>
      </c>
      <c r="Z41" s="166">
        <v>236477</v>
      </c>
      <c r="AA41" s="172">
        <v>0.59198427897312655</v>
      </c>
      <c r="AB41" s="166">
        <v>99079</v>
      </c>
      <c r="AC41" s="172">
        <v>0.24802923910730601</v>
      </c>
      <c r="AD41" s="80">
        <v>22641394</v>
      </c>
      <c r="AE41" s="175">
        <v>56.679293555129981</v>
      </c>
      <c r="AF41" s="166">
        <v>7227317</v>
      </c>
      <c r="AG41" s="172">
        <v>18.092491206989347</v>
      </c>
      <c r="AH41" s="166">
        <v>17418160</v>
      </c>
      <c r="AI41" s="172">
        <v>43.603719975467186</v>
      </c>
      <c r="AJ41" s="166">
        <v>13638857</v>
      </c>
      <c r="AK41" s="172">
        <v>34.142808506377278</v>
      </c>
      <c r="AL41" s="166">
        <v>4568485</v>
      </c>
      <c r="AM41" s="172">
        <v>11.436508830560875</v>
      </c>
      <c r="AN41" s="166">
        <v>12272656</v>
      </c>
      <c r="AO41" s="172">
        <v>30.722731653586671</v>
      </c>
      <c r="AP41" s="166">
        <v>55125475</v>
      </c>
      <c r="AQ41" s="175">
        <v>137.99826017298136</v>
      </c>
      <c r="AR41" s="166">
        <v>12589576</v>
      </c>
      <c r="AS41" s="172">
        <v>31.51609277408534</v>
      </c>
      <c r="AT41" s="166">
        <v>0</v>
      </c>
      <c r="AU41" s="172">
        <v>0</v>
      </c>
      <c r="AV41" s="166">
        <v>0</v>
      </c>
      <c r="AW41" s="172">
        <v>0</v>
      </c>
      <c r="AX41" s="166">
        <v>0</v>
      </c>
      <c r="AY41" s="172">
        <v>0</v>
      </c>
      <c r="AZ41" s="166">
        <v>3176642</v>
      </c>
      <c r="BA41" s="172">
        <v>7.9522411225013458</v>
      </c>
      <c r="BB41" s="80">
        <v>15766218</v>
      </c>
      <c r="BC41" s="175">
        <v>39.468333896586685</v>
      </c>
      <c r="BD41" s="80">
        <v>0</v>
      </c>
      <c r="BE41" s="172">
        <v>0</v>
      </c>
      <c r="BF41" s="166">
        <v>0</v>
      </c>
      <c r="BG41" s="172">
        <v>0</v>
      </c>
      <c r="BH41" s="166">
        <v>0</v>
      </c>
      <c r="BI41" s="172">
        <v>0</v>
      </c>
      <c r="BJ41" s="166">
        <v>0</v>
      </c>
      <c r="BK41" s="172">
        <v>0</v>
      </c>
      <c r="BL41" s="80">
        <v>0</v>
      </c>
      <c r="BM41" s="175">
        <v>0</v>
      </c>
      <c r="BN41" s="167">
        <v>131534188</v>
      </c>
      <c r="BO41" s="175">
        <v>329.2758764847984</v>
      </c>
      <c r="BQ41" s="164"/>
    </row>
    <row r="42" spans="1:69" x14ac:dyDescent="0.35">
      <c r="A42" s="22" t="s">
        <v>14</v>
      </c>
      <c r="B42" s="106">
        <v>5287234</v>
      </c>
      <c r="C42" s="161">
        <v>13.235787866271137</v>
      </c>
      <c r="D42" s="106">
        <v>0</v>
      </c>
      <c r="E42" s="161">
        <v>0</v>
      </c>
      <c r="F42" s="106">
        <v>27563034</v>
      </c>
      <c r="G42" s="161">
        <v>68.999872329240361</v>
      </c>
      <c r="H42" s="106">
        <v>180158</v>
      </c>
      <c r="I42" s="161">
        <v>0.45099821010601682</v>
      </c>
      <c r="J42" s="106">
        <v>260</v>
      </c>
      <c r="K42" s="161">
        <v>6.5087053934637573E-4</v>
      </c>
      <c r="L42" s="106">
        <v>4970415</v>
      </c>
      <c r="M42" s="161">
        <v>12.442679583943525</v>
      </c>
      <c r="N42" s="106">
        <v>38001101</v>
      </c>
      <c r="O42" s="176">
        <v>95.129988860100397</v>
      </c>
      <c r="P42" s="79">
        <v>19233840</v>
      </c>
      <c r="Q42" s="161">
        <v>48.148999286545752</v>
      </c>
      <c r="R42" s="106">
        <v>1556601</v>
      </c>
      <c r="S42" s="161">
        <v>3.8967143554504151</v>
      </c>
      <c r="T42" s="106">
        <v>1477004</v>
      </c>
      <c r="U42" s="161">
        <v>3.6974553465259783</v>
      </c>
      <c r="V42" s="106">
        <v>38393</v>
      </c>
      <c r="W42" s="161">
        <v>9.6111048527405402E-2</v>
      </c>
      <c r="X42" s="106">
        <v>0</v>
      </c>
      <c r="Y42" s="161">
        <v>0</v>
      </c>
      <c r="Z42" s="106">
        <v>236477</v>
      </c>
      <c r="AA42" s="161">
        <v>0.59198427897312655</v>
      </c>
      <c r="AB42" s="106">
        <v>99079</v>
      </c>
      <c r="AC42" s="161">
        <v>0.24802923910730601</v>
      </c>
      <c r="AD42" s="79">
        <v>22641394</v>
      </c>
      <c r="AE42" s="176">
        <v>56.679293555129981</v>
      </c>
      <c r="AF42" s="106">
        <v>7227317</v>
      </c>
      <c r="AG42" s="161">
        <v>18.092491206989347</v>
      </c>
      <c r="AH42" s="106">
        <v>17418160</v>
      </c>
      <c r="AI42" s="161">
        <v>43.603719975467186</v>
      </c>
      <c r="AJ42" s="106">
        <v>13638857</v>
      </c>
      <c r="AK42" s="161">
        <v>34.142808506377278</v>
      </c>
      <c r="AL42" s="106">
        <v>4568485</v>
      </c>
      <c r="AM42" s="161">
        <v>11.436508830560875</v>
      </c>
      <c r="AN42" s="106">
        <v>12272656</v>
      </c>
      <c r="AO42" s="161">
        <v>30.722731653586671</v>
      </c>
      <c r="AP42" s="106">
        <v>55125475</v>
      </c>
      <c r="AQ42" s="176">
        <v>137.99826017298136</v>
      </c>
      <c r="AR42" s="106">
        <v>12589576</v>
      </c>
      <c r="AS42" s="161">
        <v>31.51609277408534</v>
      </c>
      <c r="AT42" s="106">
        <v>0</v>
      </c>
      <c r="AU42" s="161">
        <v>0</v>
      </c>
      <c r="AV42" s="106">
        <v>0</v>
      </c>
      <c r="AW42" s="161">
        <v>0</v>
      </c>
      <c r="AX42" s="106">
        <v>0</v>
      </c>
      <c r="AY42" s="161">
        <v>0</v>
      </c>
      <c r="AZ42" s="106">
        <v>3176642</v>
      </c>
      <c r="BA42" s="161">
        <v>7.9522411225013458</v>
      </c>
      <c r="BB42" s="79">
        <v>15766218</v>
      </c>
      <c r="BC42" s="176">
        <v>39.468333896586685</v>
      </c>
      <c r="BD42" s="106">
        <v>0</v>
      </c>
      <c r="BE42" s="161">
        <v>0</v>
      </c>
      <c r="BF42" s="106">
        <v>0</v>
      </c>
      <c r="BG42" s="161">
        <v>0</v>
      </c>
      <c r="BH42" s="106">
        <v>0</v>
      </c>
      <c r="BI42" s="161">
        <v>0</v>
      </c>
      <c r="BJ42" s="106">
        <v>0</v>
      </c>
      <c r="BK42" s="161">
        <v>0</v>
      </c>
      <c r="BL42" s="79">
        <v>0</v>
      </c>
      <c r="BM42" s="176">
        <v>0</v>
      </c>
      <c r="BN42" s="114">
        <v>131534188</v>
      </c>
      <c r="BO42" s="176">
        <v>329.2758764847984</v>
      </c>
    </row>
    <row r="43" spans="1:69" x14ac:dyDescent="0.35">
      <c r="A43" s="209" t="s">
        <v>80</v>
      </c>
      <c r="B43" s="106"/>
      <c r="C43" s="161"/>
      <c r="D43" s="106"/>
      <c r="E43" s="161"/>
      <c r="F43" s="106"/>
      <c r="G43" s="161"/>
      <c r="H43" s="106"/>
      <c r="I43" s="161"/>
      <c r="J43" s="106"/>
      <c r="K43" s="161"/>
      <c r="L43" s="106"/>
      <c r="M43" s="161"/>
      <c r="N43" s="106"/>
      <c r="O43" s="176"/>
      <c r="P43" s="79"/>
      <c r="Q43" s="161"/>
      <c r="R43" s="106"/>
      <c r="S43" s="161"/>
      <c r="T43" s="106"/>
      <c r="U43" s="161"/>
      <c r="V43" s="106"/>
      <c r="W43" s="161"/>
      <c r="X43" s="106"/>
      <c r="Y43" s="161"/>
      <c r="Z43" s="106"/>
      <c r="AA43" s="161"/>
      <c r="AB43" s="106"/>
      <c r="AC43" s="161"/>
      <c r="AD43" s="79"/>
      <c r="AE43" s="176"/>
      <c r="AF43" s="79"/>
      <c r="AG43" s="161"/>
      <c r="AH43" s="106"/>
      <c r="AI43" s="161"/>
      <c r="AJ43" s="106"/>
      <c r="AK43" s="161"/>
      <c r="AL43" s="106"/>
      <c r="AM43" s="161"/>
      <c r="AN43" s="106"/>
      <c r="AO43" s="161"/>
      <c r="AP43" s="106"/>
      <c r="AQ43" s="176"/>
      <c r="AR43" s="79"/>
      <c r="AS43" s="161"/>
      <c r="AT43" s="106"/>
      <c r="AU43" s="161"/>
      <c r="AV43" s="106"/>
      <c r="AW43" s="161"/>
      <c r="AX43" s="106"/>
      <c r="AY43" s="161"/>
      <c r="AZ43" s="106"/>
      <c r="BA43" s="161"/>
      <c r="BB43" s="79"/>
      <c r="BC43" s="176"/>
      <c r="BD43" s="79"/>
      <c r="BE43" s="161"/>
      <c r="BF43" s="106"/>
      <c r="BG43" s="161"/>
      <c r="BH43" s="106"/>
      <c r="BI43" s="161"/>
      <c r="BJ43" s="106"/>
      <c r="BK43" s="161"/>
      <c r="BL43" s="79"/>
      <c r="BM43" s="176"/>
      <c r="BN43" s="114"/>
      <c r="BO43" s="176"/>
    </row>
    <row r="44" spans="1:69" s="168" customFormat="1" x14ac:dyDescent="0.35">
      <c r="A44" s="8" t="s">
        <v>197</v>
      </c>
      <c r="B44" s="166">
        <v>2673205</v>
      </c>
      <c r="C44" s="162">
        <v>1.6243060922909407</v>
      </c>
      <c r="D44" s="166">
        <v>0</v>
      </c>
      <c r="E44" s="162">
        <v>0</v>
      </c>
      <c r="F44" s="203">
        <v>0</v>
      </c>
      <c r="G44" s="162">
        <v>0</v>
      </c>
      <c r="H44" s="203">
        <v>250340.16</v>
      </c>
      <c r="I44" s="162">
        <v>0.15211293074533708</v>
      </c>
      <c r="J44" s="166">
        <v>0</v>
      </c>
      <c r="K44" s="162">
        <v>0</v>
      </c>
      <c r="L44" s="166">
        <v>308454.83999999997</v>
      </c>
      <c r="M44" s="162">
        <v>0.18742486109693315</v>
      </c>
      <c r="N44" s="166">
        <v>3232000</v>
      </c>
      <c r="O44" s="175">
        <v>1.9638438841332109</v>
      </c>
      <c r="P44" s="80">
        <v>0</v>
      </c>
      <c r="Q44" s="162">
        <v>0</v>
      </c>
      <c r="R44" s="166">
        <v>0</v>
      </c>
      <c r="S44" s="162">
        <v>0</v>
      </c>
      <c r="T44" s="166">
        <v>0</v>
      </c>
      <c r="U44" s="162">
        <v>0</v>
      </c>
      <c r="V44" s="166">
        <v>0</v>
      </c>
      <c r="W44" s="162">
        <v>0</v>
      </c>
      <c r="X44" s="166">
        <v>0</v>
      </c>
      <c r="Y44" s="162">
        <v>0</v>
      </c>
      <c r="Z44" s="166">
        <v>0</v>
      </c>
      <c r="AA44" s="162">
        <v>0</v>
      </c>
      <c r="AB44" s="166">
        <v>0</v>
      </c>
      <c r="AC44" s="172">
        <v>0</v>
      </c>
      <c r="AD44" s="80">
        <v>0</v>
      </c>
      <c r="AE44" s="175">
        <v>0</v>
      </c>
      <c r="AF44" s="80">
        <v>0</v>
      </c>
      <c r="AG44" s="162">
        <v>0</v>
      </c>
      <c r="AH44" s="166">
        <v>0</v>
      </c>
      <c r="AI44" s="162">
        <v>0</v>
      </c>
      <c r="AJ44" s="166">
        <v>0</v>
      </c>
      <c r="AK44" s="162">
        <v>0</v>
      </c>
      <c r="AL44" s="166">
        <v>0</v>
      </c>
      <c r="AM44" s="162">
        <v>0</v>
      </c>
      <c r="AN44" s="166">
        <v>0</v>
      </c>
      <c r="AO44" s="162">
        <v>0</v>
      </c>
      <c r="AP44" s="166">
        <v>0</v>
      </c>
      <c r="AQ44" s="175">
        <v>0</v>
      </c>
      <c r="AR44" s="80">
        <v>0</v>
      </c>
      <c r="AS44" s="162">
        <v>0</v>
      </c>
      <c r="AT44" s="166">
        <v>0</v>
      </c>
      <c r="AU44" s="162">
        <v>0</v>
      </c>
      <c r="AV44" s="166">
        <v>0</v>
      </c>
      <c r="AW44" s="162">
        <v>0</v>
      </c>
      <c r="AX44" s="166">
        <v>0</v>
      </c>
      <c r="AY44" s="162">
        <v>0</v>
      </c>
      <c r="AZ44" s="166">
        <v>0</v>
      </c>
      <c r="BA44" s="172">
        <v>0</v>
      </c>
      <c r="BB44" s="80">
        <v>0</v>
      </c>
      <c r="BC44" s="175">
        <v>0</v>
      </c>
      <c r="BD44" s="80">
        <v>315732.19999999995</v>
      </c>
      <c r="BE44" s="162">
        <v>0.19184676670604073</v>
      </c>
      <c r="BF44" s="166">
        <v>0</v>
      </c>
      <c r="BG44" s="162">
        <v>0</v>
      </c>
      <c r="BH44" s="203">
        <v>0</v>
      </c>
      <c r="BI44" s="162">
        <v>0</v>
      </c>
      <c r="BJ44" s="166">
        <v>135313.79999999999</v>
      </c>
      <c r="BK44" s="162">
        <v>8.2220042874017463E-2</v>
      </c>
      <c r="BL44" s="166">
        <v>451045.99999999994</v>
      </c>
      <c r="BM44" s="175">
        <v>0.27406680958005819</v>
      </c>
      <c r="BN44" s="167">
        <v>3683046</v>
      </c>
      <c r="BO44" s="175">
        <v>2.2379106937132689</v>
      </c>
      <c r="BQ44" s="164"/>
    </row>
    <row r="45" spans="1:69" x14ac:dyDescent="0.35">
      <c r="A45" s="22" t="s">
        <v>195</v>
      </c>
      <c r="B45" s="106">
        <v>2673205</v>
      </c>
      <c r="C45" s="161">
        <v>1.6243060922909407</v>
      </c>
      <c r="D45" s="106">
        <v>0</v>
      </c>
      <c r="E45" s="161">
        <v>0</v>
      </c>
      <c r="F45" s="106">
        <v>0</v>
      </c>
      <c r="G45" s="161">
        <v>0</v>
      </c>
      <c r="H45" s="106">
        <v>250340.16</v>
      </c>
      <c r="I45" s="161">
        <v>0.15211293074533708</v>
      </c>
      <c r="J45" s="106">
        <v>0</v>
      </c>
      <c r="K45" s="161">
        <v>0</v>
      </c>
      <c r="L45" s="106">
        <v>308454.83999999997</v>
      </c>
      <c r="M45" s="161">
        <v>0.18742486109693315</v>
      </c>
      <c r="N45" s="106">
        <v>3232000</v>
      </c>
      <c r="O45" s="176">
        <v>1.9638438841332109</v>
      </c>
      <c r="P45" s="79">
        <v>0</v>
      </c>
      <c r="Q45" s="161">
        <v>0</v>
      </c>
      <c r="R45" s="106">
        <v>0</v>
      </c>
      <c r="S45" s="161">
        <v>0</v>
      </c>
      <c r="T45" s="106">
        <v>0</v>
      </c>
      <c r="U45" s="161">
        <v>0</v>
      </c>
      <c r="V45" s="106">
        <v>0</v>
      </c>
      <c r="W45" s="161">
        <v>0</v>
      </c>
      <c r="X45" s="106">
        <v>0</v>
      </c>
      <c r="Y45" s="161">
        <v>0</v>
      </c>
      <c r="Z45" s="106">
        <v>0</v>
      </c>
      <c r="AA45" s="161">
        <v>0</v>
      </c>
      <c r="AB45" s="106">
        <v>0</v>
      </c>
      <c r="AC45" s="161">
        <v>0</v>
      </c>
      <c r="AD45" s="79">
        <v>0</v>
      </c>
      <c r="AE45" s="176">
        <v>0</v>
      </c>
      <c r="AF45" s="106">
        <v>0</v>
      </c>
      <c r="AG45" s="161">
        <v>0</v>
      </c>
      <c r="AH45" s="106">
        <v>0</v>
      </c>
      <c r="AI45" s="161">
        <v>0</v>
      </c>
      <c r="AJ45" s="106">
        <v>0</v>
      </c>
      <c r="AK45" s="161">
        <v>0</v>
      </c>
      <c r="AL45" s="106">
        <v>0</v>
      </c>
      <c r="AM45" s="161">
        <v>0</v>
      </c>
      <c r="AN45" s="106">
        <v>0</v>
      </c>
      <c r="AO45" s="161">
        <v>0</v>
      </c>
      <c r="AP45" s="106">
        <v>0</v>
      </c>
      <c r="AQ45" s="176">
        <v>0</v>
      </c>
      <c r="AR45" s="106">
        <v>0</v>
      </c>
      <c r="AS45" s="161">
        <v>0</v>
      </c>
      <c r="AT45" s="106">
        <v>0</v>
      </c>
      <c r="AU45" s="161">
        <v>0</v>
      </c>
      <c r="AV45" s="106">
        <v>0</v>
      </c>
      <c r="AW45" s="161">
        <v>0</v>
      </c>
      <c r="AX45" s="106">
        <v>0</v>
      </c>
      <c r="AY45" s="161">
        <v>0</v>
      </c>
      <c r="AZ45" s="106">
        <v>0</v>
      </c>
      <c r="BA45" s="161">
        <v>0</v>
      </c>
      <c r="BB45" s="79">
        <v>0</v>
      </c>
      <c r="BC45" s="160">
        <v>0</v>
      </c>
      <c r="BD45" s="114">
        <v>315732.19999999995</v>
      </c>
      <c r="BE45" s="161">
        <v>0.19184676670604073</v>
      </c>
      <c r="BF45" s="106">
        <v>0</v>
      </c>
      <c r="BG45" s="161">
        <v>0</v>
      </c>
      <c r="BH45" s="106">
        <v>0</v>
      </c>
      <c r="BI45" s="161">
        <v>0</v>
      </c>
      <c r="BJ45" s="106">
        <v>135313.79999999999</v>
      </c>
      <c r="BK45" s="161">
        <v>8.2220042874017463E-2</v>
      </c>
      <c r="BL45" s="79">
        <v>451045.99999999994</v>
      </c>
      <c r="BM45" s="176">
        <v>0.27406680958005819</v>
      </c>
      <c r="BN45" s="114">
        <v>3683046</v>
      </c>
      <c r="BO45" s="176">
        <v>2.2379106937132689</v>
      </c>
    </row>
    <row r="46" spans="1:69" ht="15" thickBot="1" x14ac:dyDescent="0.4">
      <c r="A46" s="17" t="s">
        <v>18</v>
      </c>
      <c r="B46" s="107">
        <v>31322924</v>
      </c>
      <c r="C46" s="163">
        <v>19.032590572577156</v>
      </c>
      <c r="D46" s="107">
        <v>0</v>
      </c>
      <c r="E46" s="163">
        <v>0</v>
      </c>
      <c r="F46" s="107">
        <v>82030032</v>
      </c>
      <c r="G46" s="163">
        <v>49.843495253233783</v>
      </c>
      <c r="H46" s="107">
        <v>15322342.16</v>
      </c>
      <c r="I46" s="163">
        <v>9.3102376056659804</v>
      </c>
      <c r="J46" s="107">
        <v>494032</v>
      </c>
      <c r="K46" s="163">
        <v>0.30018617628901562</v>
      </c>
      <c r="L46" s="107">
        <v>33097621.84</v>
      </c>
      <c r="M46" s="163">
        <v>20.110941283984463</v>
      </c>
      <c r="N46" s="107">
        <v>162266952</v>
      </c>
      <c r="O46" s="163">
        <v>98.597450891750398</v>
      </c>
      <c r="P46" s="169">
        <v>190695503</v>
      </c>
      <c r="Q46" s="163">
        <v>115.87134817396544</v>
      </c>
      <c r="R46" s="107">
        <v>7512388</v>
      </c>
      <c r="S46" s="163">
        <v>4.5647144891818447</v>
      </c>
      <c r="T46" s="107">
        <v>9315440</v>
      </c>
      <c r="U46" s="163">
        <v>5.6602938960426599</v>
      </c>
      <c r="V46" s="107">
        <v>11111677</v>
      </c>
      <c r="W46" s="163">
        <v>6.7517323387727926</v>
      </c>
      <c r="X46" s="107">
        <v>1025945</v>
      </c>
      <c r="Y46" s="163">
        <v>0.62338979384500215</v>
      </c>
      <c r="Z46" s="107">
        <v>4726653</v>
      </c>
      <c r="AA46" s="163">
        <v>2.8720323596750905</v>
      </c>
      <c r="AB46" s="107">
        <v>39739828</v>
      </c>
      <c r="AC46" s="163">
        <v>24.146911563832219</v>
      </c>
      <c r="AD46" s="107">
        <v>264127434</v>
      </c>
      <c r="AE46" s="163">
        <v>160.49042261531505</v>
      </c>
      <c r="AF46" s="169">
        <v>35566513</v>
      </c>
      <c r="AG46" s="163">
        <v>21.611101186570028</v>
      </c>
      <c r="AH46" s="107">
        <v>55506070</v>
      </c>
      <c r="AI46" s="163">
        <v>33.726873793864449</v>
      </c>
      <c r="AJ46" s="107">
        <v>28411301</v>
      </c>
      <c r="AK46" s="163">
        <v>17.263415751583469</v>
      </c>
      <c r="AL46" s="107">
        <v>12861823</v>
      </c>
      <c r="AM46" s="163">
        <v>7.8151647392802808</v>
      </c>
      <c r="AN46" s="107">
        <v>70371438</v>
      </c>
      <c r="AO46" s="163">
        <v>42.759442491942899</v>
      </c>
      <c r="AP46" s="107">
        <v>202717145</v>
      </c>
      <c r="AQ46" s="163">
        <v>123.17599796324112</v>
      </c>
      <c r="AR46" s="169">
        <v>35385333</v>
      </c>
      <c r="AS46" s="163">
        <v>21.50101169556531</v>
      </c>
      <c r="AT46" s="107">
        <v>0</v>
      </c>
      <c r="AU46" s="163">
        <v>0</v>
      </c>
      <c r="AV46" s="107">
        <v>0</v>
      </c>
      <c r="AW46" s="163">
        <v>0</v>
      </c>
      <c r="AX46" s="107">
        <v>0</v>
      </c>
      <c r="AY46" s="163">
        <v>0</v>
      </c>
      <c r="AZ46" s="107">
        <v>70686170</v>
      </c>
      <c r="BA46" s="163">
        <v>42.950681512159797</v>
      </c>
      <c r="BB46" s="109">
        <v>106071503</v>
      </c>
      <c r="BC46" s="163">
        <v>64.4516932077251</v>
      </c>
      <c r="BD46" s="169">
        <v>315732.19999999995</v>
      </c>
      <c r="BE46" s="163">
        <v>0.19184676670604073</v>
      </c>
      <c r="BF46" s="107">
        <v>0</v>
      </c>
      <c r="BG46" s="163">
        <v>0</v>
      </c>
      <c r="BH46" s="107">
        <v>0</v>
      </c>
      <c r="BI46" s="163">
        <v>0</v>
      </c>
      <c r="BJ46" s="107">
        <v>135313.79999999999</v>
      </c>
      <c r="BK46" s="163">
        <v>8.2220042874017463E-2</v>
      </c>
      <c r="BL46" s="109">
        <v>451045.99999999994</v>
      </c>
      <c r="BM46" s="163">
        <v>0.27406680958005819</v>
      </c>
      <c r="BN46" s="115">
        <v>735634080</v>
      </c>
      <c r="BO46" s="163">
        <v>446.98963148761169</v>
      </c>
    </row>
    <row r="47" spans="1:69" ht="15" thickTop="1" x14ac:dyDescent="0.35">
      <c r="A47" s="5" t="s">
        <v>2</v>
      </c>
      <c r="L47" s="241"/>
      <c r="M47" s="241"/>
      <c r="BN47" s="13"/>
      <c r="BO47" s="13"/>
    </row>
    <row r="48" spans="1:69" x14ac:dyDescent="0.35">
      <c r="A48" s="5" t="s">
        <v>2</v>
      </c>
    </row>
    <row r="49" spans="1:67" ht="16.5" customHeight="1" x14ac:dyDescent="0.35">
      <c r="A49" s="5" t="s">
        <v>2</v>
      </c>
      <c r="B49" s="309" t="s">
        <v>160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1"/>
    </row>
    <row r="50" spans="1:67" x14ac:dyDescent="0.35">
      <c r="A50" s="46" t="s">
        <v>17</v>
      </c>
      <c r="B50" s="318" t="s">
        <v>21</v>
      </c>
      <c r="C50" s="319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1"/>
      <c r="P50" s="322" t="s">
        <v>28</v>
      </c>
      <c r="Q50" s="322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4"/>
      <c r="AF50" s="325" t="s">
        <v>35</v>
      </c>
      <c r="AG50" s="325"/>
      <c r="AH50" s="320"/>
      <c r="AI50" s="320"/>
      <c r="AJ50" s="320"/>
      <c r="AK50" s="320"/>
      <c r="AL50" s="320"/>
      <c r="AM50" s="320"/>
      <c r="AN50" s="320"/>
      <c r="AO50" s="326"/>
      <c r="AP50" s="326"/>
      <c r="AQ50" s="321"/>
      <c r="AR50" s="327" t="s">
        <v>42</v>
      </c>
      <c r="AS50" s="327"/>
      <c r="AT50" s="328"/>
      <c r="AU50" s="328"/>
      <c r="AV50" s="328"/>
      <c r="AW50" s="328"/>
      <c r="AX50" s="328"/>
      <c r="AY50" s="328"/>
      <c r="AZ50" s="328"/>
      <c r="BA50" s="329"/>
      <c r="BB50" s="329"/>
      <c r="BC50" s="330"/>
      <c r="BD50" s="327" t="s">
        <v>46</v>
      </c>
      <c r="BE50" s="327"/>
      <c r="BF50" s="328"/>
      <c r="BG50" s="328"/>
      <c r="BH50" s="328"/>
      <c r="BI50" s="328"/>
      <c r="BJ50" s="328"/>
      <c r="BK50" s="328"/>
      <c r="BL50" s="328"/>
      <c r="BM50" s="336"/>
      <c r="BN50" s="302" t="s">
        <v>61</v>
      </c>
      <c r="BO50" s="303"/>
    </row>
    <row r="51" spans="1:67" ht="32.25" customHeight="1" x14ac:dyDescent="0.35">
      <c r="A51" s="12" t="s">
        <v>23</v>
      </c>
      <c r="B51" s="299" t="s">
        <v>24</v>
      </c>
      <c r="C51" s="313"/>
      <c r="D51" s="299" t="s">
        <v>113</v>
      </c>
      <c r="E51" s="313"/>
      <c r="F51" s="299" t="s">
        <v>25</v>
      </c>
      <c r="G51" s="313"/>
      <c r="H51" s="299" t="s">
        <v>26</v>
      </c>
      <c r="I51" s="313"/>
      <c r="J51" s="299" t="s">
        <v>32</v>
      </c>
      <c r="K51" s="313"/>
      <c r="L51" s="299" t="s">
        <v>114</v>
      </c>
      <c r="M51" s="313"/>
      <c r="N51" s="299" t="s">
        <v>48</v>
      </c>
      <c r="O51" s="300"/>
      <c r="P51" s="301" t="s">
        <v>29</v>
      </c>
      <c r="Q51" s="313"/>
      <c r="R51" s="314" t="s">
        <v>30</v>
      </c>
      <c r="S51" s="315"/>
      <c r="T51" s="312" t="s">
        <v>31</v>
      </c>
      <c r="U51" s="313"/>
      <c r="V51" s="312" t="s">
        <v>26</v>
      </c>
      <c r="W51" s="313"/>
      <c r="X51" s="312" t="s">
        <v>32</v>
      </c>
      <c r="Y51" s="313"/>
      <c r="Z51" s="312" t="s">
        <v>33</v>
      </c>
      <c r="AA51" s="313"/>
      <c r="AB51" s="312" t="s">
        <v>34</v>
      </c>
      <c r="AC51" s="313"/>
      <c r="AD51" s="312" t="s">
        <v>49</v>
      </c>
      <c r="AE51" s="316"/>
      <c r="AF51" s="317" t="s">
        <v>36</v>
      </c>
      <c r="AG51" s="313"/>
      <c r="AH51" s="312" t="s">
        <v>37</v>
      </c>
      <c r="AI51" s="313"/>
      <c r="AJ51" s="312" t="s">
        <v>38</v>
      </c>
      <c r="AK51" s="313"/>
      <c r="AL51" s="312" t="s">
        <v>39</v>
      </c>
      <c r="AM51" s="313"/>
      <c r="AN51" s="312" t="s">
        <v>45</v>
      </c>
      <c r="AO51" s="313"/>
      <c r="AP51" s="312" t="s">
        <v>50</v>
      </c>
      <c r="AQ51" s="300"/>
      <c r="AR51" s="297" t="s">
        <v>40</v>
      </c>
      <c r="AS51" s="313"/>
      <c r="AT51" s="312" t="s">
        <v>41</v>
      </c>
      <c r="AU51" s="313"/>
      <c r="AV51" s="312" t="s">
        <v>102</v>
      </c>
      <c r="AW51" s="313"/>
      <c r="AX51" s="312" t="s">
        <v>103</v>
      </c>
      <c r="AY51" s="313"/>
      <c r="AZ51" s="312" t="s">
        <v>42</v>
      </c>
      <c r="BA51" s="313"/>
      <c r="BB51" s="297" t="s">
        <v>51</v>
      </c>
      <c r="BC51" s="300"/>
      <c r="BD51" s="297" t="s">
        <v>24</v>
      </c>
      <c r="BE51" s="313"/>
      <c r="BF51" s="312" t="s">
        <v>43</v>
      </c>
      <c r="BG51" s="313"/>
      <c r="BH51" s="312" t="s">
        <v>44</v>
      </c>
      <c r="BI51" s="313"/>
      <c r="BJ51" s="312" t="s">
        <v>207</v>
      </c>
      <c r="BK51" s="313"/>
      <c r="BL51" s="297" t="s">
        <v>52</v>
      </c>
      <c r="BM51" s="332"/>
      <c r="BN51" s="304"/>
      <c r="BO51" s="305"/>
    </row>
    <row r="52" spans="1:67" ht="15" thickBot="1" x14ac:dyDescent="0.4">
      <c r="A52" s="27"/>
      <c r="B52" s="15" t="s">
        <v>11</v>
      </c>
      <c r="C52" s="16" t="s">
        <v>12</v>
      </c>
      <c r="D52" s="15" t="s">
        <v>11</v>
      </c>
      <c r="E52" s="16" t="s">
        <v>12</v>
      </c>
      <c r="F52" s="15" t="s">
        <v>11</v>
      </c>
      <c r="G52" s="16" t="s">
        <v>12</v>
      </c>
      <c r="H52" s="15" t="s">
        <v>11</v>
      </c>
      <c r="I52" s="16" t="s">
        <v>12</v>
      </c>
      <c r="J52" s="15" t="s">
        <v>11</v>
      </c>
      <c r="K52" s="16" t="s">
        <v>12</v>
      </c>
      <c r="L52" s="15" t="s">
        <v>11</v>
      </c>
      <c r="M52" s="16" t="s">
        <v>12</v>
      </c>
      <c r="N52" s="15" t="s">
        <v>11</v>
      </c>
      <c r="O52" s="52" t="s">
        <v>12</v>
      </c>
      <c r="P52" s="157" t="s">
        <v>11</v>
      </c>
      <c r="Q52" s="16" t="s">
        <v>12</v>
      </c>
      <c r="R52" s="15" t="s">
        <v>11</v>
      </c>
      <c r="S52" s="16" t="s">
        <v>12</v>
      </c>
      <c r="T52" s="15" t="s">
        <v>11</v>
      </c>
      <c r="U52" s="16" t="s">
        <v>12</v>
      </c>
      <c r="V52" s="15" t="s">
        <v>11</v>
      </c>
      <c r="W52" s="16" t="s">
        <v>12</v>
      </c>
      <c r="X52" s="15" t="s">
        <v>11</v>
      </c>
      <c r="Y52" s="16" t="s">
        <v>12</v>
      </c>
      <c r="Z52" s="15" t="s">
        <v>11</v>
      </c>
      <c r="AA52" s="16" t="s">
        <v>12</v>
      </c>
      <c r="AB52" s="15" t="s">
        <v>11</v>
      </c>
      <c r="AC52" s="16" t="s">
        <v>12</v>
      </c>
      <c r="AD52" s="15" t="s">
        <v>11</v>
      </c>
      <c r="AE52" s="157" t="s">
        <v>12</v>
      </c>
      <c r="AF52" s="170" t="s">
        <v>11</v>
      </c>
      <c r="AG52" s="16" t="s">
        <v>12</v>
      </c>
      <c r="AH52" s="15" t="s">
        <v>11</v>
      </c>
      <c r="AI52" s="16" t="s">
        <v>12</v>
      </c>
      <c r="AJ52" s="15" t="s">
        <v>11</v>
      </c>
      <c r="AK52" s="16" t="s">
        <v>12</v>
      </c>
      <c r="AL52" s="15" t="s">
        <v>11</v>
      </c>
      <c r="AM52" s="16" t="s">
        <v>12</v>
      </c>
      <c r="AN52" s="15" t="s">
        <v>11</v>
      </c>
      <c r="AO52" s="16" t="s">
        <v>12</v>
      </c>
      <c r="AP52" s="15" t="s">
        <v>11</v>
      </c>
      <c r="AQ52" s="52" t="s">
        <v>12</v>
      </c>
      <c r="AR52" s="157" t="s">
        <v>11</v>
      </c>
      <c r="AS52" s="16" t="s">
        <v>12</v>
      </c>
      <c r="AT52" s="15" t="s">
        <v>11</v>
      </c>
      <c r="AU52" s="16" t="s">
        <v>12</v>
      </c>
      <c r="AV52" s="29" t="s">
        <v>11</v>
      </c>
      <c r="AW52" s="16" t="s">
        <v>12</v>
      </c>
      <c r="AX52" s="29" t="s">
        <v>11</v>
      </c>
      <c r="AY52" s="16" t="s">
        <v>12</v>
      </c>
      <c r="AZ52" s="15" t="s">
        <v>11</v>
      </c>
      <c r="BA52" s="16" t="s">
        <v>12</v>
      </c>
      <c r="BB52" s="15" t="s">
        <v>11</v>
      </c>
      <c r="BC52" s="52" t="s">
        <v>12</v>
      </c>
      <c r="BD52" s="157" t="s">
        <v>11</v>
      </c>
      <c r="BE52" s="16" t="s">
        <v>12</v>
      </c>
      <c r="BF52" s="15" t="s">
        <v>11</v>
      </c>
      <c r="BG52" s="16" t="s">
        <v>12</v>
      </c>
      <c r="BH52" s="15" t="s">
        <v>11</v>
      </c>
      <c r="BI52" s="16" t="s">
        <v>12</v>
      </c>
      <c r="BJ52" s="15" t="s">
        <v>11</v>
      </c>
      <c r="BK52" s="16" t="s">
        <v>12</v>
      </c>
      <c r="BL52" s="15" t="s">
        <v>11</v>
      </c>
      <c r="BM52" s="157" t="s">
        <v>12</v>
      </c>
      <c r="BN52" s="171" t="s">
        <v>11</v>
      </c>
      <c r="BO52" s="16" t="s">
        <v>12</v>
      </c>
    </row>
    <row r="53" spans="1:67" ht="15" thickTop="1" x14ac:dyDescent="0.35">
      <c r="A53" s="11" t="s">
        <v>7</v>
      </c>
      <c r="B53" s="104"/>
      <c r="C53" s="173"/>
      <c r="D53" s="104"/>
      <c r="E53" s="173"/>
      <c r="F53" s="104"/>
      <c r="G53" s="173"/>
      <c r="H53" s="104"/>
      <c r="I53" s="173"/>
      <c r="J53" s="104"/>
      <c r="K53" s="173"/>
      <c r="L53" s="104"/>
      <c r="M53" s="173"/>
      <c r="N53" s="179"/>
      <c r="O53" s="174"/>
      <c r="P53" s="108"/>
      <c r="Q53" s="173"/>
      <c r="R53" s="179"/>
      <c r="S53" s="180"/>
      <c r="T53" s="108"/>
      <c r="U53" s="173"/>
      <c r="V53" s="104"/>
      <c r="W53" s="180"/>
      <c r="X53" s="108"/>
      <c r="Y53" s="173"/>
      <c r="Z53" s="104"/>
      <c r="AA53" s="180"/>
      <c r="AB53" s="108"/>
      <c r="AC53" s="180"/>
      <c r="AD53" s="108"/>
      <c r="AE53" s="174"/>
      <c r="AF53" s="181"/>
      <c r="AG53" s="180"/>
      <c r="AH53" s="108"/>
      <c r="AI53" s="180"/>
      <c r="AJ53" s="108"/>
      <c r="AK53" s="180"/>
      <c r="AL53" s="108"/>
      <c r="AM53" s="180"/>
      <c r="AN53" s="108"/>
      <c r="AO53" s="180"/>
      <c r="AP53" s="108"/>
      <c r="AQ53" s="174"/>
      <c r="AR53" s="108"/>
      <c r="AS53" s="180"/>
      <c r="AT53" s="108"/>
      <c r="AU53" s="180"/>
      <c r="AV53" s="108"/>
      <c r="AW53" s="180"/>
      <c r="AX53" s="108"/>
      <c r="AY53" s="180"/>
      <c r="AZ53" s="108"/>
      <c r="BA53" s="180"/>
      <c r="BB53" s="108"/>
      <c r="BC53" s="174"/>
      <c r="BD53" s="108"/>
      <c r="BE53" s="180"/>
      <c r="BF53" s="108"/>
      <c r="BG53" s="180"/>
      <c r="BH53" s="108"/>
      <c r="BI53" s="180"/>
      <c r="BJ53" s="108"/>
      <c r="BK53" s="180"/>
      <c r="BL53" s="108"/>
      <c r="BM53" s="174"/>
      <c r="BN53" s="112"/>
      <c r="BO53" s="182"/>
    </row>
    <row r="54" spans="1:67" s="168" customFormat="1" x14ac:dyDescent="0.35">
      <c r="A54" s="31" t="s">
        <v>143</v>
      </c>
      <c r="B54" s="203">
        <v>13268608</v>
      </c>
      <c r="C54" s="204">
        <v>20.254200859710824</v>
      </c>
      <c r="D54" s="203">
        <v>0</v>
      </c>
      <c r="E54" s="204">
        <v>0</v>
      </c>
      <c r="F54" s="203">
        <v>18085305</v>
      </c>
      <c r="G54" s="204">
        <v>27.606769306858151</v>
      </c>
      <c r="H54" s="203">
        <v>11459525</v>
      </c>
      <c r="I54" s="204">
        <v>17.492680551484955</v>
      </c>
      <c r="J54" s="203">
        <v>484090</v>
      </c>
      <c r="K54" s="204">
        <v>0.7389513726064868</v>
      </c>
      <c r="L54" s="203">
        <v>6388248</v>
      </c>
      <c r="M54" s="204">
        <v>9.7515020515826496</v>
      </c>
      <c r="N54" s="203">
        <v>49685776</v>
      </c>
      <c r="O54" s="205">
        <v>75.844104142243069</v>
      </c>
      <c r="P54" s="206">
        <v>28149183</v>
      </c>
      <c r="Q54" s="204">
        <v>42.969029344958962</v>
      </c>
      <c r="R54" s="203">
        <v>5742034</v>
      </c>
      <c r="S54" s="204">
        <v>8.7650724159828055</v>
      </c>
      <c r="T54" s="203">
        <v>7684741</v>
      </c>
      <c r="U54" s="204">
        <v>11.730566444411879</v>
      </c>
      <c r="V54" s="203">
        <v>7677124</v>
      </c>
      <c r="W54" s="204">
        <v>11.718939282923017</v>
      </c>
      <c r="X54" s="203">
        <v>1005829</v>
      </c>
      <c r="Y54" s="204">
        <v>1.535373009476358</v>
      </c>
      <c r="Z54" s="203">
        <v>598810</v>
      </c>
      <c r="AA54" s="204">
        <v>0.91406860590074246</v>
      </c>
      <c r="AB54" s="203">
        <v>3447132</v>
      </c>
      <c r="AC54" s="204">
        <v>5.2619614595545139</v>
      </c>
      <c r="AD54" s="206">
        <v>54304853</v>
      </c>
      <c r="AE54" s="205">
        <v>82.895010563208274</v>
      </c>
      <c r="AF54" s="203">
        <v>13017400</v>
      </c>
      <c r="AG54" s="204">
        <v>19.87073808128175</v>
      </c>
      <c r="AH54" s="203">
        <v>11638064</v>
      </c>
      <c r="AI54" s="204">
        <v>17.765215904650255</v>
      </c>
      <c r="AJ54" s="203">
        <v>4847498</v>
      </c>
      <c r="AK54" s="204">
        <v>7.3995854093395863</v>
      </c>
      <c r="AL54" s="203">
        <v>3252512</v>
      </c>
      <c r="AM54" s="204">
        <v>4.9648788589292687</v>
      </c>
      <c r="AN54" s="203">
        <v>12827000</v>
      </c>
      <c r="AO54" s="204">
        <v>19.580097205939818</v>
      </c>
      <c r="AP54" s="203">
        <v>45582474</v>
      </c>
      <c r="AQ54" s="205">
        <v>69.580515460140674</v>
      </c>
      <c r="AR54" s="203">
        <v>2564867</v>
      </c>
      <c r="AS54" s="204">
        <v>3.9152058299140289</v>
      </c>
      <c r="AT54" s="203">
        <v>0</v>
      </c>
      <c r="AU54" s="204">
        <v>0</v>
      </c>
      <c r="AV54" s="203">
        <v>0</v>
      </c>
      <c r="AW54" s="204">
        <v>0</v>
      </c>
      <c r="AX54" s="203">
        <v>0</v>
      </c>
      <c r="AY54" s="204">
        <v>0</v>
      </c>
      <c r="AZ54" s="203">
        <v>18558107</v>
      </c>
      <c r="BA54" s="204">
        <v>28.32848982756936</v>
      </c>
      <c r="BB54" s="206">
        <v>21122974</v>
      </c>
      <c r="BC54" s="205">
        <v>32.243695657483386</v>
      </c>
      <c r="BD54" s="206">
        <v>0</v>
      </c>
      <c r="BE54" s="204">
        <v>0</v>
      </c>
      <c r="BF54" s="203">
        <v>0</v>
      </c>
      <c r="BG54" s="204">
        <v>0</v>
      </c>
      <c r="BH54" s="203">
        <v>0</v>
      </c>
      <c r="BI54" s="204">
        <v>0</v>
      </c>
      <c r="BJ54" s="203">
        <v>0</v>
      </c>
      <c r="BK54" s="204">
        <v>0</v>
      </c>
      <c r="BL54" s="206">
        <v>0</v>
      </c>
      <c r="BM54" s="205">
        <v>0</v>
      </c>
      <c r="BN54" s="207">
        <v>170696077</v>
      </c>
      <c r="BO54" s="205">
        <v>260.56332582307539</v>
      </c>
    </row>
    <row r="55" spans="1:67" x14ac:dyDescent="0.35">
      <c r="A55" s="22" t="s">
        <v>15</v>
      </c>
      <c r="B55" s="106">
        <v>13268608</v>
      </c>
      <c r="C55" s="161">
        <v>20.254200859710824</v>
      </c>
      <c r="D55" s="106">
        <v>0</v>
      </c>
      <c r="E55" s="161">
        <v>0</v>
      </c>
      <c r="F55" s="106">
        <v>18085305</v>
      </c>
      <c r="G55" s="161">
        <v>27.606769306858151</v>
      </c>
      <c r="H55" s="106">
        <v>11459525</v>
      </c>
      <c r="I55" s="161">
        <v>17.492680551484955</v>
      </c>
      <c r="J55" s="106">
        <v>484090</v>
      </c>
      <c r="K55" s="161">
        <v>0.7389513726064868</v>
      </c>
      <c r="L55" s="106">
        <v>6388248</v>
      </c>
      <c r="M55" s="161">
        <v>9.7515020515826496</v>
      </c>
      <c r="N55" s="106">
        <v>49685776</v>
      </c>
      <c r="O55" s="176">
        <v>75.844104142243069</v>
      </c>
      <c r="P55" s="114">
        <v>28149183</v>
      </c>
      <c r="Q55" s="161">
        <v>42.969029344958962</v>
      </c>
      <c r="R55" s="106">
        <v>5742034</v>
      </c>
      <c r="S55" s="161">
        <v>8.7650724159828055</v>
      </c>
      <c r="T55" s="106">
        <v>7684741</v>
      </c>
      <c r="U55" s="161">
        <v>11.730566444411879</v>
      </c>
      <c r="V55" s="106">
        <v>7677124</v>
      </c>
      <c r="W55" s="161">
        <v>11.718939282923017</v>
      </c>
      <c r="X55" s="106">
        <v>1005829</v>
      </c>
      <c r="Y55" s="161">
        <v>1.535373009476358</v>
      </c>
      <c r="Z55" s="106">
        <v>598810</v>
      </c>
      <c r="AA55" s="161">
        <v>0.91406860590074246</v>
      </c>
      <c r="AB55" s="106">
        <v>3447132</v>
      </c>
      <c r="AC55" s="161">
        <v>5.2619614595545139</v>
      </c>
      <c r="AD55" s="79">
        <v>54304853</v>
      </c>
      <c r="AE55" s="176">
        <v>82.895010563208274</v>
      </c>
      <c r="AF55" s="114">
        <v>13017400</v>
      </c>
      <c r="AG55" s="161">
        <v>19.87073808128175</v>
      </c>
      <c r="AH55" s="106">
        <v>11638064</v>
      </c>
      <c r="AI55" s="161">
        <v>17.765215904650255</v>
      </c>
      <c r="AJ55" s="106">
        <v>4847498</v>
      </c>
      <c r="AK55" s="161">
        <v>7.3995854093395863</v>
      </c>
      <c r="AL55" s="106">
        <v>3252512</v>
      </c>
      <c r="AM55" s="161">
        <v>4.9648788589292687</v>
      </c>
      <c r="AN55" s="106">
        <v>12827000</v>
      </c>
      <c r="AO55" s="161">
        <v>19.580097205939818</v>
      </c>
      <c r="AP55" s="106">
        <v>45582474</v>
      </c>
      <c r="AQ55" s="176">
        <v>69.580515460140674</v>
      </c>
      <c r="AR55" s="106">
        <v>2564867</v>
      </c>
      <c r="AS55" s="161">
        <v>3.9152058299140289</v>
      </c>
      <c r="AT55" s="106">
        <v>0</v>
      </c>
      <c r="AU55" s="161">
        <v>0</v>
      </c>
      <c r="AV55" s="106">
        <v>0</v>
      </c>
      <c r="AW55" s="161">
        <v>0</v>
      </c>
      <c r="AX55" s="106">
        <v>0</v>
      </c>
      <c r="AY55" s="161">
        <v>0</v>
      </c>
      <c r="AZ55" s="106">
        <v>18558107</v>
      </c>
      <c r="BA55" s="161">
        <v>28.32848982756936</v>
      </c>
      <c r="BB55" s="79">
        <v>21122974</v>
      </c>
      <c r="BC55" s="176">
        <v>32.243695657483386</v>
      </c>
      <c r="BD55" s="106">
        <v>0</v>
      </c>
      <c r="BE55" s="161">
        <v>0</v>
      </c>
      <c r="BF55" s="106">
        <v>0</v>
      </c>
      <c r="BG55" s="161">
        <v>0</v>
      </c>
      <c r="BH55" s="106">
        <v>0</v>
      </c>
      <c r="BI55" s="161">
        <v>0</v>
      </c>
      <c r="BJ55" s="106">
        <v>0</v>
      </c>
      <c r="BK55" s="161">
        <v>0</v>
      </c>
      <c r="BL55" s="79">
        <v>0</v>
      </c>
      <c r="BM55" s="176">
        <v>0</v>
      </c>
      <c r="BN55" s="114">
        <v>170696077</v>
      </c>
      <c r="BO55" s="176">
        <v>260.56332582307539</v>
      </c>
    </row>
    <row r="56" spans="1:67" x14ac:dyDescent="0.35">
      <c r="A56" s="23" t="s">
        <v>8</v>
      </c>
      <c r="B56" s="106"/>
      <c r="C56" s="161"/>
      <c r="D56" s="106"/>
      <c r="E56" s="161"/>
      <c r="F56" s="106"/>
      <c r="G56" s="161"/>
      <c r="H56" s="106"/>
      <c r="I56" s="161"/>
      <c r="J56" s="106"/>
      <c r="K56" s="161"/>
      <c r="L56" s="106"/>
      <c r="M56" s="161"/>
      <c r="N56" s="78"/>
      <c r="O56" s="176"/>
      <c r="P56" s="79"/>
      <c r="Q56" s="161"/>
      <c r="R56" s="106"/>
      <c r="S56" s="161"/>
      <c r="T56" s="106"/>
      <c r="U56" s="161"/>
      <c r="V56" s="106"/>
      <c r="W56" s="161"/>
      <c r="X56" s="106"/>
      <c r="Y56" s="161"/>
      <c r="Z56" s="106"/>
      <c r="AA56" s="161"/>
      <c r="AB56" s="106"/>
      <c r="AC56" s="161"/>
      <c r="AD56" s="78"/>
      <c r="AE56" s="177"/>
      <c r="AF56" s="106"/>
      <c r="AG56" s="161"/>
      <c r="AH56" s="106"/>
      <c r="AI56" s="161"/>
      <c r="AJ56" s="106"/>
      <c r="AK56" s="161"/>
      <c r="AL56" s="106"/>
      <c r="AM56" s="161"/>
      <c r="AN56" s="106"/>
      <c r="AO56" s="161"/>
      <c r="AP56" s="78"/>
      <c r="AQ56" s="177"/>
      <c r="AR56" s="106"/>
      <c r="AS56" s="161"/>
      <c r="AT56" s="106"/>
      <c r="AU56" s="161"/>
      <c r="AV56" s="106"/>
      <c r="AW56" s="161"/>
      <c r="AX56" s="106"/>
      <c r="AY56" s="161"/>
      <c r="AZ56" s="106"/>
      <c r="BA56" s="161"/>
      <c r="BB56" s="79"/>
      <c r="BC56" s="176"/>
      <c r="BD56" s="79"/>
      <c r="BE56" s="161"/>
      <c r="BF56" s="106"/>
      <c r="BG56" s="161"/>
      <c r="BH56" s="106"/>
      <c r="BI56" s="161"/>
      <c r="BJ56" s="106"/>
      <c r="BK56" s="161"/>
      <c r="BL56" s="79"/>
      <c r="BM56" s="176"/>
      <c r="BN56" s="114"/>
      <c r="BO56" s="176"/>
    </row>
    <row r="57" spans="1:67" s="168" customFormat="1" x14ac:dyDescent="0.35">
      <c r="A57" s="21" t="s">
        <v>143</v>
      </c>
      <c r="B57" s="166">
        <v>9496140</v>
      </c>
      <c r="C57" s="172">
        <v>18.570070868728589</v>
      </c>
      <c r="D57" s="166">
        <v>0</v>
      </c>
      <c r="E57" s="172">
        <v>0</v>
      </c>
      <c r="F57" s="166">
        <v>34801920</v>
      </c>
      <c r="G57" s="172">
        <v>68.056507251138115</v>
      </c>
      <c r="H57" s="166">
        <v>3094810</v>
      </c>
      <c r="I57" s="172">
        <v>6.0520212449742656</v>
      </c>
      <c r="J57" s="166">
        <v>0</v>
      </c>
      <c r="K57" s="172">
        <v>0</v>
      </c>
      <c r="L57" s="166">
        <v>20582356</v>
      </c>
      <c r="M57" s="172">
        <v>40.249597158993133</v>
      </c>
      <c r="N57" s="166">
        <v>67975226</v>
      </c>
      <c r="O57" s="175">
        <v>132.92819652383412</v>
      </c>
      <c r="P57" s="80">
        <v>137922218</v>
      </c>
      <c r="Q57" s="172">
        <v>269.71225809984202</v>
      </c>
      <c r="R57" s="166">
        <v>95568</v>
      </c>
      <c r="S57" s="172">
        <v>0.18688693856479091</v>
      </c>
      <c r="T57" s="166">
        <v>0</v>
      </c>
      <c r="U57" s="172">
        <v>0</v>
      </c>
      <c r="V57" s="166">
        <v>3132963</v>
      </c>
      <c r="W57" s="172">
        <v>6.1266309194161543</v>
      </c>
      <c r="X57" s="166">
        <v>0</v>
      </c>
      <c r="Y57" s="172">
        <v>0</v>
      </c>
      <c r="Z57" s="166">
        <v>3748203</v>
      </c>
      <c r="AA57" s="172">
        <v>7.3297566527432307</v>
      </c>
      <c r="AB57" s="166">
        <v>34903067</v>
      </c>
      <c r="AC57" s="172">
        <v>68.254304141049104</v>
      </c>
      <c r="AD57" s="80">
        <v>179802019</v>
      </c>
      <c r="AE57" s="175">
        <v>351.60983675161526</v>
      </c>
      <c r="AF57" s="166">
        <v>14552124</v>
      </c>
      <c r="AG57" s="172">
        <v>28.457244098183693</v>
      </c>
      <c r="AH57" s="166">
        <v>25330515</v>
      </c>
      <c r="AI57" s="172">
        <v>49.534806636316709</v>
      </c>
      <c r="AJ57" s="166">
        <v>9495648</v>
      </c>
      <c r="AK57" s="172">
        <v>18.569108743605387</v>
      </c>
      <c r="AL57" s="166">
        <v>4807513</v>
      </c>
      <c r="AM57" s="172">
        <v>9.401278531312089</v>
      </c>
      <c r="AN57" s="166">
        <v>43492987</v>
      </c>
      <c r="AO57" s="172">
        <v>85.052226576555441</v>
      </c>
      <c r="AP57" s="166">
        <v>97678787</v>
      </c>
      <c r="AQ57" s="175">
        <v>191.01466458597332</v>
      </c>
      <c r="AR57" s="166">
        <v>19497191</v>
      </c>
      <c r="AS57" s="172">
        <v>38.127514822984622</v>
      </c>
      <c r="AT57" s="166">
        <v>0</v>
      </c>
      <c r="AU57" s="172">
        <v>0</v>
      </c>
      <c r="AV57" s="166">
        <v>0</v>
      </c>
      <c r="AW57" s="172">
        <v>0</v>
      </c>
      <c r="AX57" s="166">
        <v>0</v>
      </c>
      <c r="AY57" s="172">
        <v>0</v>
      </c>
      <c r="AZ57" s="166">
        <v>46937448</v>
      </c>
      <c r="BA57" s="172">
        <v>91.788003942366359</v>
      </c>
      <c r="BB57" s="80">
        <v>66434639</v>
      </c>
      <c r="BC57" s="175">
        <v>129.91551876535098</v>
      </c>
      <c r="BD57" s="80">
        <v>0</v>
      </c>
      <c r="BE57" s="172">
        <v>0</v>
      </c>
      <c r="BF57" s="166">
        <v>0</v>
      </c>
      <c r="BG57" s="172">
        <v>0</v>
      </c>
      <c r="BH57" s="166">
        <v>0</v>
      </c>
      <c r="BI57" s="172">
        <v>0</v>
      </c>
      <c r="BJ57" s="166">
        <v>0</v>
      </c>
      <c r="BK57" s="172">
        <v>0</v>
      </c>
      <c r="BL57" s="80">
        <v>0</v>
      </c>
      <c r="BM57" s="175">
        <v>0</v>
      </c>
      <c r="BN57" s="167">
        <v>411890671</v>
      </c>
      <c r="BO57" s="175">
        <v>805.46821662677371</v>
      </c>
    </row>
    <row r="58" spans="1:67" x14ac:dyDescent="0.35">
      <c r="A58" s="22" t="s">
        <v>105</v>
      </c>
      <c r="B58" s="106">
        <v>9496140</v>
      </c>
      <c r="C58" s="161">
        <v>18.570070868728589</v>
      </c>
      <c r="D58" s="106">
        <v>0</v>
      </c>
      <c r="E58" s="161">
        <v>0</v>
      </c>
      <c r="F58" s="106">
        <v>34801920</v>
      </c>
      <c r="G58" s="161">
        <v>68.056507251138115</v>
      </c>
      <c r="H58" s="106">
        <v>3094810</v>
      </c>
      <c r="I58" s="161">
        <v>6.0520212449742656</v>
      </c>
      <c r="J58" s="106">
        <v>0</v>
      </c>
      <c r="K58" s="161">
        <v>0</v>
      </c>
      <c r="L58" s="106">
        <v>20582356</v>
      </c>
      <c r="M58" s="161">
        <v>40.249597158993133</v>
      </c>
      <c r="N58" s="106">
        <v>67975226</v>
      </c>
      <c r="O58" s="176">
        <v>132.92819652383412</v>
      </c>
      <c r="P58" s="114">
        <v>137922218</v>
      </c>
      <c r="Q58" s="161">
        <v>269.71225809984202</v>
      </c>
      <c r="R58" s="106">
        <v>95568</v>
      </c>
      <c r="S58" s="161">
        <v>0.18688693856479091</v>
      </c>
      <c r="T58" s="106">
        <v>0</v>
      </c>
      <c r="U58" s="161">
        <v>0</v>
      </c>
      <c r="V58" s="106">
        <v>3132963</v>
      </c>
      <c r="W58" s="161">
        <v>6.1266309194161543</v>
      </c>
      <c r="X58" s="106">
        <v>0</v>
      </c>
      <c r="Y58" s="161">
        <v>0</v>
      </c>
      <c r="Z58" s="106">
        <v>3748203</v>
      </c>
      <c r="AA58" s="161">
        <v>7.3297566527432307</v>
      </c>
      <c r="AB58" s="106">
        <v>34903067</v>
      </c>
      <c r="AC58" s="161">
        <v>68.254304141049104</v>
      </c>
      <c r="AD58" s="79">
        <v>179802019</v>
      </c>
      <c r="AE58" s="176">
        <v>351.60983675161526</v>
      </c>
      <c r="AF58" s="114">
        <v>14552124</v>
      </c>
      <c r="AG58" s="161">
        <v>28.457244098183693</v>
      </c>
      <c r="AH58" s="106">
        <v>25330515</v>
      </c>
      <c r="AI58" s="161">
        <v>49.534806636316709</v>
      </c>
      <c r="AJ58" s="106">
        <v>9495648</v>
      </c>
      <c r="AK58" s="161">
        <v>18.569108743605387</v>
      </c>
      <c r="AL58" s="106">
        <v>4807513</v>
      </c>
      <c r="AM58" s="161">
        <v>9.401278531312089</v>
      </c>
      <c r="AN58" s="106">
        <v>43492987</v>
      </c>
      <c r="AO58" s="161">
        <v>85.052226576555441</v>
      </c>
      <c r="AP58" s="106">
        <v>97678787</v>
      </c>
      <c r="AQ58" s="176">
        <v>191.01466458597332</v>
      </c>
      <c r="AR58" s="114">
        <v>19497191</v>
      </c>
      <c r="AS58" s="161">
        <v>38.127514822984622</v>
      </c>
      <c r="AT58" s="106">
        <v>0</v>
      </c>
      <c r="AU58" s="161">
        <v>0</v>
      </c>
      <c r="AV58" s="106">
        <v>0</v>
      </c>
      <c r="AW58" s="161">
        <v>0</v>
      </c>
      <c r="AX58" s="106">
        <v>0</v>
      </c>
      <c r="AY58" s="161">
        <v>0</v>
      </c>
      <c r="AZ58" s="106">
        <v>46937448</v>
      </c>
      <c r="BA58" s="161">
        <v>91.788003942366359</v>
      </c>
      <c r="BB58" s="79">
        <v>66434639</v>
      </c>
      <c r="BC58" s="176">
        <v>129.91551876535098</v>
      </c>
      <c r="BD58" s="106">
        <v>0</v>
      </c>
      <c r="BE58" s="161">
        <v>0</v>
      </c>
      <c r="BF58" s="106">
        <v>0</v>
      </c>
      <c r="BG58" s="161">
        <v>0</v>
      </c>
      <c r="BH58" s="106">
        <v>0</v>
      </c>
      <c r="BI58" s="161">
        <v>0</v>
      </c>
      <c r="BJ58" s="106">
        <v>0</v>
      </c>
      <c r="BK58" s="161">
        <v>0</v>
      </c>
      <c r="BL58" s="79">
        <v>0</v>
      </c>
      <c r="BM58" s="176">
        <v>0</v>
      </c>
      <c r="BN58" s="114">
        <v>411890671</v>
      </c>
      <c r="BO58" s="176">
        <v>805.46821662677371</v>
      </c>
    </row>
    <row r="59" spans="1:67" x14ac:dyDescent="0.35">
      <c r="A59" s="10" t="s">
        <v>9</v>
      </c>
      <c r="B59" s="105"/>
      <c r="C59" s="159"/>
      <c r="D59" s="105"/>
      <c r="E59" s="159"/>
      <c r="F59" s="105"/>
      <c r="G59" s="159"/>
      <c r="H59" s="105"/>
      <c r="I59" s="159"/>
      <c r="J59" s="105"/>
      <c r="K59" s="159"/>
      <c r="L59" s="105"/>
      <c r="M59" s="159"/>
      <c r="N59" s="78"/>
      <c r="O59" s="177"/>
      <c r="P59" s="78"/>
      <c r="Q59" s="159"/>
      <c r="R59" s="105"/>
      <c r="S59" s="159"/>
      <c r="T59" s="105"/>
      <c r="U59" s="159"/>
      <c r="V59" s="105"/>
      <c r="W59" s="159"/>
      <c r="X59" s="105"/>
      <c r="Y59" s="159"/>
      <c r="Z59" s="105"/>
      <c r="AA59" s="159"/>
      <c r="AB59" s="105"/>
      <c r="AC59" s="159"/>
      <c r="AD59" s="78"/>
      <c r="AE59" s="177"/>
      <c r="AF59" s="105"/>
      <c r="AG59" s="159"/>
      <c r="AH59" s="105"/>
      <c r="AI59" s="159"/>
      <c r="AJ59" s="105"/>
      <c r="AK59" s="159"/>
      <c r="AL59" s="105"/>
      <c r="AM59" s="159"/>
      <c r="AN59" s="105"/>
      <c r="AO59" s="159"/>
      <c r="AP59" s="78"/>
      <c r="AQ59" s="177"/>
      <c r="AR59" s="105"/>
      <c r="AS59" s="159"/>
      <c r="AT59" s="105"/>
      <c r="AU59" s="159"/>
      <c r="AV59" s="105"/>
      <c r="AW59" s="159"/>
      <c r="AX59" s="105"/>
      <c r="AY59" s="159"/>
      <c r="AZ59" s="105"/>
      <c r="BA59" s="159"/>
      <c r="BB59" s="78"/>
      <c r="BC59" s="177"/>
      <c r="BD59" s="78"/>
      <c r="BE59" s="159"/>
      <c r="BF59" s="105"/>
      <c r="BG59" s="159"/>
      <c r="BH59" s="105"/>
      <c r="BI59" s="159"/>
      <c r="BJ59" s="105"/>
      <c r="BK59" s="159"/>
      <c r="BL59" s="78"/>
      <c r="BM59" s="177"/>
      <c r="BN59" s="113"/>
      <c r="BO59" s="177"/>
    </row>
    <row r="60" spans="1:67" s="168" customFormat="1" x14ac:dyDescent="0.35">
      <c r="A60" s="21" t="s">
        <v>104</v>
      </c>
      <c r="B60" s="166">
        <v>5059554</v>
      </c>
      <c r="C60" s="172">
        <v>12.665825541661972</v>
      </c>
      <c r="D60" s="166">
        <v>0</v>
      </c>
      <c r="E60" s="172">
        <v>0</v>
      </c>
      <c r="F60" s="166">
        <v>26376109</v>
      </c>
      <c r="G60" s="172">
        <v>66.028585733418453</v>
      </c>
      <c r="H60" s="166">
        <v>172401</v>
      </c>
      <c r="I60" s="172">
        <v>0.43157973789944049</v>
      </c>
      <c r="J60" s="166">
        <v>249</v>
      </c>
      <c r="K60" s="172">
        <v>6.2333370883556761E-4</v>
      </c>
      <c r="L60" s="166">
        <v>4756378</v>
      </c>
      <c r="M60" s="172">
        <v>11.906870439212447</v>
      </c>
      <c r="N60" s="166">
        <v>36364691</v>
      </c>
      <c r="O60" s="175">
        <v>91.033484785901152</v>
      </c>
      <c r="P60" s="80">
        <v>18405588</v>
      </c>
      <c r="Q60" s="172">
        <v>46.075596109796855</v>
      </c>
      <c r="R60" s="166">
        <v>1489571</v>
      </c>
      <c r="S60" s="172">
        <v>3.7289149237104628</v>
      </c>
      <c r="T60" s="166">
        <v>1413401</v>
      </c>
      <c r="U60" s="172">
        <v>3.538234889164257</v>
      </c>
      <c r="V60" s="166">
        <v>36740</v>
      </c>
      <c r="W60" s="172">
        <v>9.197301390609941E-2</v>
      </c>
      <c r="X60" s="166">
        <v>0</v>
      </c>
      <c r="Y60" s="172">
        <v>0</v>
      </c>
      <c r="Z60" s="166">
        <v>226294</v>
      </c>
      <c r="AA60" s="172">
        <v>0.5664926839648029</v>
      </c>
      <c r="AB60" s="166">
        <v>94812</v>
      </c>
      <c r="AC60" s="172">
        <v>0.23734745221734069</v>
      </c>
      <c r="AD60" s="80">
        <v>21666406</v>
      </c>
      <c r="AE60" s="175">
        <v>54.23855907275982</v>
      </c>
      <c r="AF60" s="166">
        <v>6916093</v>
      </c>
      <c r="AG60" s="172">
        <v>17.313389157998824</v>
      </c>
      <c r="AH60" s="166">
        <v>16668096</v>
      </c>
      <c r="AI60" s="172">
        <v>41.726048589989112</v>
      </c>
      <c r="AJ60" s="166">
        <v>13051538</v>
      </c>
      <c r="AK60" s="172">
        <v>32.672544528306609</v>
      </c>
      <c r="AL60" s="166">
        <v>4371756</v>
      </c>
      <c r="AM60" s="172">
        <v>10.94402763696444</v>
      </c>
      <c r="AN60" s="166">
        <v>11744168</v>
      </c>
      <c r="AO60" s="172">
        <v>29.39974215513249</v>
      </c>
      <c r="AP60" s="166">
        <v>52751651</v>
      </c>
      <c r="AQ60" s="175">
        <v>132.05575206839148</v>
      </c>
      <c r="AR60" s="166">
        <v>12047441</v>
      </c>
      <c r="AS60" s="172">
        <v>30.158940082360157</v>
      </c>
      <c r="AT60" s="166">
        <v>0</v>
      </c>
      <c r="AU60" s="172">
        <v>0</v>
      </c>
      <c r="AV60" s="166">
        <v>0</v>
      </c>
      <c r="AW60" s="172">
        <v>0</v>
      </c>
      <c r="AX60" s="166">
        <v>0</v>
      </c>
      <c r="AY60" s="172">
        <v>0</v>
      </c>
      <c r="AZ60" s="166">
        <v>3039849</v>
      </c>
      <c r="BA60" s="172">
        <v>7.6098006083136198</v>
      </c>
      <c r="BB60" s="80">
        <v>15087290</v>
      </c>
      <c r="BC60" s="175">
        <v>37.768740690673781</v>
      </c>
      <c r="BD60" s="80">
        <v>0</v>
      </c>
      <c r="BE60" s="172">
        <v>0</v>
      </c>
      <c r="BF60" s="166">
        <v>0</v>
      </c>
      <c r="BG60" s="172">
        <v>0</v>
      </c>
      <c r="BH60" s="166">
        <v>0</v>
      </c>
      <c r="BI60" s="172">
        <v>0</v>
      </c>
      <c r="BJ60" s="166">
        <v>0</v>
      </c>
      <c r="BK60" s="172">
        <v>0</v>
      </c>
      <c r="BL60" s="80">
        <v>0</v>
      </c>
      <c r="BM60" s="175">
        <v>0</v>
      </c>
      <c r="BN60" s="167">
        <v>125870038</v>
      </c>
      <c r="BO60" s="175">
        <v>315.0965366177262</v>
      </c>
    </row>
    <row r="61" spans="1:67" x14ac:dyDescent="0.35">
      <c r="A61" s="22" t="s">
        <v>14</v>
      </c>
      <c r="B61" s="106">
        <v>5059554</v>
      </c>
      <c r="C61" s="161">
        <v>12.665825541661972</v>
      </c>
      <c r="D61" s="106">
        <v>0</v>
      </c>
      <c r="E61" s="161">
        <v>0</v>
      </c>
      <c r="F61" s="106">
        <v>26376109</v>
      </c>
      <c r="G61" s="161">
        <v>66.028585733418453</v>
      </c>
      <c r="H61" s="106">
        <v>172401</v>
      </c>
      <c r="I61" s="161">
        <v>0.43157973789944049</v>
      </c>
      <c r="J61" s="106">
        <v>249</v>
      </c>
      <c r="K61" s="161">
        <v>6.2333370883556761E-4</v>
      </c>
      <c r="L61" s="106">
        <v>4756378</v>
      </c>
      <c r="M61" s="161">
        <v>11.906870439212447</v>
      </c>
      <c r="N61" s="106">
        <v>36364691</v>
      </c>
      <c r="O61" s="176">
        <v>91.033484785901152</v>
      </c>
      <c r="P61" s="79">
        <v>18405588</v>
      </c>
      <c r="Q61" s="161">
        <v>46.075596109796855</v>
      </c>
      <c r="R61" s="106">
        <v>1489571</v>
      </c>
      <c r="S61" s="161">
        <v>3.7289149237104628</v>
      </c>
      <c r="T61" s="106">
        <v>1413401</v>
      </c>
      <c r="U61" s="161">
        <v>3.538234889164257</v>
      </c>
      <c r="V61" s="106">
        <v>36740</v>
      </c>
      <c r="W61" s="161">
        <v>9.197301390609941E-2</v>
      </c>
      <c r="X61" s="106">
        <v>0</v>
      </c>
      <c r="Y61" s="161">
        <v>0</v>
      </c>
      <c r="Z61" s="106">
        <v>226294</v>
      </c>
      <c r="AA61" s="161">
        <v>0.5664926839648029</v>
      </c>
      <c r="AB61" s="106">
        <v>94812</v>
      </c>
      <c r="AC61" s="161">
        <v>0.23734745221734069</v>
      </c>
      <c r="AD61" s="79">
        <v>21666406</v>
      </c>
      <c r="AE61" s="176">
        <v>54.23855907275982</v>
      </c>
      <c r="AF61" s="106">
        <v>6916093</v>
      </c>
      <c r="AG61" s="161">
        <v>17.313389157998824</v>
      </c>
      <c r="AH61" s="106">
        <v>16668096</v>
      </c>
      <c r="AI61" s="161">
        <v>41.726048589989112</v>
      </c>
      <c r="AJ61" s="106">
        <v>13051538</v>
      </c>
      <c r="AK61" s="161">
        <v>32.672544528306609</v>
      </c>
      <c r="AL61" s="106">
        <v>4371756</v>
      </c>
      <c r="AM61" s="161">
        <v>10.94402763696444</v>
      </c>
      <c r="AN61" s="106">
        <v>11744168</v>
      </c>
      <c r="AO61" s="161">
        <v>29.39974215513249</v>
      </c>
      <c r="AP61" s="106">
        <v>52751651</v>
      </c>
      <c r="AQ61" s="176">
        <v>132.05575206839148</v>
      </c>
      <c r="AR61" s="106">
        <v>12047441</v>
      </c>
      <c r="AS61" s="161">
        <v>30.158940082360157</v>
      </c>
      <c r="AT61" s="106">
        <v>0</v>
      </c>
      <c r="AU61" s="161">
        <v>0</v>
      </c>
      <c r="AV61" s="106">
        <v>0</v>
      </c>
      <c r="AW61" s="161">
        <v>0</v>
      </c>
      <c r="AX61" s="106">
        <v>0</v>
      </c>
      <c r="AY61" s="161">
        <v>0</v>
      </c>
      <c r="AZ61" s="106">
        <v>3039849</v>
      </c>
      <c r="BA61" s="161">
        <v>7.6098006083136198</v>
      </c>
      <c r="BB61" s="79">
        <v>15087290</v>
      </c>
      <c r="BC61" s="176">
        <v>37.768740690673781</v>
      </c>
      <c r="BD61" s="106">
        <v>0</v>
      </c>
      <c r="BE61" s="161">
        <v>0</v>
      </c>
      <c r="BF61" s="106">
        <v>0</v>
      </c>
      <c r="BG61" s="161">
        <v>0</v>
      </c>
      <c r="BH61" s="106">
        <v>0</v>
      </c>
      <c r="BI61" s="161">
        <v>0</v>
      </c>
      <c r="BJ61" s="106">
        <v>0</v>
      </c>
      <c r="BK61" s="161">
        <v>0</v>
      </c>
      <c r="BL61" s="79">
        <v>0</v>
      </c>
      <c r="BM61" s="176">
        <v>0</v>
      </c>
      <c r="BN61" s="114">
        <v>125870038</v>
      </c>
      <c r="BO61" s="176">
        <v>315.0965366177262</v>
      </c>
    </row>
    <row r="62" spans="1:67" x14ac:dyDescent="0.35">
      <c r="A62" s="209" t="s">
        <v>80</v>
      </c>
      <c r="B62" s="106"/>
      <c r="C62" s="161"/>
      <c r="D62" s="106"/>
      <c r="E62" s="161"/>
      <c r="F62" s="106"/>
      <c r="G62" s="161"/>
      <c r="H62" s="106"/>
      <c r="I62" s="161"/>
      <c r="J62" s="106"/>
      <c r="K62" s="161"/>
      <c r="L62" s="106"/>
      <c r="M62" s="161"/>
      <c r="N62" s="106"/>
      <c r="O62" s="176"/>
      <c r="P62" s="79"/>
      <c r="Q62" s="161"/>
      <c r="R62" s="106"/>
      <c r="S62" s="161"/>
      <c r="T62" s="106"/>
      <c r="U62" s="161"/>
      <c r="V62" s="106"/>
      <c r="W62" s="161"/>
      <c r="X62" s="106"/>
      <c r="Y62" s="161"/>
      <c r="Z62" s="106"/>
      <c r="AA62" s="161"/>
      <c r="AB62" s="106"/>
      <c r="AC62" s="161"/>
      <c r="AD62" s="79"/>
      <c r="AE62" s="176"/>
      <c r="AF62" s="79"/>
      <c r="AG62" s="161"/>
      <c r="AH62" s="106"/>
      <c r="AI62" s="161"/>
      <c r="AJ62" s="106"/>
      <c r="AK62" s="161"/>
      <c r="AL62" s="106"/>
      <c r="AM62" s="161"/>
      <c r="AN62" s="106"/>
      <c r="AO62" s="161"/>
      <c r="AP62" s="106"/>
      <c r="AQ62" s="176"/>
      <c r="AR62" s="79"/>
      <c r="AS62" s="161"/>
      <c r="AT62" s="106"/>
      <c r="AU62" s="161"/>
      <c r="AV62" s="106"/>
      <c r="AW62" s="161"/>
      <c r="AX62" s="106"/>
      <c r="AY62" s="161"/>
      <c r="AZ62" s="106"/>
      <c r="BA62" s="161"/>
      <c r="BB62" s="79"/>
      <c r="BC62" s="176"/>
      <c r="BD62" s="79"/>
      <c r="BE62" s="161"/>
      <c r="BF62" s="106"/>
      <c r="BG62" s="161"/>
      <c r="BH62" s="106"/>
      <c r="BI62" s="161"/>
      <c r="BJ62" s="106"/>
      <c r="BK62" s="161"/>
      <c r="BL62" s="79"/>
      <c r="BM62" s="176"/>
      <c r="BN62" s="114"/>
      <c r="BO62" s="176"/>
    </row>
    <row r="63" spans="1:67" s="168" customFormat="1" x14ac:dyDescent="0.35">
      <c r="A63" s="8" t="s">
        <v>197</v>
      </c>
      <c r="B63" s="166">
        <v>0</v>
      </c>
      <c r="C63" s="162">
        <v>0</v>
      </c>
      <c r="D63" s="166">
        <v>0</v>
      </c>
      <c r="E63" s="162">
        <v>0</v>
      </c>
      <c r="F63" s="166">
        <v>0</v>
      </c>
      <c r="G63" s="162">
        <v>0</v>
      </c>
      <c r="H63" s="166">
        <v>0</v>
      </c>
      <c r="I63" s="162">
        <v>0</v>
      </c>
      <c r="J63" s="166">
        <v>0</v>
      </c>
      <c r="K63" s="162">
        <v>0</v>
      </c>
      <c r="L63" s="166">
        <v>0</v>
      </c>
      <c r="M63" s="162">
        <v>0</v>
      </c>
      <c r="N63" s="166">
        <v>0</v>
      </c>
      <c r="O63" s="175">
        <v>0</v>
      </c>
      <c r="P63" s="80">
        <v>0</v>
      </c>
      <c r="Q63" s="162">
        <v>0</v>
      </c>
      <c r="R63" s="166">
        <v>0</v>
      </c>
      <c r="S63" s="162">
        <v>0</v>
      </c>
      <c r="T63" s="166">
        <v>0</v>
      </c>
      <c r="U63" s="162">
        <v>0</v>
      </c>
      <c r="V63" s="166">
        <v>0</v>
      </c>
      <c r="W63" s="162">
        <v>0</v>
      </c>
      <c r="X63" s="166">
        <v>0</v>
      </c>
      <c r="Y63" s="162">
        <v>0</v>
      </c>
      <c r="Z63" s="166">
        <v>0</v>
      </c>
      <c r="AA63" s="162">
        <v>0</v>
      </c>
      <c r="AB63" s="166">
        <v>0</v>
      </c>
      <c r="AC63" s="172">
        <v>0</v>
      </c>
      <c r="AD63" s="80">
        <v>0</v>
      </c>
      <c r="AE63" s="175">
        <v>0</v>
      </c>
      <c r="AF63" s="80">
        <v>0</v>
      </c>
      <c r="AG63" s="162">
        <v>0</v>
      </c>
      <c r="AH63" s="166">
        <v>0</v>
      </c>
      <c r="AI63" s="162">
        <v>0</v>
      </c>
      <c r="AJ63" s="166">
        <v>0</v>
      </c>
      <c r="AK63" s="162">
        <v>0</v>
      </c>
      <c r="AL63" s="166">
        <v>0</v>
      </c>
      <c r="AM63" s="162">
        <v>0</v>
      </c>
      <c r="AN63" s="166">
        <v>0</v>
      </c>
      <c r="AO63" s="162">
        <v>0</v>
      </c>
      <c r="AP63" s="166">
        <v>0</v>
      </c>
      <c r="AQ63" s="175">
        <v>0</v>
      </c>
      <c r="AR63" s="80">
        <v>0</v>
      </c>
      <c r="AS63" s="162">
        <v>0</v>
      </c>
      <c r="AT63" s="166">
        <v>0</v>
      </c>
      <c r="AU63" s="162">
        <v>0</v>
      </c>
      <c r="AV63" s="166">
        <v>0</v>
      </c>
      <c r="AW63" s="162">
        <v>0</v>
      </c>
      <c r="AX63" s="166">
        <v>0</v>
      </c>
      <c r="AY63" s="162">
        <v>0</v>
      </c>
      <c r="AZ63" s="166">
        <v>0</v>
      </c>
      <c r="BA63" s="172">
        <v>0</v>
      </c>
      <c r="BB63" s="80">
        <v>0</v>
      </c>
      <c r="BC63" s="175">
        <v>0</v>
      </c>
      <c r="BD63" s="80">
        <v>0</v>
      </c>
      <c r="BE63" s="162">
        <v>0</v>
      </c>
      <c r="BF63" s="166">
        <v>0</v>
      </c>
      <c r="BG63" s="162">
        <v>0</v>
      </c>
      <c r="BH63" s="166">
        <v>0</v>
      </c>
      <c r="BI63" s="162">
        <v>0</v>
      </c>
      <c r="BJ63" s="166">
        <v>0</v>
      </c>
      <c r="BK63" s="162">
        <v>0</v>
      </c>
      <c r="BL63" s="166">
        <v>0</v>
      </c>
      <c r="BM63" s="175">
        <v>0</v>
      </c>
      <c r="BN63" s="167">
        <v>0</v>
      </c>
      <c r="BO63" s="175">
        <v>0</v>
      </c>
    </row>
    <row r="64" spans="1:67" x14ac:dyDescent="0.35">
      <c r="A64" s="22" t="s">
        <v>195</v>
      </c>
      <c r="B64" s="106">
        <v>0</v>
      </c>
      <c r="C64" s="161">
        <v>0</v>
      </c>
      <c r="D64" s="106">
        <v>0</v>
      </c>
      <c r="E64" s="161">
        <v>0</v>
      </c>
      <c r="F64" s="106">
        <v>0</v>
      </c>
      <c r="G64" s="161">
        <v>0</v>
      </c>
      <c r="H64" s="106">
        <v>0</v>
      </c>
      <c r="I64" s="161">
        <v>0</v>
      </c>
      <c r="J64" s="106">
        <v>0</v>
      </c>
      <c r="K64" s="161">
        <v>0</v>
      </c>
      <c r="L64" s="106">
        <v>0</v>
      </c>
      <c r="M64" s="161">
        <v>0</v>
      </c>
      <c r="N64" s="106">
        <v>0</v>
      </c>
      <c r="O64" s="176">
        <v>0</v>
      </c>
      <c r="P64" s="79">
        <v>0</v>
      </c>
      <c r="Q64" s="161">
        <v>0</v>
      </c>
      <c r="R64" s="106">
        <v>0</v>
      </c>
      <c r="S64" s="161">
        <v>0</v>
      </c>
      <c r="T64" s="106">
        <v>0</v>
      </c>
      <c r="U64" s="161">
        <v>0</v>
      </c>
      <c r="V64" s="106">
        <v>0</v>
      </c>
      <c r="W64" s="161">
        <v>0</v>
      </c>
      <c r="X64" s="106">
        <v>0</v>
      </c>
      <c r="Y64" s="161">
        <v>0</v>
      </c>
      <c r="Z64" s="106">
        <v>0</v>
      </c>
      <c r="AA64" s="161">
        <v>0</v>
      </c>
      <c r="AB64" s="106">
        <v>0</v>
      </c>
      <c r="AC64" s="161">
        <v>0</v>
      </c>
      <c r="AD64" s="79">
        <v>0</v>
      </c>
      <c r="AE64" s="176">
        <v>0</v>
      </c>
      <c r="AF64" s="106">
        <v>0</v>
      </c>
      <c r="AG64" s="161">
        <v>0</v>
      </c>
      <c r="AH64" s="106">
        <v>0</v>
      </c>
      <c r="AI64" s="161">
        <v>0</v>
      </c>
      <c r="AJ64" s="106">
        <v>0</v>
      </c>
      <c r="AK64" s="161">
        <v>0</v>
      </c>
      <c r="AL64" s="106">
        <v>0</v>
      </c>
      <c r="AM64" s="161">
        <v>0</v>
      </c>
      <c r="AN64" s="106">
        <v>0</v>
      </c>
      <c r="AO64" s="161">
        <v>0</v>
      </c>
      <c r="AP64" s="106">
        <v>0</v>
      </c>
      <c r="AQ64" s="176">
        <v>0</v>
      </c>
      <c r="AR64" s="106">
        <v>0</v>
      </c>
      <c r="AS64" s="161">
        <v>0</v>
      </c>
      <c r="AT64" s="106">
        <v>0</v>
      </c>
      <c r="AU64" s="161">
        <v>0</v>
      </c>
      <c r="AV64" s="106">
        <v>0</v>
      </c>
      <c r="AW64" s="161">
        <v>0</v>
      </c>
      <c r="AX64" s="106">
        <v>0</v>
      </c>
      <c r="AY64" s="161">
        <v>0</v>
      </c>
      <c r="AZ64" s="106">
        <v>0</v>
      </c>
      <c r="BA64" s="161">
        <v>0</v>
      </c>
      <c r="BB64" s="79">
        <v>0</v>
      </c>
      <c r="BC64" s="160">
        <v>0</v>
      </c>
      <c r="BD64" s="114">
        <v>0</v>
      </c>
      <c r="BE64" s="161">
        <v>0</v>
      </c>
      <c r="BF64" s="106">
        <v>0</v>
      </c>
      <c r="BG64" s="161">
        <v>0</v>
      </c>
      <c r="BH64" s="106">
        <v>0</v>
      </c>
      <c r="BI64" s="161">
        <v>0</v>
      </c>
      <c r="BJ64" s="106">
        <v>0</v>
      </c>
      <c r="BK64" s="161">
        <v>0</v>
      </c>
      <c r="BL64" s="79">
        <v>0</v>
      </c>
      <c r="BM64" s="176">
        <v>0</v>
      </c>
      <c r="BN64" s="114">
        <v>0</v>
      </c>
      <c r="BO64" s="176">
        <v>0</v>
      </c>
    </row>
    <row r="65" spans="1:67" ht="15" thickBot="1" x14ac:dyDescent="0.4">
      <c r="A65" s="17" t="s">
        <v>18</v>
      </c>
      <c r="B65" s="107">
        <v>27824302</v>
      </c>
      <c r="C65" s="163">
        <v>16.906740505252312</v>
      </c>
      <c r="D65" s="107">
        <v>0</v>
      </c>
      <c r="E65" s="163">
        <v>0</v>
      </c>
      <c r="F65" s="107">
        <v>79263334</v>
      </c>
      <c r="G65" s="163">
        <v>48.162380480169553</v>
      </c>
      <c r="H65" s="107">
        <v>14726736</v>
      </c>
      <c r="I65" s="163">
        <v>8.9483324340483872</v>
      </c>
      <c r="J65" s="107">
        <v>484339</v>
      </c>
      <c r="K65" s="163">
        <v>0.29429646751150845</v>
      </c>
      <c r="L65" s="107">
        <v>31726982</v>
      </c>
      <c r="M65" s="163">
        <v>19.278106300341729</v>
      </c>
      <c r="N65" s="107">
        <v>154025693</v>
      </c>
      <c r="O65" s="163">
        <v>93.589856187323491</v>
      </c>
      <c r="P65" s="169">
        <v>184476989</v>
      </c>
      <c r="Q65" s="163">
        <v>112.09282382764839</v>
      </c>
      <c r="R65" s="107">
        <v>7327173</v>
      </c>
      <c r="S65" s="163">
        <v>4.4521732314467792</v>
      </c>
      <c r="T65" s="107">
        <v>9098142</v>
      </c>
      <c r="U65" s="163">
        <v>5.5282582065827661</v>
      </c>
      <c r="V65" s="107">
        <v>10846827</v>
      </c>
      <c r="W65" s="163">
        <v>6.5908028670176302</v>
      </c>
      <c r="X65" s="107">
        <v>1005829</v>
      </c>
      <c r="Y65" s="163">
        <v>0.61116681006615814</v>
      </c>
      <c r="Z65" s="107">
        <v>4573307</v>
      </c>
      <c r="AA65" s="163">
        <v>2.7788555019225254</v>
      </c>
      <c r="AB65" s="107">
        <v>38445011</v>
      </c>
      <c r="AC65" s="163">
        <v>23.360148430626243</v>
      </c>
      <c r="AD65" s="107">
        <v>255773278</v>
      </c>
      <c r="AE65" s="163">
        <v>155.4142288753105</v>
      </c>
      <c r="AF65" s="169">
        <v>34485617</v>
      </c>
      <c r="AG65" s="163">
        <v>20.954321793320016</v>
      </c>
      <c r="AH65" s="107">
        <v>53636675</v>
      </c>
      <c r="AI65" s="163">
        <v>32.59098272400702</v>
      </c>
      <c r="AJ65" s="107">
        <v>27394684</v>
      </c>
      <c r="AK65" s="163">
        <v>16.645693883404061</v>
      </c>
      <c r="AL65" s="107">
        <v>12431781</v>
      </c>
      <c r="AM65" s="163">
        <v>7.553860484447231</v>
      </c>
      <c r="AN65" s="107">
        <v>68064155</v>
      </c>
      <c r="AO65" s="163">
        <v>41.357479741783699</v>
      </c>
      <c r="AP65" s="107">
        <v>196012912</v>
      </c>
      <c r="AQ65" s="163">
        <v>119.10233862696202</v>
      </c>
      <c r="AR65" s="169">
        <v>34109499</v>
      </c>
      <c r="AS65" s="163">
        <v>20.725783107053797</v>
      </c>
      <c r="AT65" s="107">
        <v>0</v>
      </c>
      <c r="AU65" s="163">
        <v>0</v>
      </c>
      <c r="AV65" s="107">
        <v>0</v>
      </c>
      <c r="AW65" s="163">
        <v>0</v>
      </c>
      <c r="AX65" s="107">
        <v>0</v>
      </c>
      <c r="AY65" s="163">
        <v>0</v>
      </c>
      <c r="AZ65" s="107">
        <v>68535404</v>
      </c>
      <c r="BA65" s="163">
        <v>41.64382239851448</v>
      </c>
      <c r="BB65" s="109">
        <v>102644903</v>
      </c>
      <c r="BC65" s="163">
        <v>62.369605505568273</v>
      </c>
      <c r="BD65" s="169">
        <v>0</v>
      </c>
      <c r="BE65" s="163">
        <v>0</v>
      </c>
      <c r="BF65" s="107">
        <v>0</v>
      </c>
      <c r="BG65" s="163">
        <v>0</v>
      </c>
      <c r="BH65" s="107">
        <v>0</v>
      </c>
      <c r="BI65" s="163">
        <v>0</v>
      </c>
      <c r="BJ65" s="107">
        <v>0</v>
      </c>
      <c r="BK65" s="163">
        <v>0</v>
      </c>
      <c r="BL65" s="109">
        <v>0</v>
      </c>
      <c r="BM65" s="178">
        <v>0</v>
      </c>
      <c r="BN65" s="115">
        <v>708456786</v>
      </c>
      <c r="BO65" s="163">
        <v>430.4760291951643</v>
      </c>
    </row>
    <row r="66" spans="1:67" ht="15" thickTop="1" x14ac:dyDescent="0.35"/>
    <row r="68" spans="1:67" x14ac:dyDescent="0.35">
      <c r="C68" s="13"/>
    </row>
  </sheetData>
  <mergeCells count="119">
    <mergeCell ref="BN31:BO32"/>
    <mergeCell ref="X14:Y14"/>
    <mergeCell ref="BD13:BM13"/>
    <mergeCell ref="AR13:BC13"/>
    <mergeCell ref="P13:AE13"/>
    <mergeCell ref="B13:O13"/>
    <mergeCell ref="AF13:AQ13"/>
    <mergeCell ref="B14:C14"/>
    <mergeCell ref="BL14:BM14"/>
    <mergeCell ref="BJ14:BK14"/>
    <mergeCell ref="BH14:BI14"/>
    <mergeCell ref="BF14:BG14"/>
    <mergeCell ref="BD14:BE14"/>
    <mergeCell ref="BB14:BC14"/>
    <mergeCell ref="AZ14:BA14"/>
    <mergeCell ref="AT14:AU14"/>
    <mergeCell ref="AR14:AS14"/>
    <mergeCell ref="AP14:AQ14"/>
    <mergeCell ref="AN14:AO14"/>
    <mergeCell ref="AL14:AM14"/>
    <mergeCell ref="AJ14:AK14"/>
    <mergeCell ref="AX14:AY14"/>
    <mergeCell ref="R14:S14"/>
    <mergeCell ref="T14:U14"/>
    <mergeCell ref="AN51:AO51"/>
    <mergeCell ref="AP51:AQ51"/>
    <mergeCell ref="AR51:AS51"/>
    <mergeCell ref="AV51:AW51"/>
    <mergeCell ref="BN13:BO14"/>
    <mergeCell ref="B50:O50"/>
    <mergeCell ref="P50:AE50"/>
    <mergeCell ref="AF50:AQ50"/>
    <mergeCell ref="AR50:BC50"/>
    <mergeCell ref="BD50:BM50"/>
    <mergeCell ref="B51:C51"/>
    <mergeCell ref="D51:E51"/>
    <mergeCell ref="F51:G51"/>
    <mergeCell ref="H51:I51"/>
    <mergeCell ref="J51:K51"/>
    <mergeCell ref="L51:M51"/>
    <mergeCell ref="N51:O51"/>
    <mergeCell ref="P51:Q51"/>
    <mergeCell ref="AF14:AG14"/>
    <mergeCell ref="AD14:AE14"/>
    <mergeCell ref="AB14:AC14"/>
    <mergeCell ref="D14:E14"/>
    <mergeCell ref="F14:G14"/>
    <mergeCell ref="H14:I14"/>
    <mergeCell ref="AV32:AW32"/>
    <mergeCell ref="AF32:AG32"/>
    <mergeCell ref="AH32:AI32"/>
    <mergeCell ref="AJ32:AK32"/>
    <mergeCell ref="BH51:BI51"/>
    <mergeCell ref="B31:O31"/>
    <mergeCell ref="P31:AE31"/>
    <mergeCell ref="AF31:AQ31"/>
    <mergeCell ref="AR31:BC31"/>
    <mergeCell ref="BD31:BM31"/>
    <mergeCell ref="B32:C32"/>
    <mergeCell ref="D32:E32"/>
    <mergeCell ref="F32:G32"/>
    <mergeCell ref="H32:I32"/>
    <mergeCell ref="J32:K32"/>
    <mergeCell ref="BJ51:BK51"/>
    <mergeCell ref="BL51:BM51"/>
    <mergeCell ref="AT51:AU51"/>
    <mergeCell ref="AZ51:BA51"/>
    <mergeCell ref="BB51:BC51"/>
    <mergeCell ref="BD51:BE51"/>
    <mergeCell ref="BF51:BG51"/>
    <mergeCell ref="AJ51:AK51"/>
    <mergeCell ref="AL51:AM51"/>
    <mergeCell ref="AB51:AC51"/>
    <mergeCell ref="AD51:AE51"/>
    <mergeCell ref="AF51:AG51"/>
    <mergeCell ref="AH51:AI51"/>
    <mergeCell ref="R51:S51"/>
    <mergeCell ref="T51:U51"/>
    <mergeCell ref="V51:W51"/>
    <mergeCell ref="X51:Y51"/>
    <mergeCell ref="Z51:AA51"/>
    <mergeCell ref="F1:G1"/>
    <mergeCell ref="F2:G2"/>
    <mergeCell ref="AL32:AM32"/>
    <mergeCell ref="V32:W32"/>
    <mergeCell ref="X32:Y32"/>
    <mergeCell ref="L32:M32"/>
    <mergeCell ref="N32:O32"/>
    <mergeCell ref="P32:Q32"/>
    <mergeCell ref="R32:S32"/>
    <mergeCell ref="T32:U32"/>
    <mergeCell ref="J14:K14"/>
    <mergeCell ref="L14:M14"/>
    <mergeCell ref="V14:W14"/>
    <mergeCell ref="AH14:AI14"/>
    <mergeCell ref="AV14:AW14"/>
    <mergeCell ref="N14:O14"/>
    <mergeCell ref="P14:Q14"/>
    <mergeCell ref="BN50:BO51"/>
    <mergeCell ref="B12:BO12"/>
    <mergeCell ref="B30:BO30"/>
    <mergeCell ref="B49:BO49"/>
    <mergeCell ref="BH32:BI32"/>
    <mergeCell ref="BJ32:BK32"/>
    <mergeCell ref="BL32:BM32"/>
    <mergeCell ref="AX32:AY32"/>
    <mergeCell ref="AZ32:BA32"/>
    <mergeCell ref="BB32:BC32"/>
    <mergeCell ref="BD32:BE32"/>
    <mergeCell ref="BF32:BG32"/>
    <mergeCell ref="AN32:AO32"/>
    <mergeCell ref="AP32:AQ32"/>
    <mergeCell ref="AR32:AS32"/>
    <mergeCell ref="AT32:AU32"/>
    <mergeCell ref="Z14:AA14"/>
    <mergeCell ref="Z32:AA32"/>
    <mergeCell ref="AB32:AC32"/>
    <mergeCell ref="AD32:AE32"/>
    <mergeCell ref="AX51:AY51"/>
  </mergeCells>
  <pageMargins left="0.7" right="0.7" top="0.75" bottom="0.75" header="0.3" footer="0.3"/>
  <pageSetup scale="41" orientation="landscape" r:id="rId1"/>
  <headerFooter>
    <oddHeader>&amp;C&amp;"-,Bold"Section 4
Attachment C-3</oddHeader>
  </headerFooter>
  <colBreaks count="4" manualBreakCount="4">
    <brk id="15" max="1048575" man="1"/>
    <brk id="31" max="1048575" man="1"/>
    <brk id="43" max="1048575" man="1"/>
    <brk id="5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7"/>
  <sheetViews>
    <sheetView topLeftCell="A4" zoomScaleNormal="100" zoomScaleSheetLayoutView="70" workbookViewId="0">
      <pane xSplit="2" topLeftCell="C1" activePane="topRight" state="frozen"/>
      <selection pane="topRight" activeCell="F1" sqref="F1:G2"/>
    </sheetView>
  </sheetViews>
  <sheetFormatPr defaultRowHeight="14.5" x14ac:dyDescent="0.35"/>
  <cols>
    <col min="1" max="1" width="12.7265625" customWidth="1"/>
    <col min="2" max="2" width="35.81640625" customWidth="1"/>
    <col min="3" max="3" width="18.54296875" customWidth="1"/>
    <col min="4" max="4" width="15.26953125" customWidth="1"/>
    <col min="5" max="5" width="18.54296875" customWidth="1"/>
    <col min="6" max="6" width="20.1796875" customWidth="1"/>
    <col min="7" max="10" width="15.26953125" customWidth="1"/>
    <col min="11" max="11" width="29.1796875" customWidth="1"/>
    <col min="12" max="12" width="15.26953125" hidden="1" customWidth="1"/>
    <col min="13" max="42" width="15.26953125" customWidth="1"/>
    <col min="43" max="43" width="17.1796875" customWidth="1"/>
    <col min="44" max="44" width="15.26953125" style="183" customWidth="1"/>
    <col min="45" max="45" width="17.1796875" customWidth="1"/>
    <col min="46" max="74" width="15.26953125" customWidth="1"/>
    <col min="75" max="75" width="16.54296875" customWidth="1"/>
    <col min="76" max="76" width="15.26953125" customWidth="1"/>
    <col min="77" max="77" width="17.81640625" customWidth="1"/>
    <col min="78" max="82" width="15.26953125" customWidth="1"/>
    <col min="87" max="87" width="14.453125" bestFit="1" customWidth="1"/>
    <col min="89" max="89" width="11.54296875" customWidth="1"/>
    <col min="90" max="90" width="11.453125" customWidth="1"/>
    <col min="91" max="91" width="10.54296875" customWidth="1"/>
    <col min="92" max="92" width="11" customWidth="1"/>
    <col min="94" max="94" width="12.1796875" bestFit="1" customWidth="1"/>
    <col min="95" max="95" width="6.54296875" bestFit="1" customWidth="1"/>
    <col min="96" max="96" width="12.1796875" bestFit="1" customWidth="1"/>
    <col min="97" max="97" width="6.54296875" bestFit="1" customWidth="1"/>
    <col min="98" max="98" width="12.1796875" bestFit="1" customWidth="1"/>
    <col min="99" max="99" width="6.54296875" bestFit="1" customWidth="1"/>
  </cols>
  <sheetData>
    <row r="1" spans="1:9" x14ac:dyDescent="0.35">
      <c r="F1" s="267"/>
      <c r="G1" s="267"/>
    </row>
    <row r="2" spans="1:9" x14ac:dyDescent="0.35">
      <c r="F2" s="267"/>
      <c r="G2" s="267"/>
    </row>
    <row r="3" spans="1:9" x14ac:dyDescent="0.35">
      <c r="A3" s="7" t="s">
        <v>5</v>
      </c>
      <c r="B3" s="7"/>
      <c r="C3" s="7"/>
      <c r="D3" s="7"/>
      <c r="E3" s="7"/>
      <c r="F3" s="7"/>
    </row>
    <row r="4" spans="1:9" x14ac:dyDescent="0.35">
      <c r="A4" s="1" t="s">
        <v>53</v>
      </c>
      <c r="B4" s="1"/>
      <c r="C4" s="1"/>
      <c r="D4" s="1"/>
      <c r="E4" s="1"/>
      <c r="F4" s="1"/>
    </row>
    <row r="5" spans="1:9" x14ac:dyDescent="0.35">
      <c r="A5" s="1" t="s">
        <v>59</v>
      </c>
      <c r="B5" s="1"/>
      <c r="C5" s="2" t="s">
        <v>178</v>
      </c>
      <c r="D5" s="1"/>
      <c r="E5" s="1"/>
      <c r="F5" s="1"/>
    </row>
    <row r="6" spans="1:9" x14ac:dyDescent="0.35">
      <c r="A6" s="1" t="s">
        <v>6</v>
      </c>
      <c r="B6" s="1"/>
      <c r="C6" s="2" t="s">
        <v>57</v>
      </c>
      <c r="D6" s="1"/>
      <c r="E6" s="1"/>
      <c r="F6" s="1"/>
    </row>
    <row r="7" spans="1:9" x14ac:dyDescent="0.35">
      <c r="A7" s="6" t="s">
        <v>1</v>
      </c>
      <c r="B7" s="6"/>
      <c r="C7" s="3" t="s">
        <v>3</v>
      </c>
      <c r="D7" s="6"/>
      <c r="E7" s="6"/>
      <c r="F7" s="6"/>
    </row>
    <row r="8" spans="1:9" x14ac:dyDescent="0.35">
      <c r="A8" s="6" t="s">
        <v>16</v>
      </c>
      <c r="B8" s="6"/>
      <c r="C8" s="3" t="s">
        <v>165</v>
      </c>
      <c r="D8" s="3"/>
      <c r="E8" s="3"/>
      <c r="F8" s="3"/>
    </row>
    <row r="9" spans="1:9" x14ac:dyDescent="0.35">
      <c r="A9" s="6"/>
      <c r="B9" s="6"/>
      <c r="C9" s="3" t="s">
        <v>22</v>
      </c>
      <c r="D9" s="3"/>
      <c r="E9" s="3"/>
      <c r="F9" s="3"/>
    </row>
    <row r="10" spans="1:9" x14ac:dyDescent="0.35">
      <c r="A10" s="1" t="s">
        <v>0</v>
      </c>
      <c r="B10" s="1"/>
      <c r="C10" s="4">
        <v>42880</v>
      </c>
      <c r="D10" s="4"/>
      <c r="E10" s="4"/>
      <c r="F10" s="4"/>
    </row>
    <row r="11" spans="1:9" ht="15" thickBot="1" x14ac:dyDescent="0.4">
      <c r="A11" s="1"/>
      <c r="B11" s="1"/>
      <c r="C11" s="4"/>
      <c r="D11" s="4"/>
      <c r="E11" s="4"/>
      <c r="F11" s="4"/>
    </row>
    <row r="12" spans="1:9" ht="16.5" customHeight="1" x14ac:dyDescent="0.35">
      <c r="A12" s="1"/>
      <c r="B12" s="1"/>
      <c r="D12" s="42"/>
      <c r="E12" s="284" t="s">
        <v>141</v>
      </c>
      <c r="F12" s="285"/>
      <c r="G12" s="42"/>
      <c r="H12" s="42"/>
    </row>
    <row r="13" spans="1:9" ht="12" customHeight="1" x14ac:dyDescent="0.35">
      <c r="A13" s="1"/>
      <c r="B13" s="1"/>
      <c r="D13" s="42"/>
      <c r="E13" s="49" t="s">
        <v>155</v>
      </c>
      <c r="F13" s="146">
        <f>C52+M52+W52+AG52+AQ52+BA52+BK52+BU52</f>
        <v>708456786</v>
      </c>
      <c r="G13" s="42"/>
      <c r="H13" s="42"/>
    </row>
    <row r="14" spans="1:9" ht="23.25" customHeight="1" x14ac:dyDescent="0.35">
      <c r="A14" s="1"/>
      <c r="B14" s="1"/>
      <c r="D14" s="42"/>
      <c r="E14" s="49" t="s">
        <v>156</v>
      </c>
      <c r="F14" s="146">
        <f>E52+O52+Y52+AI52+AS52+BC52+BM52+BW52</f>
        <v>735634080</v>
      </c>
      <c r="G14" s="42"/>
      <c r="H14" s="42"/>
    </row>
    <row r="15" spans="1:9" ht="15" thickBot="1" x14ac:dyDescent="0.4">
      <c r="A15" s="1"/>
      <c r="B15" s="1"/>
      <c r="D15" s="42"/>
      <c r="E15" s="128" t="s">
        <v>138</v>
      </c>
      <c r="F15" s="147">
        <f>G52+Q52+AA52+AK52+AU52+BE52+BO52+BY52</f>
        <v>755060463.44288337</v>
      </c>
      <c r="G15" s="42"/>
      <c r="H15" s="42"/>
    </row>
    <row r="16" spans="1:9" ht="15" customHeight="1" x14ac:dyDescent="0.35">
      <c r="A16" s="1"/>
      <c r="B16" s="1"/>
      <c r="D16" s="294" t="s">
        <v>142</v>
      </c>
      <c r="E16" s="295"/>
      <c r="F16" s="295"/>
      <c r="G16" s="295"/>
      <c r="H16" s="295"/>
      <c r="I16" s="296"/>
    </row>
    <row r="17" spans="1:92" ht="15" thickBot="1" x14ac:dyDescent="0.4">
      <c r="A17" s="1"/>
      <c r="B17" s="1"/>
      <c r="C17" s="41"/>
      <c r="D17" s="131">
        <v>1</v>
      </c>
      <c r="E17" s="129" t="s">
        <v>137</v>
      </c>
      <c r="F17" s="129" t="s">
        <v>167</v>
      </c>
      <c r="G17" s="129" t="s">
        <v>145</v>
      </c>
      <c r="H17" s="129" t="s">
        <v>146</v>
      </c>
      <c r="I17" s="132" t="s">
        <v>168</v>
      </c>
    </row>
    <row r="18" spans="1:92" x14ac:dyDescent="0.35">
      <c r="A18" s="1"/>
      <c r="B18" s="1"/>
      <c r="C18" s="50" t="s">
        <v>155</v>
      </c>
      <c r="D18" s="133">
        <f>C52/F13</f>
        <v>0</v>
      </c>
      <c r="E18" s="130">
        <f>(M52+W52)/F13</f>
        <v>0</v>
      </c>
      <c r="F18" s="130">
        <f>AG52/F13</f>
        <v>0</v>
      </c>
      <c r="G18" s="130">
        <f>(AQ52+BA52)/F13</f>
        <v>1</v>
      </c>
      <c r="H18" s="130">
        <f>(BK52+BU52)/F13</f>
        <v>0</v>
      </c>
      <c r="I18" s="134">
        <f>CE52/F13</f>
        <v>0</v>
      </c>
    </row>
    <row r="19" spans="1:92" x14ac:dyDescent="0.35">
      <c r="A19" s="1"/>
      <c r="B19" s="1"/>
      <c r="C19" s="60" t="s">
        <v>156</v>
      </c>
      <c r="D19" s="133">
        <f>E52/F14</f>
        <v>0</v>
      </c>
      <c r="E19" s="130">
        <f>(O52+Y52)/F14</f>
        <v>4.3934886757829384E-3</v>
      </c>
      <c r="F19" s="130">
        <f>AI52/F14</f>
        <v>6.1313907588403187E-4</v>
      </c>
      <c r="G19" s="191">
        <f>(AS52+BC52)/F14</f>
        <v>0.75831320376021727</v>
      </c>
      <c r="H19" s="191">
        <f>(BM52+BW52)/F14</f>
        <v>0.23668016848811571</v>
      </c>
      <c r="I19" s="134">
        <f>CG52/F14</f>
        <v>0</v>
      </c>
    </row>
    <row r="20" spans="1:92" ht="15" thickBot="1" x14ac:dyDescent="0.4">
      <c r="A20" s="1"/>
      <c r="B20" s="1"/>
      <c r="C20" s="51" t="s">
        <v>138</v>
      </c>
      <c r="D20" s="135">
        <f>G52/F15</f>
        <v>0</v>
      </c>
      <c r="E20" s="47">
        <f>(Q52+AA52)/F15</f>
        <v>1.7122871702466461E-2</v>
      </c>
      <c r="F20" s="47">
        <f>AK52/F15</f>
        <v>7.3626686459666961E-3</v>
      </c>
      <c r="G20" s="47">
        <f>(AU52+BE52)/F15</f>
        <v>0</v>
      </c>
      <c r="H20" s="47">
        <f>(BO52+BY52)/F15</f>
        <v>0.9755144596515668</v>
      </c>
      <c r="I20" s="48">
        <f>CI52/F15</f>
        <v>0</v>
      </c>
      <c r="BZ20" s="241"/>
    </row>
    <row r="21" spans="1:92" x14ac:dyDescent="0.35">
      <c r="D21" s="4"/>
      <c r="E21" s="4"/>
      <c r="F21" s="4"/>
    </row>
    <row r="22" spans="1:92" ht="15" customHeight="1" x14ac:dyDescent="0.35">
      <c r="C22" s="369" t="s">
        <v>122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1"/>
    </row>
    <row r="23" spans="1:92" x14ac:dyDescent="0.35">
      <c r="B23" s="356" t="s">
        <v>128</v>
      </c>
      <c r="C23" s="350" t="s">
        <v>118</v>
      </c>
      <c r="D23" s="351"/>
      <c r="E23" s="351"/>
      <c r="F23" s="351"/>
      <c r="G23" s="351"/>
      <c r="H23" s="351"/>
      <c r="I23" s="351"/>
      <c r="J23" s="351"/>
      <c r="K23" s="351"/>
      <c r="L23" s="352"/>
      <c r="M23" s="265" t="s">
        <v>119</v>
      </c>
      <c r="N23" s="256"/>
      <c r="O23" s="256"/>
      <c r="P23" s="256"/>
      <c r="Q23" s="256"/>
      <c r="R23" s="256"/>
      <c r="S23" s="256"/>
      <c r="T23" s="256"/>
      <c r="U23" s="256"/>
      <c r="V23" s="256"/>
      <c r="W23" s="266" t="s">
        <v>119</v>
      </c>
      <c r="X23" s="256"/>
      <c r="Y23" s="256"/>
      <c r="Z23" s="256"/>
      <c r="AA23" s="256"/>
      <c r="AB23" s="256"/>
      <c r="AC23" s="256"/>
      <c r="AD23" s="256"/>
      <c r="AE23" s="256"/>
      <c r="AF23" s="256"/>
      <c r="AG23" s="266" t="s">
        <v>119</v>
      </c>
      <c r="AH23" s="256"/>
      <c r="AI23" s="256"/>
      <c r="AJ23" s="256"/>
      <c r="AK23" s="256"/>
      <c r="AL23" s="256"/>
      <c r="AM23" s="256"/>
      <c r="AN23" s="256"/>
      <c r="AO23" s="256"/>
      <c r="AP23" s="264"/>
      <c r="AQ23" s="261" t="s">
        <v>124</v>
      </c>
      <c r="AR23" s="262"/>
      <c r="AS23" s="262"/>
      <c r="AT23" s="262"/>
      <c r="AU23" s="262"/>
      <c r="AV23" s="262"/>
      <c r="AW23" s="262"/>
      <c r="AX23" s="262"/>
      <c r="AY23" s="262"/>
      <c r="AZ23" s="262"/>
      <c r="BA23" s="261" t="s">
        <v>124</v>
      </c>
      <c r="BB23" s="262"/>
      <c r="BC23" s="262"/>
      <c r="BD23" s="262"/>
      <c r="BE23" s="262"/>
      <c r="BF23" s="262"/>
      <c r="BG23" s="262"/>
      <c r="BH23" s="262"/>
      <c r="BI23" s="262"/>
      <c r="BJ23" s="263"/>
      <c r="BK23" s="258" t="s">
        <v>120</v>
      </c>
      <c r="BL23" s="259"/>
      <c r="BM23" s="259"/>
      <c r="BN23" s="259"/>
      <c r="BO23" s="259"/>
      <c r="BP23" s="259"/>
      <c r="BQ23" s="259"/>
      <c r="BR23" s="259"/>
      <c r="BS23" s="259"/>
      <c r="BT23" s="259"/>
      <c r="BU23" s="258" t="s">
        <v>120</v>
      </c>
      <c r="BV23" s="259"/>
      <c r="BW23" s="259"/>
      <c r="BX23" s="259"/>
      <c r="BY23" s="259"/>
      <c r="BZ23" s="259"/>
      <c r="CA23" s="259"/>
      <c r="CB23" s="259"/>
      <c r="CC23" s="259"/>
      <c r="CD23" s="259"/>
      <c r="CE23" s="258" t="s">
        <v>120</v>
      </c>
      <c r="CF23" s="259"/>
      <c r="CG23" s="259"/>
      <c r="CH23" s="259"/>
      <c r="CI23" s="259"/>
      <c r="CJ23" s="259"/>
      <c r="CK23" s="259"/>
      <c r="CL23" s="259"/>
      <c r="CM23" s="259"/>
      <c r="CN23" s="260"/>
    </row>
    <row r="24" spans="1:92" ht="15" customHeight="1" x14ac:dyDescent="0.35">
      <c r="B24" s="356"/>
      <c r="C24" s="274" t="s">
        <v>117</v>
      </c>
      <c r="D24" s="275"/>
      <c r="E24" s="275"/>
      <c r="F24" s="275"/>
      <c r="G24" s="270"/>
      <c r="H24" s="270"/>
      <c r="I24" s="270"/>
      <c r="J24" s="270"/>
      <c r="K24" s="270"/>
      <c r="L24" s="271"/>
      <c r="M24" s="274" t="s">
        <v>110</v>
      </c>
      <c r="N24" s="275"/>
      <c r="O24" s="275"/>
      <c r="P24" s="275"/>
      <c r="Q24" s="270"/>
      <c r="R24" s="270"/>
      <c r="S24" s="270"/>
      <c r="T24" s="270"/>
      <c r="U24" s="270"/>
      <c r="V24" s="271"/>
      <c r="W24" s="274" t="s">
        <v>111</v>
      </c>
      <c r="X24" s="275"/>
      <c r="Y24" s="275"/>
      <c r="Z24" s="275"/>
      <c r="AA24" s="270"/>
      <c r="AB24" s="270"/>
      <c r="AC24" s="270"/>
      <c r="AD24" s="270"/>
      <c r="AE24" s="270"/>
      <c r="AF24" s="271"/>
      <c r="AG24" s="274" t="s">
        <v>121</v>
      </c>
      <c r="AH24" s="275"/>
      <c r="AI24" s="275"/>
      <c r="AJ24" s="275"/>
      <c r="AK24" s="270"/>
      <c r="AL24" s="270"/>
      <c r="AM24" s="270"/>
      <c r="AN24" s="270"/>
      <c r="AO24" s="270"/>
      <c r="AP24" s="271"/>
      <c r="AQ24" s="276" t="s">
        <v>108</v>
      </c>
      <c r="AR24" s="269"/>
      <c r="AS24" s="269"/>
      <c r="AT24" s="269"/>
      <c r="AU24" s="270"/>
      <c r="AV24" s="270"/>
      <c r="AW24" s="270"/>
      <c r="AX24" s="270"/>
      <c r="AY24" s="270"/>
      <c r="AZ24" s="271"/>
      <c r="BA24" s="276" t="s">
        <v>109</v>
      </c>
      <c r="BB24" s="269"/>
      <c r="BC24" s="269"/>
      <c r="BD24" s="269"/>
      <c r="BE24" s="270"/>
      <c r="BF24" s="270"/>
      <c r="BG24" s="270"/>
      <c r="BH24" s="270"/>
      <c r="BI24" s="270"/>
      <c r="BJ24" s="271"/>
      <c r="BK24" s="269" t="s">
        <v>107</v>
      </c>
      <c r="BL24" s="269"/>
      <c r="BM24" s="269"/>
      <c r="BN24" s="269"/>
      <c r="BO24" s="270"/>
      <c r="BP24" s="270"/>
      <c r="BQ24" s="270"/>
      <c r="BR24" s="270"/>
      <c r="BS24" s="270"/>
      <c r="BT24" s="271"/>
      <c r="BU24" s="269" t="s">
        <v>106</v>
      </c>
      <c r="BV24" s="269"/>
      <c r="BW24" s="269"/>
      <c r="BX24" s="269"/>
      <c r="BY24" s="270"/>
      <c r="BZ24" s="270"/>
      <c r="CA24" s="270"/>
      <c r="CB24" s="270"/>
      <c r="CC24" s="270"/>
      <c r="CD24" s="270"/>
      <c r="CE24" s="276" t="s">
        <v>169</v>
      </c>
      <c r="CF24" s="269"/>
      <c r="CG24" s="269"/>
      <c r="CH24" s="269"/>
      <c r="CI24" s="270"/>
      <c r="CJ24" s="270"/>
      <c r="CK24" s="270"/>
      <c r="CL24" s="270"/>
      <c r="CM24" s="270"/>
      <c r="CN24" s="271"/>
    </row>
    <row r="25" spans="1:92" ht="30" customHeight="1" x14ac:dyDescent="0.35">
      <c r="C25" s="368" t="s">
        <v>144</v>
      </c>
      <c r="D25" s="374"/>
      <c r="E25" s="364" t="s">
        <v>154</v>
      </c>
      <c r="F25" s="365"/>
      <c r="G25" s="361" t="s">
        <v>10</v>
      </c>
      <c r="H25" s="361"/>
      <c r="I25" s="357" t="s">
        <v>161</v>
      </c>
      <c r="J25" s="357"/>
      <c r="K25" s="357" t="s">
        <v>162</v>
      </c>
      <c r="L25" s="357"/>
      <c r="M25" s="362" t="s">
        <v>144</v>
      </c>
      <c r="N25" s="362"/>
      <c r="O25" s="364" t="s">
        <v>154</v>
      </c>
      <c r="P25" s="365"/>
      <c r="Q25" s="361" t="s">
        <v>10</v>
      </c>
      <c r="R25" s="361"/>
      <c r="S25" s="357" t="s">
        <v>161</v>
      </c>
      <c r="T25" s="357"/>
      <c r="U25" s="357" t="s">
        <v>162</v>
      </c>
      <c r="V25" s="357"/>
      <c r="W25" s="362" t="s">
        <v>144</v>
      </c>
      <c r="X25" s="362"/>
      <c r="Y25" s="361" t="s">
        <v>154</v>
      </c>
      <c r="Z25" s="361"/>
      <c r="AA25" s="361" t="s">
        <v>10</v>
      </c>
      <c r="AB25" s="361"/>
      <c r="AC25" s="357" t="s">
        <v>161</v>
      </c>
      <c r="AD25" s="357"/>
      <c r="AE25" s="357" t="s">
        <v>162</v>
      </c>
      <c r="AF25" s="357"/>
      <c r="AG25" s="362" t="s">
        <v>144</v>
      </c>
      <c r="AH25" s="362"/>
      <c r="AI25" s="361" t="s">
        <v>154</v>
      </c>
      <c r="AJ25" s="361"/>
      <c r="AK25" s="361" t="s">
        <v>10</v>
      </c>
      <c r="AL25" s="361"/>
      <c r="AM25" s="366" t="s">
        <v>161</v>
      </c>
      <c r="AN25" s="367"/>
      <c r="AO25" s="366" t="s">
        <v>162</v>
      </c>
      <c r="AP25" s="367"/>
      <c r="AQ25" s="368" t="s">
        <v>144</v>
      </c>
      <c r="AR25" s="362"/>
      <c r="AS25" s="364" t="s">
        <v>154</v>
      </c>
      <c r="AT25" s="365"/>
      <c r="AU25" s="361" t="s">
        <v>10</v>
      </c>
      <c r="AV25" s="361"/>
      <c r="AW25" s="357" t="s">
        <v>161</v>
      </c>
      <c r="AX25" s="357"/>
      <c r="AY25" s="357" t="s">
        <v>162</v>
      </c>
      <c r="AZ25" s="357"/>
      <c r="BA25" s="362" t="s">
        <v>144</v>
      </c>
      <c r="BB25" s="362"/>
      <c r="BC25" s="364" t="s">
        <v>154</v>
      </c>
      <c r="BD25" s="365"/>
      <c r="BE25" s="361" t="s">
        <v>10</v>
      </c>
      <c r="BF25" s="361"/>
      <c r="BG25" s="357" t="s">
        <v>161</v>
      </c>
      <c r="BH25" s="357"/>
      <c r="BI25" s="357" t="s">
        <v>162</v>
      </c>
      <c r="BJ25" s="357"/>
      <c r="BK25" s="362" t="s">
        <v>144</v>
      </c>
      <c r="BL25" s="362"/>
      <c r="BM25" s="364" t="s">
        <v>154</v>
      </c>
      <c r="BN25" s="365"/>
      <c r="BO25" s="361" t="s">
        <v>10</v>
      </c>
      <c r="BP25" s="361"/>
      <c r="BQ25" s="357" t="s">
        <v>161</v>
      </c>
      <c r="BR25" s="357"/>
      <c r="BS25" s="357" t="s">
        <v>162</v>
      </c>
      <c r="BT25" s="357"/>
      <c r="BU25" s="362" t="s">
        <v>144</v>
      </c>
      <c r="BV25" s="362"/>
      <c r="BW25" s="364" t="s">
        <v>154</v>
      </c>
      <c r="BX25" s="365"/>
      <c r="BY25" s="361" t="s">
        <v>10</v>
      </c>
      <c r="BZ25" s="361"/>
      <c r="CA25" s="357" t="s">
        <v>161</v>
      </c>
      <c r="CB25" s="357"/>
      <c r="CC25" s="357" t="s">
        <v>162</v>
      </c>
      <c r="CD25" s="357"/>
      <c r="CE25" s="368" t="s">
        <v>144</v>
      </c>
      <c r="CF25" s="362"/>
      <c r="CG25" s="364" t="s">
        <v>154</v>
      </c>
      <c r="CH25" s="365"/>
      <c r="CI25" s="361" t="s">
        <v>10</v>
      </c>
      <c r="CJ25" s="361"/>
      <c r="CK25" s="357" t="s">
        <v>161</v>
      </c>
      <c r="CL25" s="357"/>
      <c r="CM25" s="357" t="s">
        <v>162</v>
      </c>
      <c r="CN25" s="357"/>
    </row>
    <row r="26" spans="1:92" ht="15.75" customHeight="1" x14ac:dyDescent="0.35">
      <c r="A26" s="358" t="s">
        <v>21</v>
      </c>
      <c r="B26" s="33" t="s">
        <v>127</v>
      </c>
      <c r="C26" s="32" t="s">
        <v>11</v>
      </c>
      <c r="D26" s="32" t="s">
        <v>12</v>
      </c>
      <c r="E26" s="32" t="s">
        <v>11</v>
      </c>
      <c r="F26" s="32" t="s">
        <v>12</v>
      </c>
      <c r="G26" s="32" t="s">
        <v>11</v>
      </c>
      <c r="H26" s="70" t="s">
        <v>12</v>
      </c>
      <c r="I26" s="32" t="s">
        <v>130</v>
      </c>
      <c r="J26" s="35" t="s">
        <v>131</v>
      </c>
      <c r="K26" s="32" t="s">
        <v>130</v>
      </c>
      <c r="L26" s="35" t="s">
        <v>131</v>
      </c>
      <c r="M26" s="16" t="s">
        <v>11</v>
      </c>
      <c r="N26" s="32" t="s">
        <v>12</v>
      </c>
      <c r="O26" s="32" t="s">
        <v>11</v>
      </c>
      <c r="P26" s="32" t="s">
        <v>12</v>
      </c>
      <c r="Q26" s="32" t="s">
        <v>11</v>
      </c>
      <c r="R26" s="70" t="s">
        <v>12</v>
      </c>
      <c r="S26" s="32" t="s">
        <v>130</v>
      </c>
      <c r="T26" s="35" t="s">
        <v>131</v>
      </c>
      <c r="U26" s="32" t="s">
        <v>130</v>
      </c>
      <c r="V26" s="35" t="s">
        <v>131</v>
      </c>
      <c r="W26" s="16" t="s">
        <v>11</v>
      </c>
      <c r="X26" s="32" t="s">
        <v>12</v>
      </c>
      <c r="Y26" s="32" t="s">
        <v>11</v>
      </c>
      <c r="Z26" s="32" t="s">
        <v>12</v>
      </c>
      <c r="AA26" s="32" t="s">
        <v>11</v>
      </c>
      <c r="AB26" s="70" t="s">
        <v>12</v>
      </c>
      <c r="AC26" s="32" t="s">
        <v>130</v>
      </c>
      <c r="AD26" s="35" t="s">
        <v>131</v>
      </c>
      <c r="AE26" s="32" t="s">
        <v>130</v>
      </c>
      <c r="AF26" s="35" t="s">
        <v>131</v>
      </c>
      <c r="AG26" s="16" t="s">
        <v>11</v>
      </c>
      <c r="AH26" s="32" t="s">
        <v>12</v>
      </c>
      <c r="AI26" s="32" t="s">
        <v>11</v>
      </c>
      <c r="AJ26" s="32" t="s">
        <v>12</v>
      </c>
      <c r="AK26" s="32" t="s">
        <v>11</v>
      </c>
      <c r="AL26" s="32" t="s">
        <v>12</v>
      </c>
      <c r="AM26" s="32" t="s">
        <v>130</v>
      </c>
      <c r="AN26" s="35" t="s">
        <v>131</v>
      </c>
      <c r="AO26" s="32" t="s">
        <v>130</v>
      </c>
      <c r="AP26" s="35" t="s">
        <v>131</v>
      </c>
      <c r="AQ26" s="32" t="s">
        <v>11</v>
      </c>
      <c r="AR26" s="184" t="s">
        <v>12</v>
      </c>
      <c r="AS26" s="32" t="s">
        <v>11</v>
      </c>
      <c r="AT26" s="32" t="s">
        <v>12</v>
      </c>
      <c r="AU26" s="32" t="s">
        <v>11</v>
      </c>
      <c r="AV26" s="70" t="s">
        <v>12</v>
      </c>
      <c r="AW26" s="32" t="s">
        <v>130</v>
      </c>
      <c r="AX26" s="35" t="s">
        <v>131</v>
      </c>
      <c r="AY26" s="32" t="s">
        <v>130</v>
      </c>
      <c r="AZ26" s="35" t="s">
        <v>131</v>
      </c>
      <c r="BA26" s="16" t="s">
        <v>11</v>
      </c>
      <c r="BB26" s="32" t="s">
        <v>12</v>
      </c>
      <c r="BC26" s="32" t="s">
        <v>11</v>
      </c>
      <c r="BD26" s="32" t="s">
        <v>12</v>
      </c>
      <c r="BE26" s="32" t="s">
        <v>11</v>
      </c>
      <c r="BF26" s="70" t="s">
        <v>12</v>
      </c>
      <c r="BG26" s="32" t="s">
        <v>130</v>
      </c>
      <c r="BH26" s="35" t="s">
        <v>131</v>
      </c>
      <c r="BI26" s="32" t="s">
        <v>130</v>
      </c>
      <c r="BJ26" s="35" t="s">
        <v>131</v>
      </c>
      <c r="BK26" s="16" t="s">
        <v>11</v>
      </c>
      <c r="BL26" s="32" t="s">
        <v>12</v>
      </c>
      <c r="BM26" s="32" t="s">
        <v>11</v>
      </c>
      <c r="BN26" s="32" t="s">
        <v>12</v>
      </c>
      <c r="BO26" s="32" t="s">
        <v>11</v>
      </c>
      <c r="BP26" s="70" t="s">
        <v>12</v>
      </c>
      <c r="BQ26" s="32" t="s">
        <v>130</v>
      </c>
      <c r="BR26" s="35" t="s">
        <v>131</v>
      </c>
      <c r="BS26" s="32" t="s">
        <v>130</v>
      </c>
      <c r="BT26" s="35" t="s">
        <v>131</v>
      </c>
      <c r="BU26" s="16" t="s">
        <v>11</v>
      </c>
      <c r="BV26" s="32" t="s">
        <v>12</v>
      </c>
      <c r="BW26" s="32" t="s">
        <v>11</v>
      </c>
      <c r="BX26" s="32" t="s">
        <v>12</v>
      </c>
      <c r="BY26" s="32" t="s">
        <v>11</v>
      </c>
      <c r="BZ26" s="70" t="s">
        <v>12</v>
      </c>
      <c r="CA26" s="32" t="s">
        <v>130</v>
      </c>
      <c r="CB26" s="35" t="s">
        <v>131</v>
      </c>
      <c r="CC26" s="32" t="s">
        <v>130</v>
      </c>
      <c r="CD26" s="35" t="s">
        <v>131</v>
      </c>
      <c r="CE26" s="32" t="s">
        <v>11</v>
      </c>
      <c r="CF26" s="32" t="s">
        <v>12</v>
      </c>
      <c r="CG26" s="32" t="s">
        <v>11</v>
      </c>
      <c r="CH26" s="32" t="s">
        <v>12</v>
      </c>
      <c r="CI26" s="32" t="s">
        <v>11</v>
      </c>
      <c r="CJ26" s="70" t="s">
        <v>12</v>
      </c>
      <c r="CK26" s="32" t="s">
        <v>130</v>
      </c>
      <c r="CL26" s="35" t="s">
        <v>131</v>
      </c>
      <c r="CM26" s="32" t="s">
        <v>130</v>
      </c>
      <c r="CN26" s="35" t="s">
        <v>131</v>
      </c>
    </row>
    <row r="27" spans="1:92" x14ac:dyDescent="0.35">
      <c r="A27" s="359"/>
      <c r="B27" s="119" t="s">
        <v>24</v>
      </c>
      <c r="C27" s="136"/>
      <c r="D27" s="187"/>
      <c r="E27" s="137"/>
      <c r="F27" s="187"/>
      <c r="G27" s="137"/>
      <c r="H27" s="187"/>
      <c r="I27" s="140" t="e">
        <f>(E27-C27)/C27</f>
        <v>#DIV/0!</v>
      </c>
      <c r="J27" s="140" t="e">
        <f>(F27-D27)/D27</f>
        <v>#DIV/0!</v>
      </c>
      <c r="K27" s="140" t="e">
        <f>(G27-E27)/E27</f>
        <v>#DIV/0!</v>
      </c>
      <c r="L27" s="140" t="e">
        <f>(H27-F27)/F27</f>
        <v>#DIV/0!</v>
      </c>
      <c r="M27" s="137"/>
      <c r="N27" s="137"/>
      <c r="O27" s="137">
        <v>2673205</v>
      </c>
      <c r="P27" s="187">
        <v>1.6243060922909407</v>
      </c>
      <c r="Q27" s="137">
        <v>8606942</v>
      </c>
      <c r="R27" s="187">
        <v>5.2297928241922236</v>
      </c>
      <c r="S27" s="140" t="e">
        <f>(O27-M27)/M27</f>
        <v>#DIV/0!</v>
      </c>
      <c r="T27" s="140" t="e">
        <f>(P27-N27)/N27</f>
        <v>#DIV/0!</v>
      </c>
      <c r="U27" s="140">
        <f>(Q27-O27)/O27</f>
        <v>2.2197089261766307</v>
      </c>
      <c r="V27" s="140">
        <f>(R27-P27)/P27</f>
        <v>2.2197089261766303</v>
      </c>
      <c r="W27" s="137"/>
      <c r="X27" s="137"/>
      <c r="Y27" s="137"/>
      <c r="Z27" s="137"/>
      <c r="AA27" s="137"/>
      <c r="AB27" s="137"/>
      <c r="AC27" s="140" t="e">
        <f>(Y27-W27)/W27</f>
        <v>#DIV/0!</v>
      </c>
      <c r="AD27" s="140" t="e">
        <f>(Z27-X27)/X27</f>
        <v>#DIV/0!</v>
      </c>
      <c r="AE27" s="140" t="e">
        <f>(AA27-Y27)/Y27</f>
        <v>#DIV/0!</v>
      </c>
      <c r="AF27" s="140" t="e">
        <f>(AB27-Z27)/Z27</f>
        <v>#DIV/0!</v>
      </c>
      <c r="AG27" s="137"/>
      <c r="AH27" s="137"/>
      <c r="AI27" s="137"/>
      <c r="AJ27" s="187"/>
      <c r="AK27" s="137"/>
      <c r="AL27" s="187"/>
      <c r="AM27" s="140" t="e">
        <f>(AI27-AG27)/AG27</f>
        <v>#DIV/0!</v>
      </c>
      <c r="AN27" s="140" t="e">
        <f>(AJ27-AH27)/AH27</f>
        <v>#DIV/0!</v>
      </c>
      <c r="AO27" s="140" t="e">
        <f>(AK27-AI27)/AI27</f>
        <v>#DIV/0!</v>
      </c>
      <c r="AP27" s="140" t="e">
        <f>(AL27-AJ27)/AJ27</f>
        <v>#DIV/0!</v>
      </c>
      <c r="AQ27" s="137">
        <v>27824302</v>
      </c>
      <c r="AR27" s="185">
        <v>16.906740505252312</v>
      </c>
      <c r="AS27" s="137">
        <v>15115739</v>
      </c>
      <c r="AT27" s="186">
        <v>15.258435892466345</v>
      </c>
      <c r="AU27" s="137"/>
      <c r="AV27" s="137"/>
      <c r="AW27" s="251">
        <f>(AS27-AQ27)/AQ27</f>
        <v>-0.45674328146668336</v>
      </c>
      <c r="AX27" s="251">
        <f>(AT27-AR27)/AR27</f>
        <v>-9.7493932214426468E-2</v>
      </c>
      <c r="AY27" s="251">
        <f>(AU27-AS27)/AS27</f>
        <v>-1</v>
      </c>
      <c r="AZ27" s="251">
        <f>(AV27-AT27)/AT27</f>
        <v>-1</v>
      </c>
      <c r="BA27" s="137"/>
      <c r="BB27" s="137"/>
      <c r="BC27" s="137"/>
      <c r="BD27" s="137"/>
      <c r="BE27" s="137"/>
      <c r="BF27" s="137"/>
      <c r="BG27" s="140" t="e">
        <f>(BC27-BA27)/BA27</f>
        <v>#DIV/0!</v>
      </c>
      <c r="BH27" s="140" t="e">
        <f>(BD27-BB27)/BB27</f>
        <v>#DIV/0!</v>
      </c>
      <c r="BI27" s="140" t="e">
        <f>(BE27-BC27)/BC27</f>
        <v>#DIV/0!</v>
      </c>
      <c r="BJ27" s="140" t="e">
        <f>(BF27-BD27)/BD27</f>
        <v>#DIV/0!</v>
      </c>
      <c r="BK27" s="137"/>
      <c r="BL27" s="137"/>
      <c r="BM27" s="137"/>
      <c r="BN27" s="137"/>
      <c r="BO27" s="137"/>
      <c r="BP27" s="137"/>
      <c r="BQ27" s="140" t="e">
        <f>(BM27-BK27)/BK27</f>
        <v>#DIV/0!</v>
      </c>
      <c r="BR27" s="140" t="e">
        <f>(BN27-BL27)/BL27</f>
        <v>#DIV/0!</v>
      </c>
      <c r="BS27" s="140" t="e">
        <f>(BO27-BM27)/BM27</f>
        <v>#DIV/0!</v>
      </c>
      <c r="BT27" s="140" t="e">
        <f>(BP27-BN27)/BN27</f>
        <v>#DIV/0!</v>
      </c>
      <c r="BU27" s="137"/>
      <c r="BV27" s="137"/>
      <c r="BW27" s="137">
        <v>13533980</v>
      </c>
      <c r="BX27" s="187">
        <v>20.65928463266901</v>
      </c>
      <c r="BY27" s="137">
        <v>20911240</v>
      </c>
      <c r="BZ27" s="186">
        <v>12.706191455334704</v>
      </c>
      <c r="CA27" s="140" t="e">
        <f>(BW27-BU27)/BU27</f>
        <v>#DIV/0!</v>
      </c>
      <c r="CB27" s="140" t="e">
        <f>(BX27-BV27)/BV27</f>
        <v>#DIV/0!</v>
      </c>
      <c r="CC27" s="251">
        <f>(BY27-BW27)/BW27</f>
        <v>0.54509168773708838</v>
      </c>
      <c r="CD27" s="251">
        <f>(BZ27-BX27)/BX27</f>
        <v>-0.38496459672944794</v>
      </c>
      <c r="CE27" s="136"/>
      <c r="CF27" s="137"/>
      <c r="CG27" s="137"/>
      <c r="CH27" s="137"/>
      <c r="CI27" s="137"/>
      <c r="CJ27" s="162"/>
      <c r="CK27" s="140" t="e">
        <f>(CG27-CE27)/CE27</f>
        <v>#DIV/0!</v>
      </c>
      <c r="CL27" s="140" t="e">
        <f>(CH27-CF27)/CF27</f>
        <v>#DIV/0!</v>
      </c>
      <c r="CM27" s="140" t="e">
        <f>(CI27-CG27)/CG27</f>
        <v>#DIV/0!</v>
      </c>
      <c r="CN27" s="140" t="e">
        <f>(CJ27-CH27)/CH27</f>
        <v>#DIV/0!</v>
      </c>
    </row>
    <row r="28" spans="1:92" ht="15" customHeight="1" x14ac:dyDescent="0.35">
      <c r="A28" s="360"/>
      <c r="B28" s="120" t="s">
        <v>113</v>
      </c>
      <c r="C28" s="85"/>
      <c r="D28" s="186"/>
      <c r="E28" s="77"/>
      <c r="F28" s="186"/>
      <c r="G28" s="77"/>
      <c r="H28" s="186"/>
      <c r="I28" s="140" t="e">
        <f t="shared" ref="I28:I50" si="0">(E28-C28)/C28</f>
        <v>#DIV/0!</v>
      </c>
      <c r="J28" s="140" t="e">
        <f t="shared" ref="J28:J50" si="1">(F28-D28)/D28</f>
        <v>#DIV/0!</v>
      </c>
      <c r="K28" s="76" t="e">
        <f t="shared" ref="K28:K52" si="2">(G28-E28)/E28</f>
        <v>#DIV/0!</v>
      </c>
      <c r="L28" s="76" t="e">
        <f t="shared" ref="L28:L52" si="3">(H28-F28)/F28</f>
        <v>#DIV/0!</v>
      </c>
      <c r="M28" s="77"/>
      <c r="N28" s="77"/>
      <c r="O28" s="77"/>
      <c r="P28" s="186"/>
      <c r="Q28" s="77"/>
      <c r="R28" s="186"/>
      <c r="S28" s="140" t="e">
        <f t="shared" ref="S28:S45" si="4">(O28-M28)/M28</f>
        <v>#DIV/0!</v>
      </c>
      <c r="T28" s="140" t="e">
        <f t="shared" ref="T28:T52" si="5">(P28-N28)/N28</f>
        <v>#DIV/0!</v>
      </c>
      <c r="U28" s="76" t="e">
        <f t="shared" ref="U28:U52" si="6">(Q28-O28)/O28</f>
        <v>#DIV/0!</v>
      </c>
      <c r="V28" s="76" t="e">
        <f t="shared" ref="V28:V52" si="7">(R28-P28)/P28</f>
        <v>#DIV/0!</v>
      </c>
      <c r="W28" s="77"/>
      <c r="X28" s="77"/>
      <c r="Y28" s="77"/>
      <c r="Z28" s="77"/>
      <c r="AA28" s="77"/>
      <c r="AB28" s="77"/>
      <c r="AC28" s="140" t="e">
        <f t="shared" ref="AC28:AC45" si="8">(Y28-W28)/W28</f>
        <v>#DIV/0!</v>
      </c>
      <c r="AD28" s="140" t="e">
        <f t="shared" ref="AD28:AD52" si="9">(Z28-X28)/X28</f>
        <v>#DIV/0!</v>
      </c>
      <c r="AE28" s="76" t="e">
        <f t="shared" ref="AE28:AE52" si="10">(AA28-Y28)/Y28</f>
        <v>#DIV/0!</v>
      </c>
      <c r="AF28" s="76" t="e">
        <f t="shared" ref="AF28:AF52" si="11">(AB28-Z28)/Z28</f>
        <v>#DIV/0!</v>
      </c>
      <c r="AG28" s="77"/>
      <c r="AH28" s="77"/>
      <c r="AI28" s="77"/>
      <c r="AJ28" s="186"/>
      <c r="AK28" s="77"/>
      <c r="AL28" s="186"/>
      <c r="AM28" s="140" t="e">
        <f t="shared" ref="AM28:AM45" si="12">(AI28-AG28)/AG28</f>
        <v>#DIV/0!</v>
      </c>
      <c r="AN28" s="140" t="e">
        <f t="shared" ref="AN28:AN52" si="13">(AJ28-AH28)/AH28</f>
        <v>#DIV/0!</v>
      </c>
      <c r="AO28" s="76" t="e">
        <f t="shared" ref="AO28:AO52" si="14">(AK28-AI28)/AI28</f>
        <v>#DIV/0!</v>
      </c>
      <c r="AP28" s="76" t="e">
        <f t="shared" ref="AP28:AP52" si="15">(AL28-AJ28)/AJ28</f>
        <v>#DIV/0!</v>
      </c>
      <c r="AQ28" s="77">
        <v>0</v>
      </c>
      <c r="AR28" s="185">
        <v>0</v>
      </c>
      <c r="AS28" s="77">
        <v>0</v>
      </c>
      <c r="AT28" s="186">
        <v>0</v>
      </c>
      <c r="AU28" s="77"/>
      <c r="AV28" s="77"/>
      <c r="AW28" s="251" t="e">
        <f t="shared" ref="AW28:AW45" si="16">(AS28-AQ28)/AQ28</f>
        <v>#DIV/0!</v>
      </c>
      <c r="AX28" s="251" t="e">
        <f t="shared" ref="AX28:AX52" si="17">(AT28-AR28)/AR28</f>
        <v>#DIV/0!</v>
      </c>
      <c r="AY28" s="251" t="e">
        <f t="shared" ref="AY28:AY52" si="18">(AU28-AS28)/AS28</f>
        <v>#DIV/0!</v>
      </c>
      <c r="AZ28" s="251" t="e">
        <f t="shared" ref="AZ28:AZ52" si="19">(AV28-AT28)/AT28</f>
        <v>#DIV/0!</v>
      </c>
      <c r="BA28" s="77"/>
      <c r="BB28" s="77"/>
      <c r="BC28" s="77"/>
      <c r="BD28" s="77"/>
      <c r="BE28" s="77"/>
      <c r="BF28" s="77"/>
      <c r="BG28" s="140" t="e">
        <f t="shared" ref="BG28:BG45" si="20">(BC28-BA28)/BA28</f>
        <v>#DIV/0!</v>
      </c>
      <c r="BH28" s="140" t="e">
        <f t="shared" ref="BH28:BH52" si="21">(BD28-BB28)/BB28</f>
        <v>#DIV/0!</v>
      </c>
      <c r="BI28" s="76" t="e">
        <f t="shared" ref="BI28:BI52" si="22">(BE28-BC28)/BC28</f>
        <v>#DIV/0!</v>
      </c>
      <c r="BJ28" s="76" t="e">
        <f t="shared" ref="BJ28:BJ52" si="23">(BF28-BD28)/BD28</f>
        <v>#DIV/0!</v>
      </c>
      <c r="BK28" s="77"/>
      <c r="BL28" s="77"/>
      <c r="BM28" s="77"/>
      <c r="BN28" s="77"/>
      <c r="BO28" s="77"/>
      <c r="BP28" s="77"/>
      <c r="BQ28" s="140" t="e">
        <f t="shared" ref="BQ28:BQ45" si="24">(BM28-BK28)/BK28</f>
        <v>#DIV/0!</v>
      </c>
      <c r="BR28" s="140" t="e">
        <f t="shared" ref="BR28:BR52" si="25">(BN28-BL28)/BL28</f>
        <v>#DIV/0!</v>
      </c>
      <c r="BS28" s="76" t="e">
        <f t="shared" ref="BS28:BS52" si="26">(BO28-BM28)/BM28</f>
        <v>#DIV/0!</v>
      </c>
      <c r="BT28" s="76" t="e">
        <f t="shared" ref="BT28:BT52" si="27">(BP28-BN28)/BN28</f>
        <v>#DIV/0!</v>
      </c>
      <c r="BU28" s="77"/>
      <c r="BV28" s="77"/>
      <c r="BW28" s="77">
        <v>0</v>
      </c>
      <c r="BX28" s="186">
        <v>0</v>
      </c>
      <c r="BY28" s="77">
        <v>1973648.5772020118</v>
      </c>
      <c r="BZ28" s="186">
        <v>1.1992381459673218</v>
      </c>
      <c r="CA28" s="140" t="e">
        <f t="shared" ref="CA28:CA45" si="28">(BW28-BU28)/BU28</f>
        <v>#DIV/0!</v>
      </c>
      <c r="CB28" s="140" t="e">
        <f t="shared" ref="CB28:CB52" si="29">(BX28-BV28)/BV28</f>
        <v>#DIV/0!</v>
      </c>
      <c r="CC28" s="251" t="e">
        <f t="shared" ref="CC28:CC52" si="30">(BY28-BW28)/BW28</f>
        <v>#DIV/0!</v>
      </c>
      <c r="CD28" s="251" t="e">
        <f t="shared" ref="CD28:CD52" si="31">(BZ28-BX28)/BX28</f>
        <v>#DIV/0!</v>
      </c>
      <c r="CE28" s="85"/>
      <c r="CF28" s="77"/>
      <c r="CG28" s="77"/>
      <c r="CH28" s="77"/>
      <c r="CI28" s="77"/>
      <c r="CJ28" s="77"/>
      <c r="CK28" s="140" t="e">
        <f t="shared" ref="CK28:CK45" si="32">(CG28-CE28)/CE28</f>
        <v>#DIV/0!</v>
      </c>
      <c r="CL28" s="140" t="e">
        <f t="shared" ref="CL28:CL52" si="33">(CH28-CF28)/CF28</f>
        <v>#DIV/0!</v>
      </c>
      <c r="CM28" s="76" t="e">
        <f t="shared" ref="CM28:CM52" si="34">(CI28-CG28)/CG28</f>
        <v>#DIV/0!</v>
      </c>
      <c r="CN28" s="76" t="e">
        <f t="shared" ref="CN28:CN52" si="35">(CJ28-CH28)/CH28</f>
        <v>#DIV/0!</v>
      </c>
    </row>
    <row r="29" spans="1:92" ht="15" customHeight="1" x14ac:dyDescent="0.35">
      <c r="A29" s="360"/>
      <c r="B29" s="120" t="s">
        <v>25</v>
      </c>
      <c r="C29" s="85"/>
      <c r="D29" s="186"/>
      <c r="E29" s="77"/>
      <c r="F29" s="186"/>
      <c r="G29" s="77"/>
      <c r="H29" s="186"/>
      <c r="I29" s="140" t="e">
        <f t="shared" si="0"/>
        <v>#DIV/0!</v>
      </c>
      <c r="J29" s="140" t="e">
        <f t="shared" si="1"/>
        <v>#DIV/0!</v>
      </c>
      <c r="K29" s="76" t="e">
        <f t="shared" si="2"/>
        <v>#DIV/0!</v>
      </c>
      <c r="L29" s="76" t="e">
        <f t="shared" si="3"/>
        <v>#DIV/0!</v>
      </c>
      <c r="M29" s="77"/>
      <c r="N29" s="77"/>
      <c r="O29" s="77"/>
      <c r="P29" s="186"/>
      <c r="Q29" s="77"/>
      <c r="R29" s="186"/>
      <c r="S29" s="140" t="e">
        <f t="shared" si="4"/>
        <v>#DIV/0!</v>
      </c>
      <c r="T29" s="140" t="e">
        <f t="shared" si="5"/>
        <v>#DIV/0!</v>
      </c>
      <c r="U29" s="76" t="e">
        <f t="shared" si="6"/>
        <v>#DIV/0!</v>
      </c>
      <c r="V29" s="76" t="e">
        <f t="shared" si="7"/>
        <v>#DIV/0!</v>
      </c>
      <c r="W29" s="77"/>
      <c r="X29" s="77"/>
      <c r="Y29" s="77"/>
      <c r="Z29" s="77"/>
      <c r="AA29" s="77"/>
      <c r="AB29" s="77"/>
      <c r="AC29" s="140" t="e">
        <f t="shared" si="8"/>
        <v>#DIV/0!</v>
      </c>
      <c r="AD29" s="140" t="e">
        <f t="shared" si="9"/>
        <v>#DIV/0!</v>
      </c>
      <c r="AE29" s="76" t="e">
        <f t="shared" si="10"/>
        <v>#DIV/0!</v>
      </c>
      <c r="AF29" s="76" t="e">
        <f t="shared" si="11"/>
        <v>#DIV/0!</v>
      </c>
      <c r="AG29" s="77"/>
      <c r="AH29" s="77"/>
      <c r="AI29" s="77"/>
      <c r="AJ29" s="186"/>
      <c r="AK29" s="77"/>
      <c r="AL29" s="186"/>
      <c r="AM29" s="140" t="e">
        <f t="shared" si="12"/>
        <v>#DIV/0!</v>
      </c>
      <c r="AN29" s="140" t="e">
        <f t="shared" si="13"/>
        <v>#DIV/0!</v>
      </c>
      <c r="AO29" s="76" t="e">
        <f t="shared" si="14"/>
        <v>#DIV/0!</v>
      </c>
      <c r="AP29" s="76" t="e">
        <f t="shared" si="15"/>
        <v>#DIV/0!</v>
      </c>
      <c r="AQ29" s="77">
        <v>79263334</v>
      </c>
      <c r="AR29" s="185">
        <v>48.162380480169553</v>
      </c>
      <c r="AS29" s="77">
        <v>63583021</v>
      </c>
      <c r="AT29" s="186">
        <v>64.183262874401393</v>
      </c>
      <c r="AU29" s="77"/>
      <c r="AV29" s="77"/>
      <c r="AW29" s="251">
        <f t="shared" si="16"/>
        <v>-0.19782555449913322</v>
      </c>
      <c r="AX29" s="251">
        <f t="shared" si="17"/>
        <v>0.33264307607943716</v>
      </c>
      <c r="AY29" s="251">
        <f t="shared" si="18"/>
        <v>-1</v>
      </c>
      <c r="AZ29" s="251">
        <f t="shared" si="19"/>
        <v>-1</v>
      </c>
      <c r="BA29" s="77"/>
      <c r="BB29" s="77"/>
      <c r="BC29" s="77"/>
      <c r="BD29" s="77"/>
      <c r="BE29" s="77"/>
      <c r="BF29" s="77"/>
      <c r="BG29" s="140" t="e">
        <f t="shared" si="20"/>
        <v>#DIV/0!</v>
      </c>
      <c r="BH29" s="140" t="e">
        <f t="shared" si="21"/>
        <v>#DIV/0!</v>
      </c>
      <c r="BI29" s="76" t="e">
        <f t="shared" si="22"/>
        <v>#DIV/0!</v>
      </c>
      <c r="BJ29" s="76" t="e">
        <f t="shared" si="23"/>
        <v>#DIV/0!</v>
      </c>
      <c r="BK29" s="77"/>
      <c r="BL29" s="77"/>
      <c r="BM29" s="77"/>
      <c r="BN29" s="77"/>
      <c r="BO29" s="77"/>
      <c r="BP29" s="77"/>
      <c r="BQ29" s="140" t="e">
        <f t="shared" si="24"/>
        <v>#DIV/0!</v>
      </c>
      <c r="BR29" s="140" t="e">
        <f t="shared" si="25"/>
        <v>#DIV/0!</v>
      </c>
      <c r="BS29" s="76" t="e">
        <f t="shared" si="26"/>
        <v>#DIV/0!</v>
      </c>
      <c r="BT29" s="76" t="e">
        <f t="shared" si="27"/>
        <v>#DIV/0!</v>
      </c>
      <c r="BU29" s="77"/>
      <c r="BV29" s="77"/>
      <c r="BW29" s="77">
        <v>18447011</v>
      </c>
      <c r="BX29" s="186">
        <v>28.158904540347791</v>
      </c>
      <c r="BY29" s="77">
        <v>84982697</v>
      </c>
      <c r="BZ29" s="186">
        <v>51.637608218006115</v>
      </c>
      <c r="CA29" s="140" t="e">
        <f t="shared" si="28"/>
        <v>#DIV/0!</v>
      </c>
      <c r="CB29" s="140" t="e">
        <f t="shared" si="29"/>
        <v>#DIV/0!</v>
      </c>
      <c r="CC29" s="251">
        <f t="shared" si="30"/>
        <v>3.6068545738927571</v>
      </c>
      <c r="CD29" s="251">
        <f t="shared" si="31"/>
        <v>0.83379321961962716</v>
      </c>
      <c r="CE29" s="85"/>
      <c r="CF29" s="77"/>
      <c r="CG29" s="77"/>
      <c r="CH29" s="77"/>
      <c r="CI29" s="77"/>
      <c r="CJ29" s="77"/>
      <c r="CK29" s="140" t="e">
        <f t="shared" si="32"/>
        <v>#DIV/0!</v>
      </c>
      <c r="CL29" s="140" t="e">
        <f t="shared" si="33"/>
        <v>#DIV/0!</v>
      </c>
      <c r="CM29" s="76" t="e">
        <f t="shared" si="34"/>
        <v>#DIV/0!</v>
      </c>
      <c r="CN29" s="76" t="e">
        <f t="shared" si="35"/>
        <v>#DIV/0!</v>
      </c>
    </row>
    <row r="30" spans="1:92" ht="15" customHeight="1" x14ac:dyDescent="0.35">
      <c r="A30" s="360"/>
      <c r="B30" s="120" t="s">
        <v>26</v>
      </c>
      <c r="C30" s="85"/>
      <c r="D30" s="186"/>
      <c r="E30" s="77"/>
      <c r="F30" s="186"/>
      <c r="G30" s="77"/>
      <c r="H30" s="186"/>
      <c r="I30" s="140" t="e">
        <f t="shared" si="0"/>
        <v>#DIV/0!</v>
      </c>
      <c r="J30" s="140" t="e">
        <f t="shared" si="1"/>
        <v>#DIV/0!</v>
      </c>
      <c r="K30" s="76" t="e">
        <f t="shared" si="2"/>
        <v>#DIV/0!</v>
      </c>
      <c r="L30" s="76" t="e">
        <f t="shared" si="3"/>
        <v>#DIV/0!</v>
      </c>
      <c r="M30" s="77"/>
      <c r="N30" s="77"/>
      <c r="O30" s="77">
        <v>250340.16</v>
      </c>
      <c r="P30" s="186">
        <v>0.15211293074533708</v>
      </c>
      <c r="Q30" s="77">
        <v>1936193.9265255376</v>
      </c>
      <c r="R30" s="186">
        <v>1.1764797651927736</v>
      </c>
      <c r="S30" s="254" t="e">
        <f t="shared" si="4"/>
        <v>#DIV/0!</v>
      </c>
      <c r="T30" s="140" t="e">
        <f t="shared" si="5"/>
        <v>#DIV/0!</v>
      </c>
      <c r="U30" s="76">
        <f t="shared" si="6"/>
        <v>6.7342521732251734</v>
      </c>
      <c r="V30" s="76">
        <f t="shared" si="7"/>
        <v>6.7342521732251743</v>
      </c>
      <c r="W30" s="77"/>
      <c r="X30" s="77"/>
      <c r="Y30" s="77"/>
      <c r="Z30" s="77"/>
      <c r="AA30" s="77"/>
      <c r="AB30" s="77"/>
      <c r="AC30" s="140" t="e">
        <f t="shared" si="8"/>
        <v>#DIV/0!</v>
      </c>
      <c r="AD30" s="140" t="e">
        <f t="shared" si="9"/>
        <v>#DIV/0!</v>
      </c>
      <c r="AE30" s="76" t="e">
        <f t="shared" si="10"/>
        <v>#DIV/0!</v>
      </c>
      <c r="AF30" s="76" t="e">
        <f t="shared" si="11"/>
        <v>#DIV/0!</v>
      </c>
      <c r="AG30" s="77"/>
      <c r="AH30" s="77"/>
      <c r="AI30" s="77"/>
      <c r="AJ30" s="186"/>
      <c r="AK30" s="77"/>
      <c r="AL30" s="186"/>
      <c r="AM30" s="140" t="e">
        <f t="shared" si="12"/>
        <v>#DIV/0!</v>
      </c>
      <c r="AN30" s="140" t="e">
        <f t="shared" si="13"/>
        <v>#DIV/0!</v>
      </c>
      <c r="AO30" s="76" t="e">
        <f t="shared" si="14"/>
        <v>#DIV/0!</v>
      </c>
      <c r="AP30" s="76" t="e">
        <f t="shared" si="15"/>
        <v>#DIV/0!</v>
      </c>
      <c r="AQ30" s="77">
        <v>14726736</v>
      </c>
      <c r="AR30" s="185">
        <v>8.9483324340483872</v>
      </c>
      <c r="AS30" s="77">
        <v>3383287</v>
      </c>
      <c r="AT30" s="186">
        <v>3.4152261953791858</v>
      </c>
      <c r="AU30" s="77"/>
      <c r="AV30" s="77"/>
      <c r="AW30" s="251">
        <f t="shared" si="16"/>
        <v>-0.77026226313828128</v>
      </c>
      <c r="AX30" s="251">
        <f t="shared" si="17"/>
        <v>-0.61833936987139004</v>
      </c>
      <c r="AY30" s="251">
        <f t="shared" si="18"/>
        <v>-1</v>
      </c>
      <c r="AZ30" s="251">
        <f t="shared" si="19"/>
        <v>-1</v>
      </c>
      <c r="BA30" s="77"/>
      <c r="BB30" s="77"/>
      <c r="BC30" s="77"/>
      <c r="BD30" s="77"/>
      <c r="BE30" s="77"/>
      <c r="BF30" s="77"/>
      <c r="BG30" s="140" t="e">
        <f t="shared" si="20"/>
        <v>#DIV/0!</v>
      </c>
      <c r="BH30" s="140" t="e">
        <f t="shared" si="21"/>
        <v>#DIV/0!</v>
      </c>
      <c r="BI30" s="76" t="e">
        <f t="shared" si="22"/>
        <v>#DIV/0!</v>
      </c>
      <c r="BJ30" s="76" t="e">
        <f t="shared" si="23"/>
        <v>#DIV/0!</v>
      </c>
      <c r="BK30" s="77"/>
      <c r="BL30" s="77"/>
      <c r="BM30" s="77"/>
      <c r="BN30" s="77"/>
      <c r="BO30" s="77"/>
      <c r="BP30" s="77"/>
      <c r="BQ30" s="140" t="e">
        <f t="shared" si="24"/>
        <v>#DIV/0!</v>
      </c>
      <c r="BR30" s="140" t="e">
        <f t="shared" si="25"/>
        <v>#DIV/0!</v>
      </c>
      <c r="BS30" s="76" t="e">
        <f t="shared" si="26"/>
        <v>#DIV/0!</v>
      </c>
      <c r="BT30" s="76" t="e">
        <f t="shared" si="27"/>
        <v>#DIV/0!</v>
      </c>
      <c r="BU30" s="77"/>
      <c r="BV30" s="77"/>
      <c r="BW30" s="77">
        <v>11688715</v>
      </c>
      <c r="BX30" s="186">
        <v>17.842533399277063</v>
      </c>
      <c r="BY30" s="77">
        <v>15426533</v>
      </c>
      <c r="BZ30" s="186">
        <v>9.3735465610857531</v>
      </c>
      <c r="CA30" s="140" t="e">
        <f t="shared" si="28"/>
        <v>#DIV/0!</v>
      </c>
      <c r="CB30" s="140" t="e">
        <f t="shared" si="29"/>
        <v>#DIV/0!</v>
      </c>
      <c r="CC30" s="251">
        <f t="shared" si="30"/>
        <v>0.31978006136688253</v>
      </c>
      <c r="CD30" s="251">
        <f t="shared" si="31"/>
        <v>-0.47465158947296426</v>
      </c>
      <c r="CE30" s="85"/>
      <c r="CF30" s="77"/>
      <c r="CG30" s="77"/>
      <c r="CH30" s="77"/>
      <c r="CI30" s="77"/>
      <c r="CJ30" s="77"/>
      <c r="CK30" s="140" t="e">
        <f t="shared" si="32"/>
        <v>#DIV/0!</v>
      </c>
      <c r="CL30" s="140" t="e">
        <f t="shared" si="33"/>
        <v>#DIV/0!</v>
      </c>
      <c r="CM30" s="76" t="e">
        <f t="shared" si="34"/>
        <v>#DIV/0!</v>
      </c>
      <c r="CN30" s="76" t="e">
        <f t="shared" si="35"/>
        <v>#DIV/0!</v>
      </c>
    </row>
    <row r="31" spans="1:92" ht="15" customHeight="1" x14ac:dyDescent="0.35">
      <c r="A31" s="360"/>
      <c r="B31" s="120" t="s">
        <v>32</v>
      </c>
      <c r="C31" s="85"/>
      <c r="D31" s="186"/>
      <c r="E31" s="77"/>
      <c r="F31" s="186"/>
      <c r="G31" s="77"/>
      <c r="H31" s="186"/>
      <c r="I31" s="140" t="e">
        <f t="shared" si="0"/>
        <v>#DIV/0!</v>
      </c>
      <c r="J31" s="140" t="e">
        <f t="shared" si="1"/>
        <v>#DIV/0!</v>
      </c>
      <c r="K31" s="76" t="e">
        <f t="shared" si="2"/>
        <v>#DIV/0!</v>
      </c>
      <c r="L31" s="76" t="e">
        <f t="shared" si="3"/>
        <v>#DIV/0!</v>
      </c>
      <c r="M31" s="77"/>
      <c r="N31" s="77"/>
      <c r="O31" s="77"/>
      <c r="P31" s="186"/>
      <c r="Q31" s="77"/>
      <c r="R31" s="186"/>
      <c r="S31" s="140" t="e">
        <f t="shared" si="4"/>
        <v>#DIV/0!</v>
      </c>
      <c r="T31" s="140" t="e">
        <f t="shared" si="5"/>
        <v>#DIV/0!</v>
      </c>
      <c r="U31" s="76" t="e">
        <f t="shared" si="6"/>
        <v>#DIV/0!</v>
      </c>
      <c r="V31" s="76" t="e">
        <f t="shared" si="7"/>
        <v>#DIV/0!</v>
      </c>
      <c r="W31" s="77"/>
      <c r="X31" s="77"/>
      <c r="Y31" s="77"/>
      <c r="Z31" s="77"/>
      <c r="AA31" s="77"/>
      <c r="AB31" s="77"/>
      <c r="AC31" s="140" t="e">
        <f t="shared" si="8"/>
        <v>#DIV/0!</v>
      </c>
      <c r="AD31" s="140" t="e">
        <f t="shared" si="9"/>
        <v>#DIV/0!</v>
      </c>
      <c r="AE31" s="76" t="e">
        <f t="shared" si="10"/>
        <v>#DIV/0!</v>
      </c>
      <c r="AF31" s="76" t="e">
        <f t="shared" si="11"/>
        <v>#DIV/0!</v>
      </c>
      <c r="AG31" s="77"/>
      <c r="AH31" s="77"/>
      <c r="AI31" s="77"/>
      <c r="AJ31" s="186"/>
      <c r="AK31" s="77"/>
      <c r="AL31" s="186"/>
      <c r="AM31" s="140" t="e">
        <f t="shared" si="12"/>
        <v>#DIV/0!</v>
      </c>
      <c r="AN31" s="140" t="e">
        <f t="shared" si="13"/>
        <v>#DIV/0!</v>
      </c>
      <c r="AO31" s="76" t="e">
        <f t="shared" si="14"/>
        <v>#DIV/0!</v>
      </c>
      <c r="AP31" s="76" t="e">
        <f t="shared" si="15"/>
        <v>#DIV/0!</v>
      </c>
      <c r="AQ31" s="77">
        <v>484339</v>
      </c>
      <c r="AR31" s="185">
        <v>0.29429646751150845</v>
      </c>
      <c r="AS31" s="77">
        <v>260</v>
      </c>
      <c r="AT31" s="186">
        <v>2.6245447424312168E-4</v>
      </c>
      <c r="AU31" s="77"/>
      <c r="AV31" s="77"/>
      <c r="AW31" s="251">
        <f t="shared" si="16"/>
        <v>-0.99946318590904304</v>
      </c>
      <c r="AX31" s="251">
        <f t="shared" si="17"/>
        <v>-0.99910819699447173</v>
      </c>
      <c r="AY31" s="251">
        <f t="shared" si="18"/>
        <v>-1</v>
      </c>
      <c r="AZ31" s="251">
        <f t="shared" si="19"/>
        <v>-1</v>
      </c>
      <c r="BA31" s="77"/>
      <c r="BB31" s="77"/>
      <c r="BC31" s="77"/>
      <c r="BD31" s="77"/>
      <c r="BE31" s="77"/>
      <c r="BF31" s="77"/>
      <c r="BG31" s="140" t="e">
        <f t="shared" si="20"/>
        <v>#DIV/0!</v>
      </c>
      <c r="BH31" s="140" t="e">
        <f t="shared" si="21"/>
        <v>#DIV/0!</v>
      </c>
      <c r="BI31" s="76" t="e">
        <f t="shared" si="22"/>
        <v>#DIV/0!</v>
      </c>
      <c r="BJ31" s="76" t="e">
        <f t="shared" si="23"/>
        <v>#DIV/0!</v>
      </c>
      <c r="BK31" s="77"/>
      <c r="BL31" s="77"/>
      <c r="BM31" s="77"/>
      <c r="BN31" s="77"/>
      <c r="BO31" s="77"/>
      <c r="BP31" s="77"/>
      <c r="BQ31" s="140" t="e">
        <f t="shared" si="24"/>
        <v>#DIV/0!</v>
      </c>
      <c r="BR31" s="140" t="e">
        <f t="shared" si="25"/>
        <v>#DIV/0!</v>
      </c>
      <c r="BS31" s="76" t="e">
        <f t="shared" si="26"/>
        <v>#DIV/0!</v>
      </c>
      <c r="BT31" s="76" t="e">
        <f t="shared" si="27"/>
        <v>#DIV/0!</v>
      </c>
      <c r="BU31" s="77"/>
      <c r="BV31" s="77"/>
      <c r="BW31" s="77">
        <v>493772</v>
      </c>
      <c r="BX31" s="186">
        <v>0.75373070535365372</v>
      </c>
      <c r="BY31" s="77">
        <v>503919</v>
      </c>
      <c r="BZ31" s="186">
        <v>0.30619376430956791</v>
      </c>
      <c r="CA31" s="140" t="e">
        <f t="shared" si="28"/>
        <v>#DIV/0!</v>
      </c>
      <c r="CB31" s="140" t="e">
        <f t="shared" si="29"/>
        <v>#DIV/0!</v>
      </c>
      <c r="CC31" s="251">
        <f t="shared" si="30"/>
        <v>2.054997043169722E-2</v>
      </c>
      <c r="CD31" s="251">
        <f t="shared" si="31"/>
        <v>-0.59376238471550602</v>
      </c>
      <c r="CE31" s="85"/>
      <c r="CF31" s="77"/>
      <c r="CG31" s="77"/>
      <c r="CH31" s="77"/>
      <c r="CI31" s="77"/>
      <c r="CJ31" s="77"/>
      <c r="CK31" s="140" t="e">
        <f t="shared" si="32"/>
        <v>#DIV/0!</v>
      </c>
      <c r="CL31" s="140" t="e">
        <f t="shared" si="33"/>
        <v>#DIV/0!</v>
      </c>
      <c r="CM31" s="76" t="e">
        <f t="shared" si="34"/>
        <v>#DIV/0!</v>
      </c>
      <c r="CN31" s="76" t="e">
        <f t="shared" si="35"/>
        <v>#DIV/0!</v>
      </c>
    </row>
    <row r="32" spans="1:92" ht="15" customHeight="1" x14ac:dyDescent="0.35">
      <c r="A32" s="360"/>
      <c r="B32" s="120" t="s">
        <v>27</v>
      </c>
      <c r="C32" s="85"/>
      <c r="D32" s="186"/>
      <c r="E32" s="77"/>
      <c r="F32" s="186"/>
      <c r="G32" s="77"/>
      <c r="H32" s="186"/>
      <c r="I32" s="140" t="e">
        <f t="shared" si="0"/>
        <v>#DIV/0!</v>
      </c>
      <c r="J32" s="140" t="e">
        <f t="shared" si="1"/>
        <v>#DIV/0!</v>
      </c>
      <c r="K32" s="76" t="e">
        <f t="shared" si="2"/>
        <v>#DIV/0!</v>
      </c>
      <c r="L32" s="76" t="e">
        <f t="shared" si="3"/>
        <v>#DIV/0!</v>
      </c>
      <c r="M32" s="77"/>
      <c r="N32" s="77"/>
      <c r="O32" s="77">
        <v>308454.83999999997</v>
      </c>
      <c r="P32" s="186">
        <v>0.18742486109693315</v>
      </c>
      <c r="Q32" s="77">
        <v>2385667.5166118229</v>
      </c>
      <c r="R32" s="186">
        <v>1.4495911392553815</v>
      </c>
      <c r="S32" s="140" t="e">
        <f t="shared" si="4"/>
        <v>#DIV/0!</v>
      </c>
      <c r="T32" s="140" t="e">
        <f t="shared" si="5"/>
        <v>#DIV/0!</v>
      </c>
      <c r="U32" s="76">
        <f t="shared" si="6"/>
        <v>6.7342521732251734</v>
      </c>
      <c r="V32" s="76">
        <f t="shared" si="7"/>
        <v>6.7342521732251734</v>
      </c>
      <c r="W32" s="77"/>
      <c r="X32" s="77"/>
      <c r="Y32" s="77"/>
      <c r="Z32" s="77"/>
      <c r="AA32" s="77"/>
      <c r="AB32" s="77"/>
      <c r="AC32" s="140" t="e">
        <f t="shared" si="8"/>
        <v>#DIV/0!</v>
      </c>
      <c r="AD32" s="140" t="e">
        <f t="shared" si="9"/>
        <v>#DIV/0!</v>
      </c>
      <c r="AE32" s="76" t="e">
        <f t="shared" si="10"/>
        <v>#DIV/0!</v>
      </c>
      <c r="AF32" s="76" t="e">
        <f t="shared" si="11"/>
        <v>#DIV/0!</v>
      </c>
      <c r="AG32" s="77"/>
      <c r="AH32" s="77"/>
      <c r="AI32" s="77"/>
      <c r="AJ32" s="186"/>
      <c r="AK32" s="77"/>
      <c r="AL32" s="186"/>
      <c r="AM32" s="140" t="e">
        <f t="shared" si="12"/>
        <v>#DIV/0!</v>
      </c>
      <c r="AN32" s="140" t="e">
        <f t="shared" si="13"/>
        <v>#DIV/0!</v>
      </c>
      <c r="AO32" s="76" t="e">
        <f t="shared" si="14"/>
        <v>#DIV/0!</v>
      </c>
      <c r="AP32" s="76" t="e">
        <f t="shared" si="15"/>
        <v>#DIV/0!</v>
      </c>
      <c r="AQ32" s="77">
        <v>31726982</v>
      </c>
      <c r="AR32" s="185">
        <v>19.278106300341729</v>
      </c>
      <c r="AS32" s="77">
        <v>26273154</v>
      </c>
      <c r="AT32" s="186">
        <v>26.52118007607142</v>
      </c>
      <c r="AU32" s="77"/>
      <c r="AV32" s="77"/>
      <c r="AW32" s="251">
        <f t="shared" si="16"/>
        <v>-0.1718987327568692</v>
      </c>
      <c r="AX32" s="251">
        <f t="shared" si="17"/>
        <v>0.37571500348046621</v>
      </c>
      <c r="AY32" s="251">
        <f t="shared" si="18"/>
        <v>-1</v>
      </c>
      <c r="AZ32" s="251">
        <f t="shared" si="19"/>
        <v>-1</v>
      </c>
      <c r="BA32" s="77"/>
      <c r="BB32" s="77"/>
      <c r="BC32" s="77"/>
      <c r="BD32" s="77"/>
      <c r="BE32" s="77"/>
      <c r="BF32" s="77"/>
      <c r="BG32" s="140" t="e">
        <f t="shared" si="20"/>
        <v>#DIV/0!</v>
      </c>
      <c r="BH32" s="140" t="e">
        <f t="shared" si="21"/>
        <v>#DIV/0!</v>
      </c>
      <c r="BI32" s="76" t="e">
        <f t="shared" si="22"/>
        <v>#DIV/0!</v>
      </c>
      <c r="BJ32" s="76" t="e">
        <f t="shared" si="23"/>
        <v>#DIV/0!</v>
      </c>
      <c r="BK32" s="77"/>
      <c r="BL32" s="77"/>
      <c r="BM32" s="77"/>
      <c r="BN32" s="77"/>
      <c r="BO32" s="77"/>
      <c r="BP32" s="77"/>
      <c r="BQ32" s="140" t="e">
        <f t="shared" si="24"/>
        <v>#DIV/0!</v>
      </c>
      <c r="BR32" s="140" t="e">
        <f t="shared" si="25"/>
        <v>#DIV/0!</v>
      </c>
      <c r="BS32" s="76" t="e">
        <f t="shared" si="26"/>
        <v>#DIV/0!</v>
      </c>
      <c r="BT32" s="76" t="e">
        <f t="shared" si="27"/>
        <v>#DIV/0!</v>
      </c>
      <c r="BU32" s="77"/>
      <c r="BV32" s="77"/>
      <c r="BW32" s="77">
        <v>6516013</v>
      </c>
      <c r="BX32" s="186">
        <v>9.94653215367331</v>
      </c>
      <c r="BY32" s="77">
        <v>33903663</v>
      </c>
      <c r="BZ32" s="186">
        <v>20.600712014932991</v>
      </c>
      <c r="CA32" s="140" t="e">
        <f t="shared" si="28"/>
        <v>#DIV/0!</v>
      </c>
      <c r="CB32" s="140" t="e">
        <f t="shared" si="29"/>
        <v>#DIV/0!</v>
      </c>
      <c r="CC32" s="251">
        <f t="shared" si="30"/>
        <v>4.203130042865169</v>
      </c>
      <c r="CD32" s="251">
        <f t="shared" si="31"/>
        <v>1.0711451686530802</v>
      </c>
      <c r="CE32" s="85"/>
      <c r="CF32" s="77"/>
      <c r="CG32" s="77"/>
      <c r="CH32" s="77"/>
      <c r="CI32" s="77"/>
      <c r="CJ32" s="77"/>
      <c r="CK32" s="140" t="e">
        <f t="shared" si="32"/>
        <v>#DIV/0!</v>
      </c>
      <c r="CL32" s="140" t="e">
        <f t="shared" si="33"/>
        <v>#DIV/0!</v>
      </c>
      <c r="CM32" s="76" t="e">
        <f t="shared" si="34"/>
        <v>#DIV/0!</v>
      </c>
      <c r="CN32" s="76" t="e">
        <f t="shared" si="35"/>
        <v>#DIV/0!</v>
      </c>
    </row>
    <row r="33" spans="1:92" ht="15" customHeight="1" x14ac:dyDescent="0.35">
      <c r="A33" s="360"/>
      <c r="B33" s="117" t="s">
        <v>48</v>
      </c>
      <c r="C33" s="138">
        <f>SUM(C27:C32)</f>
        <v>0</v>
      </c>
      <c r="D33" s="188">
        <f t="shared" ref="D33:H33" si="36">SUM(D27:D32)</f>
        <v>0</v>
      </c>
      <c r="E33" s="139">
        <f t="shared" si="36"/>
        <v>0</v>
      </c>
      <c r="F33" s="188">
        <f t="shared" si="36"/>
        <v>0</v>
      </c>
      <c r="G33" s="139">
        <f t="shared" si="36"/>
        <v>0</v>
      </c>
      <c r="H33" s="188">
        <f t="shared" si="36"/>
        <v>0</v>
      </c>
      <c r="I33" s="141" t="e">
        <f t="shared" ref="I33" si="37">(E33-C33)/C33</f>
        <v>#DIV/0!</v>
      </c>
      <c r="J33" s="141" t="e">
        <f t="shared" ref="J33" si="38">(F33-D33)/D33</f>
        <v>#DIV/0!</v>
      </c>
      <c r="K33" s="145" t="e">
        <f t="shared" si="2"/>
        <v>#DIV/0!</v>
      </c>
      <c r="L33" s="145" t="e">
        <f t="shared" si="3"/>
        <v>#DIV/0!</v>
      </c>
      <c r="M33" s="138">
        <f>SUM(M27:M32)</f>
        <v>0</v>
      </c>
      <c r="N33" s="188">
        <f t="shared" ref="N33:R33" si="39">SUM(N27:N32)</f>
        <v>0</v>
      </c>
      <c r="O33" s="139">
        <f t="shared" si="39"/>
        <v>3232000</v>
      </c>
      <c r="P33" s="188">
        <f t="shared" si="39"/>
        <v>1.9638438841332109</v>
      </c>
      <c r="Q33" s="139">
        <f t="shared" si="39"/>
        <v>12928803.443137359</v>
      </c>
      <c r="R33" s="188">
        <f t="shared" si="39"/>
        <v>7.8558637286403785</v>
      </c>
      <c r="S33" s="141" t="e">
        <f t="shared" si="4"/>
        <v>#DIV/0!</v>
      </c>
      <c r="T33" s="141" t="e">
        <f t="shared" si="5"/>
        <v>#DIV/0!</v>
      </c>
      <c r="U33" s="145">
        <f t="shared" si="6"/>
        <v>3.0002485900796283</v>
      </c>
      <c r="V33" s="145">
        <f t="shared" si="7"/>
        <v>3.0002485900796287</v>
      </c>
      <c r="W33" s="138">
        <f>SUM(W27:W32)</f>
        <v>0</v>
      </c>
      <c r="X33" s="188">
        <f t="shared" ref="X33:AB33" si="40">SUM(X27:X32)</f>
        <v>0</v>
      </c>
      <c r="Y33" s="139">
        <f t="shared" si="40"/>
        <v>0</v>
      </c>
      <c r="Z33" s="188">
        <f t="shared" si="40"/>
        <v>0</v>
      </c>
      <c r="AA33" s="139">
        <f t="shared" si="40"/>
        <v>0</v>
      </c>
      <c r="AB33" s="188">
        <f t="shared" si="40"/>
        <v>0</v>
      </c>
      <c r="AC33" s="141" t="e">
        <f t="shared" si="8"/>
        <v>#DIV/0!</v>
      </c>
      <c r="AD33" s="141" t="e">
        <f t="shared" si="9"/>
        <v>#DIV/0!</v>
      </c>
      <c r="AE33" s="145" t="e">
        <f t="shared" si="10"/>
        <v>#DIV/0!</v>
      </c>
      <c r="AF33" s="145" t="e">
        <f t="shared" si="11"/>
        <v>#DIV/0!</v>
      </c>
      <c r="AG33" s="138">
        <f>SUM(AG27:AG32)</f>
        <v>0</v>
      </c>
      <c r="AH33" s="188">
        <f t="shared" ref="AH33:AL33" si="41">SUM(AH27:AH32)</f>
        <v>0</v>
      </c>
      <c r="AI33" s="139">
        <f t="shared" si="41"/>
        <v>0</v>
      </c>
      <c r="AJ33" s="188">
        <f t="shared" si="41"/>
        <v>0</v>
      </c>
      <c r="AK33" s="139">
        <f t="shared" si="41"/>
        <v>0</v>
      </c>
      <c r="AL33" s="188">
        <f t="shared" si="41"/>
        <v>0</v>
      </c>
      <c r="AM33" s="141" t="e">
        <f t="shared" si="12"/>
        <v>#DIV/0!</v>
      </c>
      <c r="AN33" s="141" t="e">
        <f t="shared" si="13"/>
        <v>#DIV/0!</v>
      </c>
      <c r="AO33" s="145" t="e">
        <f t="shared" si="14"/>
        <v>#DIV/0!</v>
      </c>
      <c r="AP33" s="145" t="e">
        <f t="shared" si="15"/>
        <v>#DIV/0!</v>
      </c>
      <c r="AQ33" s="138">
        <f>SUM(AQ27:AQ32)</f>
        <v>154025693</v>
      </c>
      <c r="AR33" s="188">
        <f t="shared" ref="AR33:AV33" si="42">SUM(AR27:AR32)</f>
        <v>93.589856187323491</v>
      </c>
      <c r="AS33" s="139">
        <f t="shared" si="42"/>
        <v>108355461</v>
      </c>
      <c r="AT33" s="188">
        <f t="shared" si="42"/>
        <v>109.37836749279259</v>
      </c>
      <c r="AU33" s="139">
        <f t="shared" si="42"/>
        <v>0</v>
      </c>
      <c r="AV33" s="188">
        <f t="shared" si="42"/>
        <v>0</v>
      </c>
      <c r="AW33" s="252">
        <f t="shared" si="16"/>
        <v>-0.29651047893678362</v>
      </c>
      <c r="AX33" s="252">
        <f t="shared" si="17"/>
        <v>0.16869895893276962</v>
      </c>
      <c r="AY33" s="252">
        <f t="shared" si="18"/>
        <v>-1</v>
      </c>
      <c r="AZ33" s="252">
        <f t="shared" si="19"/>
        <v>-1</v>
      </c>
      <c r="BA33" s="138">
        <f>SUM(BA27:BA32)</f>
        <v>0</v>
      </c>
      <c r="BB33" s="188">
        <f t="shared" ref="BB33:BF33" si="43">SUM(BB27:BB32)</f>
        <v>0</v>
      </c>
      <c r="BC33" s="139">
        <f t="shared" si="43"/>
        <v>0</v>
      </c>
      <c r="BD33" s="188">
        <f t="shared" si="43"/>
        <v>0</v>
      </c>
      <c r="BE33" s="139">
        <f t="shared" si="43"/>
        <v>0</v>
      </c>
      <c r="BF33" s="188">
        <f t="shared" si="43"/>
        <v>0</v>
      </c>
      <c r="BG33" s="141" t="e">
        <f t="shared" si="20"/>
        <v>#DIV/0!</v>
      </c>
      <c r="BH33" s="141" t="e">
        <f t="shared" si="21"/>
        <v>#DIV/0!</v>
      </c>
      <c r="BI33" s="145" t="e">
        <f t="shared" si="22"/>
        <v>#DIV/0!</v>
      </c>
      <c r="BJ33" s="145" t="e">
        <f t="shared" si="23"/>
        <v>#DIV/0!</v>
      </c>
      <c r="BK33" s="138">
        <f>SUM(BK27:BK32)</f>
        <v>0</v>
      </c>
      <c r="BL33" s="188">
        <f t="shared" ref="BL33:BP33" si="44">SUM(BL27:BL32)</f>
        <v>0</v>
      </c>
      <c r="BM33" s="139">
        <f t="shared" si="44"/>
        <v>0</v>
      </c>
      <c r="BN33" s="188">
        <f t="shared" si="44"/>
        <v>0</v>
      </c>
      <c r="BO33" s="139">
        <f t="shared" si="44"/>
        <v>0</v>
      </c>
      <c r="BP33" s="188">
        <f t="shared" si="44"/>
        <v>0</v>
      </c>
      <c r="BQ33" s="141" t="e">
        <f t="shared" si="24"/>
        <v>#DIV/0!</v>
      </c>
      <c r="BR33" s="141" t="e">
        <f t="shared" si="25"/>
        <v>#DIV/0!</v>
      </c>
      <c r="BS33" s="145" t="e">
        <f t="shared" si="26"/>
        <v>#DIV/0!</v>
      </c>
      <c r="BT33" s="145" t="e">
        <f t="shared" si="27"/>
        <v>#DIV/0!</v>
      </c>
      <c r="BU33" s="138">
        <f>SUM(BU27:BU32)</f>
        <v>0</v>
      </c>
      <c r="BV33" s="188">
        <f t="shared" ref="BV33:BZ33" si="45">SUM(BV27:BV32)</f>
        <v>0</v>
      </c>
      <c r="BW33" s="139">
        <f t="shared" si="45"/>
        <v>50679491</v>
      </c>
      <c r="BX33" s="188">
        <f t="shared" si="45"/>
        <v>77.360985431320813</v>
      </c>
      <c r="BY33" s="139">
        <f t="shared" si="45"/>
        <v>157701700.57720202</v>
      </c>
      <c r="BZ33" s="188">
        <f t="shared" si="45"/>
        <v>95.823490159636449</v>
      </c>
      <c r="CA33" s="141" t="e">
        <f t="shared" si="28"/>
        <v>#DIV/0!</v>
      </c>
      <c r="CB33" s="141" t="e">
        <f t="shared" si="29"/>
        <v>#DIV/0!</v>
      </c>
      <c r="CC33" s="252">
        <f t="shared" si="30"/>
        <v>2.1117459442756048</v>
      </c>
      <c r="CD33" s="252">
        <f t="shared" si="31"/>
        <v>0.2386539497316279</v>
      </c>
      <c r="CE33" s="138">
        <f>SUM(CE27:CE32)</f>
        <v>0</v>
      </c>
      <c r="CF33" s="188">
        <f t="shared" ref="CF33:CJ33" si="46">SUM(CF27:CF32)</f>
        <v>0</v>
      </c>
      <c r="CG33" s="139">
        <f t="shared" si="46"/>
        <v>0</v>
      </c>
      <c r="CH33" s="188">
        <f t="shared" si="46"/>
        <v>0</v>
      </c>
      <c r="CI33" s="139">
        <f t="shared" si="46"/>
        <v>0</v>
      </c>
      <c r="CJ33" s="188">
        <f t="shared" si="46"/>
        <v>0</v>
      </c>
      <c r="CK33" s="141" t="e">
        <f t="shared" si="32"/>
        <v>#DIV/0!</v>
      </c>
      <c r="CL33" s="141" t="e">
        <f t="shared" si="33"/>
        <v>#DIV/0!</v>
      </c>
      <c r="CM33" s="145" t="e">
        <f t="shared" si="34"/>
        <v>#DIV/0!</v>
      </c>
      <c r="CN33" s="145" t="e">
        <f t="shared" si="35"/>
        <v>#DIV/0!</v>
      </c>
    </row>
    <row r="34" spans="1:92" ht="15" customHeight="1" x14ac:dyDescent="0.35">
      <c r="A34" s="358" t="s">
        <v>28</v>
      </c>
      <c r="B34" s="120" t="s">
        <v>115</v>
      </c>
      <c r="C34" s="85"/>
      <c r="D34" s="186"/>
      <c r="E34" s="77"/>
      <c r="F34" s="186"/>
      <c r="G34" s="77"/>
      <c r="H34" s="186"/>
      <c r="I34" s="140" t="e">
        <f t="shared" si="0"/>
        <v>#DIV/0!</v>
      </c>
      <c r="J34" s="140" t="e">
        <f t="shared" si="1"/>
        <v>#DIV/0!</v>
      </c>
      <c r="K34" s="76" t="e">
        <f t="shared" si="2"/>
        <v>#DIV/0!</v>
      </c>
      <c r="L34" s="76" t="e">
        <f t="shared" si="3"/>
        <v>#DIV/0!</v>
      </c>
      <c r="M34" s="77"/>
      <c r="N34" s="77"/>
      <c r="O34" s="77"/>
      <c r="P34" s="186"/>
      <c r="Q34" s="77"/>
      <c r="R34" s="186"/>
      <c r="S34" s="140" t="e">
        <f t="shared" si="4"/>
        <v>#DIV/0!</v>
      </c>
      <c r="T34" s="140" t="e">
        <f t="shared" si="5"/>
        <v>#DIV/0!</v>
      </c>
      <c r="U34" s="76" t="e">
        <f t="shared" si="6"/>
        <v>#DIV/0!</v>
      </c>
      <c r="V34" s="76" t="e">
        <f t="shared" si="7"/>
        <v>#DIV/0!</v>
      </c>
      <c r="W34" s="77"/>
      <c r="X34" s="77"/>
      <c r="Y34" s="77"/>
      <c r="Z34" s="77"/>
      <c r="AA34" s="77"/>
      <c r="AB34" s="77"/>
      <c r="AC34" s="140" t="e">
        <f t="shared" si="8"/>
        <v>#DIV/0!</v>
      </c>
      <c r="AD34" s="140" t="e">
        <f t="shared" si="9"/>
        <v>#DIV/0!</v>
      </c>
      <c r="AE34" s="76" t="e">
        <f t="shared" si="10"/>
        <v>#DIV/0!</v>
      </c>
      <c r="AF34" s="76" t="e">
        <f t="shared" si="11"/>
        <v>#DIV/0!</v>
      </c>
      <c r="AG34" s="77"/>
      <c r="AH34" s="77"/>
      <c r="AI34" s="77"/>
      <c r="AJ34" s="186"/>
      <c r="AK34" s="77"/>
      <c r="AL34" s="186"/>
      <c r="AM34" s="140" t="e">
        <f t="shared" si="12"/>
        <v>#DIV/0!</v>
      </c>
      <c r="AN34" s="140" t="e">
        <f t="shared" si="13"/>
        <v>#DIV/0!</v>
      </c>
      <c r="AO34" s="76" t="e">
        <f t="shared" si="14"/>
        <v>#DIV/0!</v>
      </c>
      <c r="AP34" s="76" t="e">
        <f t="shared" si="15"/>
        <v>#DIV/0!</v>
      </c>
      <c r="AQ34" s="77">
        <v>184476989</v>
      </c>
      <c r="AR34" s="185">
        <v>112.09282382764839</v>
      </c>
      <c r="AS34" s="77">
        <v>161983336</v>
      </c>
      <c r="AT34" s="186">
        <v>163.51250494625739</v>
      </c>
      <c r="AU34" s="77"/>
      <c r="AV34" s="77"/>
      <c r="AW34" s="251">
        <f t="shared" si="16"/>
        <v>-0.12193202589619456</v>
      </c>
      <c r="AX34" s="251">
        <f t="shared" si="17"/>
        <v>0.45872411241660616</v>
      </c>
      <c r="AY34" s="251">
        <f t="shared" si="18"/>
        <v>-1</v>
      </c>
      <c r="AZ34" s="251">
        <f t="shared" si="19"/>
        <v>-1</v>
      </c>
      <c r="BA34" s="77"/>
      <c r="BB34" s="77"/>
      <c r="BC34" s="77"/>
      <c r="BD34" s="77"/>
      <c r="BE34" s="77"/>
      <c r="BF34" s="77"/>
      <c r="BG34" s="140" t="e">
        <f t="shared" si="20"/>
        <v>#DIV/0!</v>
      </c>
      <c r="BH34" s="140" t="e">
        <f t="shared" si="21"/>
        <v>#DIV/0!</v>
      </c>
      <c r="BI34" s="76" t="e">
        <f t="shared" si="22"/>
        <v>#DIV/0!</v>
      </c>
      <c r="BJ34" s="76" t="e">
        <f t="shared" si="23"/>
        <v>#DIV/0!</v>
      </c>
      <c r="BK34" s="77"/>
      <c r="BL34" s="77"/>
      <c r="BM34" s="77"/>
      <c r="BN34" s="77"/>
      <c r="BO34" s="77"/>
      <c r="BP34" s="77"/>
      <c r="BQ34" s="140" t="e">
        <f t="shared" si="24"/>
        <v>#DIV/0!</v>
      </c>
      <c r="BR34" s="140" t="e">
        <f t="shared" si="25"/>
        <v>#DIV/0!</v>
      </c>
      <c r="BS34" s="76" t="e">
        <f t="shared" si="26"/>
        <v>#DIV/0!</v>
      </c>
      <c r="BT34" s="76" t="e">
        <f t="shared" si="27"/>
        <v>#DIV/0!</v>
      </c>
      <c r="BU34" s="77"/>
      <c r="BV34" s="77"/>
      <c r="BW34" s="77">
        <v>28712167</v>
      </c>
      <c r="BX34" s="186">
        <v>43.828410450859707</v>
      </c>
      <c r="BY34" s="77">
        <v>177938432</v>
      </c>
      <c r="BZ34" s="186">
        <v>108.11983336492983</v>
      </c>
      <c r="CA34" s="140" t="e">
        <f t="shared" si="28"/>
        <v>#DIV/0!</v>
      </c>
      <c r="CB34" s="140" t="e">
        <f t="shared" si="29"/>
        <v>#DIV/0!</v>
      </c>
      <c r="CC34" s="251">
        <f t="shared" si="30"/>
        <v>5.1973180916647639</v>
      </c>
      <c r="CD34" s="251">
        <f t="shared" si="31"/>
        <v>1.4668892221440131</v>
      </c>
      <c r="CE34" s="85"/>
      <c r="CF34" s="77"/>
      <c r="CG34" s="77"/>
      <c r="CH34" s="77"/>
      <c r="CI34" s="77"/>
      <c r="CJ34" s="77"/>
      <c r="CK34" s="140" t="e">
        <f t="shared" si="32"/>
        <v>#DIV/0!</v>
      </c>
      <c r="CL34" s="140" t="e">
        <f t="shared" si="33"/>
        <v>#DIV/0!</v>
      </c>
      <c r="CM34" s="76" t="e">
        <f t="shared" si="34"/>
        <v>#DIV/0!</v>
      </c>
      <c r="CN34" s="76" t="e">
        <f t="shared" si="35"/>
        <v>#DIV/0!</v>
      </c>
    </row>
    <row r="35" spans="1:92" ht="15" customHeight="1" x14ac:dyDescent="0.35">
      <c r="A35" s="359"/>
      <c r="B35" s="121" t="s">
        <v>132</v>
      </c>
      <c r="C35" s="85"/>
      <c r="D35" s="186"/>
      <c r="E35" s="77"/>
      <c r="F35" s="186"/>
      <c r="G35" s="77"/>
      <c r="H35" s="186"/>
      <c r="I35" s="140" t="e">
        <f t="shared" si="0"/>
        <v>#DIV/0!</v>
      </c>
      <c r="J35" s="140" t="e">
        <f t="shared" si="1"/>
        <v>#DIV/0!</v>
      </c>
      <c r="K35" s="76" t="e">
        <f t="shared" si="2"/>
        <v>#DIV/0!</v>
      </c>
      <c r="L35" s="76" t="e">
        <f t="shared" si="3"/>
        <v>#DIV/0!</v>
      </c>
      <c r="M35" s="77"/>
      <c r="N35" s="77"/>
      <c r="O35" s="77"/>
      <c r="P35" s="186"/>
      <c r="Q35" s="77"/>
      <c r="R35" s="186"/>
      <c r="S35" s="140" t="e">
        <f t="shared" si="4"/>
        <v>#DIV/0!</v>
      </c>
      <c r="T35" s="140" t="e">
        <f t="shared" si="5"/>
        <v>#DIV/0!</v>
      </c>
      <c r="U35" s="76" t="e">
        <f t="shared" si="6"/>
        <v>#DIV/0!</v>
      </c>
      <c r="V35" s="76" t="e">
        <f t="shared" si="7"/>
        <v>#DIV/0!</v>
      </c>
      <c r="W35" s="77"/>
      <c r="X35" s="77"/>
      <c r="Y35" s="77"/>
      <c r="Z35" s="77"/>
      <c r="AA35" s="77"/>
      <c r="AB35" s="77"/>
      <c r="AC35" s="140" t="e">
        <f t="shared" si="8"/>
        <v>#DIV/0!</v>
      </c>
      <c r="AD35" s="140" t="e">
        <f t="shared" si="9"/>
        <v>#DIV/0!</v>
      </c>
      <c r="AE35" s="76" t="e">
        <f t="shared" si="10"/>
        <v>#DIV/0!</v>
      </c>
      <c r="AF35" s="76" t="e">
        <f t="shared" si="11"/>
        <v>#DIV/0!</v>
      </c>
      <c r="AG35" s="77"/>
      <c r="AH35" s="77"/>
      <c r="AI35" s="77"/>
      <c r="AJ35" s="186"/>
      <c r="AK35" s="77"/>
      <c r="AL35" s="186"/>
      <c r="AM35" s="140" t="e">
        <f t="shared" si="12"/>
        <v>#DIV/0!</v>
      </c>
      <c r="AN35" s="140" t="e">
        <f t="shared" si="13"/>
        <v>#DIV/0!</v>
      </c>
      <c r="AO35" s="76" t="e">
        <f t="shared" si="14"/>
        <v>#DIV/0!</v>
      </c>
      <c r="AP35" s="76" t="e">
        <f t="shared" si="15"/>
        <v>#DIV/0!</v>
      </c>
      <c r="AQ35" s="77">
        <v>16425315</v>
      </c>
      <c r="AR35" s="185">
        <v>9.9804314380295462</v>
      </c>
      <c r="AS35" s="77">
        <v>3132518</v>
      </c>
      <c r="AT35" s="186">
        <v>3.1620898644119806</v>
      </c>
      <c r="AU35" s="77"/>
      <c r="AV35" s="77"/>
      <c r="AW35" s="251">
        <f t="shared" si="16"/>
        <v>-0.80928718870840533</v>
      </c>
      <c r="AX35" s="251">
        <f t="shared" si="17"/>
        <v>-0.68317102481530834</v>
      </c>
      <c r="AY35" s="251">
        <f t="shared" si="18"/>
        <v>-1</v>
      </c>
      <c r="AZ35" s="251">
        <f t="shared" si="19"/>
        <v>-1</v>
      </c>
      <c r="BA35" s="77"/>
      <c r="BB35" s="77"/>
      <c r="BC35" s="77"/>
      <c r="BD35" s="77"/>
      <c r="BE35" s="77"/>
      <c r="BF35" s="77"/>
      <c r="BG35" s="140" t="e">
        <f t="shared" si="20"/>
        <v>#DIV/0!</v>
      </c>
      <c r="BH35" s="140" t="e">
        <f t="shared" si="21"/>
        <v>#DIV/0!</v>
      </c>
      <c r="BI35" s="76" t="e">
        <f t="shared" si="22"/>
        <v>#DIV/0!</v>
      </c>
      <c r="BJ35" s="76" t="e">
        <f t="shared" si="23"/>
        <v>#DIV/0!</v>
      </c>
      <c r="BK35" s="77"/>
      <c r="BL35" s="77"/>
      <c r="BM35" s="77"/>
      <c r="BN35" s="77"/>
      <c r="BO35" s="77"/>
      <c r="BP35" s="77"/>
      <c r="BQ35" s="140" t="e">
        <f t="shared" si="24"/>
        <v>#DIV/0!</v>
      </c>
      <c r="BR35" s="140" t="e">
        <f t="shared" si="25"/>
        <v>#DIV/0!</v>
      </c>
      <c r="BS35" s="76" t="e">
        <f t="shared" si="26"/>
        <v>#DIV/0!</v>
      </c>
      <c r="BT35" s="76" t="e">
        <f t="shared" si="27"/>
        <v>#DIV/0!</v>
      </c>
      <c r="BU35" s="77"/>
      <c r="BV35" s="77"/>
      <c r="BW35" s="77">
        <v>13695310</v>
      </c>
      <c r="BX35" s="186">
        <v>20.905550874364987</v>
      </c>
      <c r="BY35" s="77">
        <v>17250810</v>
      </c>
      <c r="BZ35" s="186">
        <v>10.482022807810655</v>
      </c>
      <c r="CA35" s="140" t="e">
        <f t="shared" si="28"/>
        <v>#DIV/0!</v>
      </c>
      <c r="CB35" s="140" t="e">
        <f t="shared" si="29"/>
        <v>#DIV/0!</v>
      </c>
      <c r="CC35" s="251">
        <f t="shared" si="30"/>
        <v>0.25961442274764135</v>
      </c>
      <c r="CD35" s="251">
        <f t="shared" si="31"/>
        <v>-0.49860097584589247</v>
      </c>
      <c r="CE35" s="85"/>
      <c r="CF35" s="77"/>
      <c r="CG35" s="77"/>
      <c r="CH35" s="77"/>
      <c r="CI35" s="77"/>
      <c r="CJ35" s="77"/>
      <c r="CK35" s="140" t="e">
        <f t="shared" si="32"/>
        <v>#DIV/0!</v>
      </c>
      <c r="CL35" s="140" t="e">
        <f t="shared" si="33"/>
        <v>#DIV/0!</v>
      </c>
      <c r="CM35" s="76" t="e">
        <f t="shared" si="34"/>
        <v>#DIV/0!</v>
      </c>
      <c r="CN35" s="76" t="e">
        <f t="shared" si="35"/>
        <v>#DIV/0!</v>
      </c>
    </row>
    <row r="36" spans="1:92" ht="16.5" customHeight="1" x14ac:dyDescent="0.35">
      <c r="A36" s="363"/>
      <c r="B36" s="122" t="s">
        <v>133</v>
      </c>
      <c r="C36" s="85"/>
      <c r="D36" s="186"/>
      <c r="E36" s="77"/>
      <c r="F36" s="186"/>
      <c r="G36" s="77"/>
      <c r="H36" s="186"/>
      <c r="I36" s="140" t="e">
        <f t="shared" si="0"/>
        <v>#DIV/0!</v>
      </c>
      <c r="J36" s="140" t="e">
        <f t="shared" si="1"/>
        <v>#DIV/0!</v>
      </c>
      <c r="K36" s="76" t="e">
        <f t="shared" si="2"/>
        <v>#DIV/0!</v>
      </c>
      <c r="L36" s="76" t="e">
        <f t="shared" si="3"/>
        <v>#DIV/0!</v>
      </c>
      <c r="M36" s="77"/>
      <c r="N36" s="77"/>
      <c r="O36" s="77"/>
      <c r="P36" s="186"/>
      <c r="Q36" s="77"/>
      <c r="R36" s="186"/>
      <c r="S36" s="140" t="e">
        <f t="shared" si="4"/>
        <v>#DIV/0!</v>
      </c>
      <c r="T36" s="140" t="e">
        <f t="shared" si="5"/>
        <v>#DIV/0!</v>
      </c>
      <c r="U36" s="76" t="e">
        <f t="shared" si="6"/>
        <v>#DIV/0!</v>
      </c>
      <c r="V36" s="76" t="e">
        <f t="shared" si="7"/>
        <v>#DIV/0!</v>
      </c>
      <c r="W36" s="77"/>
      <c r="X36" s="77"/>
      <c r="Y36" s="77"/>
      <c r="Z36" s="77"/>
      <c r="AA36" s="77"/>
      <c r="AB36" s="77"/>
      <c r="AC36" s="140" t="e">
        <f t="shared" si="8"/>
        <v>#DIV/0!</v>
      </c>
      <c r="AD36" s="140" t="e">
        <f t="shared" si="9"/>
        <v>#DIV/0!</v>
      </c>
      <c r="AE36" s="76" t="e">
        <f t="shared" si="10"/>
        <v>#DIV/0!</v>
      </c>
      <c r="AF36" s="76" t="e">
        <f t="shared" si="11"/>
        <v>#DIV/0!</v>
      </c>
      <c r="AG36" s="77"/>
      <c r="AH36" s="77"/>
      <c r="AI36" s="77"/>
      <c r="AJ36" s="186"/>
      <c r="AK36" s="77"/>
      <c r="AL36" s="186"/>
      <c r="AM36" s="140" t="e">
        <f t="shared" si="12"/>
        <v>#DIV/0!</v>
      </c>
      <c r="AN36" s="140" t="e">
        <f t="shared" si="13"/>
        <v>#DIV/0!</v>
      </c>
      <c r="AO36" s="76" t="e">
        <f t="shared" si="14"/>
        <v>#DIV/0!</v>
      </c>
      <c r="AP36" s="76" t="e">
        <f t="shared" si="15"/>
        <v>#DIV/0!</v>
      </c>
      <c r="AQ36" s="77">
        <v>11852656</v>
      </c>
      <c r="AR36" s="185">
        <v>7.2019696770837891</v>
      </c>
      <c r="AS36" s="77">
        <v>3281010</v>
      </c>
      <c r="AT36" s="186">
        <v>3.311983671293941</v>
      </c>
      <c r="AU36" s="77"/>
      <c r="AV36" s="77"/>
      <c r="AW36" s="251">
        <f t="shared" si="16"/>
        <v>-0.72318356324523381</v>
      </c>
      <c r="AX36" s="251">
        <f t="shared" si="17"/>
        <v>-0.5401280733196554</v>
      </c>
      <c r="AY36" s="251">
        <f t="shared" si="18"/>
        <v>-1</v>
      </c>
      <c r="AZ36" s="251">
        <f t="shared" si="19"/>
        <v>-1</v>
      </c>
      <c r="BA36" s="77"/>
      <c r="BB36" s="77"/>
      <c r="BC36" s="77"/>
      <c r="BD36" s="77"/>
      <c r="BE36" s="77"/>
      <c r="BF36" s="77"/>
      <c r="BG36" s="140" t="e">
        <f t="shared" si="20"/>
        <v>#DIV/0!</v>
      </c>
      <c r="BH36" s="140" t="e">
        <f t="shared" si="21"/>
        <v>#DIV/0!</v>
      </c>
      <c r="BI36" s="76" t="e">
        <f t="shared" si="22"/>
        <v>#DIV/0!</v>
      </c>
      <c r="BJ36" s="76" t="e">
        <f t="shared" si="23"/>
        <v>#DIV/0!</v>
      </c>
      <c r="BK36" s="77"/>
      <c r="BL36" s="77"/>
      <c r="BM36" s="77"/>
      <c r="BN36" s="77"/>
      <c r="BO36" s="77"/>
      <c r="BP36" s="77"/>
      <c r="BQ36" s="140" t="e">
        <f t="shared" si="24"/>
        <v>#DIV/0!</v>
      </c>
      <c r="BR36" s="140" t="e">
        <f t="shared" si="25"/>
        <v>#DIV/0!</v>
      </c>
      <c r="BS36" s="76" t="e">
        <f t="shared" si="26"/>
        <v>#DIV/0!</v>
      </c>
      <c r="BT36" s="76" t="e">
        <f t="shared" si="27"/>
        <v>#DIV/0!</v>
      </c>
      <c r="BU36" s="77"/>
      <c r="BV36" s="77"/>
      <c r="BW36" s="77">
        <v>8856612</v>
      </c>
      <c r="BX36" s="186">
        <v>13.519398446658851</v>
      </c>
      <c r="BY36" s="77">
        <v>12430088</v>
      </c>
      <c r="BZ36" s="186">
        <v>7.5528317753829244</v>
      </c>
      <c r="CA36" s="140" t="e">
        <f t="shared" si="28"/>
        <v>#DIV/0!</v>
      </c>
      <c r="CB36" s="140" t="e">
        <f t="shared" si="29"/>
        <v>#DIV/0!</v>
      </c>
      <c r="CC36" s="251">
        <f t="shared" si="30"/>
        <v>0.40348115057992828</v>
      </c>
      <c r="CD36" s="251">
        <f t="shared" si="31"/>
        <v>-0.44133373942762139</v>
      </c>
      <c r="CE36" s="85"/>
      <c r="CF36" s="77"/>
      <c r="CG36" s="77"/>
      <c r="CH36" s="77"/>
      <c r="CI36" s="77"/>
      <c r="CJ36" s="77"/>
      <c r="CK36" s="140" t="e">
        <f t="shared" si="32"/>
        <v>#DIV/0!</v>
      </c>
      <c r="CL36" s="140" t="e">
        <f t="shared" si="33"/>
        <v>#DIV/0!</v>
      </c>
      <c r="CM36" s="76" t="e">
        <f t="shared" si="34"/>
        <v>#DIV/0!</v>
      </c>
      <c r="CN36" s="76" t="e">
        <f t="shared" si="35"/>
        <v>#DIV/0!</v>
      </c>
    </row>
    <row r="37" spans="1:92" ht="15" customHeight="1" x14ac:dyDescent="0.35">
      <c r="A37" s="363"/>
      <c r="B37" s="122" t="s">
        <v>33</v>
      </c>
      <c r="C37" s="85"/>
      <c r="D37" s="186"/>
      <c r="E37" s="77"/>
      <c r="F37" s="186"/>
      <c r="G37" s="77"/>
      <c r="H37" s="186"/>
      <c r="I37" s="140" t="e">
        <f t="shared" si="0"/>
        <v>#DIV/0!</v>
      </c>
      <c r="J37" s="140" t="e">
        <f t="shared" si="1"/>
        <v>#DIV/0!</v>
      </c>
      <c r="K37" s="76" t="e">
        <f t="shared" si="2"/>
        <v>#DIV/0!</v>
      </c>
      <c r="L37" s="76" t="e">
        <f t="shared" si="3"/>
        <v>#DIV/0!</v>
      </c>
      <c r="M37" s="77"/>
      <c r="N37" s="77"/>
      <c r="O37" s="77"/>
      <c r="P37" s="186"/>
      <c r="Q37" s="77"/>
      <c r="R37" s="186"/>
      <c r="S37" s="140" t="e">
        <f t="shared" si="4"/>
        <v>#DIV/0!</v>
      </c>
      <c r="T37" s="140" t="e">
        <f t="shared" si="5"/>
        <v>#DIV/0!</v>
      </c>
      <c r="U37" s="76" t="e">
        <f t="shared" si="6"/>
        <v>#DIV/0!</v>
      </c>
      <c r="V37" s="76" t="e">
        <f t="shared" si="7"/>
        <v>#DIV/0!</v>
      </c>
      <c r="W37" s="77"/>
      <c r="X37" s="77"/>
      <c r="Y37" s="77"/>
      <c r="Z37" s="77"/>
      <c r="AA37" s="77"/>
      <c r="AB37" s="77"/>
      <c r="AC37" s="140" t="e">
        <f t="shared" si="8"/>
        <v>#DIV/0!</v>
      </c>
      <c r="AD37" s="140" t="e">
        <f t="shared" si="9"/>
        <v>#DIV/0!</v>
      </c>
      <c r="AE37" s="76" t="e">
        <f t="shared" si="10"/>
        <v>#DIV/0!</v>
      </c>
      <c r="AF37" s="76" t="e">
        <f t="shared" si="11"/>
        <v>#DIV/0!</v>
      </c>
      <c r="AG37" s="77"/>
      <c r="AH37" s="77"/>
      <c r="AI37" s="77"/>
      <c r="AJ37" s="186"/>
      <c r="AK37" s="77"/>
      <c r="AL37" s="186"/>
      <c r="AM37" s="140" t="e">
        <f t="shared" si="12"/>
        <v>#DIV/0!</v>
      </c>
      <c r="AN37" s="140" t="e">
        <f t="shared" si="13"/>
        <v>#DIV/0!</v>
      </c>
      <c r="AO37" s="76" t="e">
        <f t="shared" si="14"/>
        <v>#DIV/0!</v>
      </c>
      <c r="AP37" s="76" t="e">
        <f t="shared" si="15"/>
        <v>#DIV/0!</v>
      </c>
      <c r="AQ37" s="77">
        <v>4573307</v>
      </c>
      <c r="AR37" s="185">
        <v>2.7788555019225254</v>
      </c>
      <c r="AS37" s="77">
        <v>4115867</v>
      </c>
      <c r="AT37" s="186">
        <v>4.1547219597677483</v>
      </c>
      <c r="AU37" s="77"/>
      <c r="AV37" s="77"/>
      <c r="AW37" s="251">
        <f t="shared" si="16"/>
        <v>-0.10002389955452368</v>
      </c>
      <c r="AX37" s="251">
        <f t="shared" si="17"/>
        <v>0.49511982789077819</v>
      </c>
      <c r="AY37" s="251">
        <f t="shared" si="18"/>
        <v>-1</v>
      </c>
      <c r="AZ37" s="251">
        <f t="shared" si="19"/>
        <v>-1</v>
      </c>
      <c r="BA37" s="77"/>
      <c r="BB37" s="77"/>
      <c r="BC37" s="77"/>
      <c r="BD37" s="77"/>
      <c r="BE37" s="77"/>
      <c r="BF37" s="77"/>
      <c r="BG37" s="140" t="e">
        <f t="shared" si="20"/>
        <v>#DIV/0!</v>
      </c>
      <c r="BH37" s="140" t="e">
        <f t="shared" si="21"/>
        <v>#DIV/0!</v>
      </c>
      <c r="BI37" s="76" t="e">
        <f t="shared" si="22"/>
        <v>#DIV/0!</v>
      </c>
      <c r="BJ37" s="76" t="e">
        <f t="shared" si="23"/>
        <v>#DIV/0!</v>
      </c>
      <c r="BK37" s="77"/>
      <c r="BL37" s="77"/>
      <c r="BM37" s="77"/>
      <c r="BN37" s="77"/>
      <c r="BO37" s="77"/>
      <c r="BP37" s="77"/>
      <c r="BQ37" s="140" t="e">
        <f t="shared" si="24"/>
        <v>#DIV/0!</v>
      </c>
      <c r="BR37" s="140" t="e">
        <f t="shared" si="25"/>
        <v>#DIV/0!</v>
      </c>
      <c r="BS37" s="76" t="e">
        <f t="shared" si="26"/>
        <v>#DIV/0!</v>
      </c>
      <c r="BT37" s="76" t="e">
        <f t="shared" si="27"/>
        <v>#DIV/0!</v>
      </c>
      <c r="BU37" s="77"/>
      <c r="BV37" s="77"/>
      <c r="BW37" s="77">
        <v>610786</v>
      </c>
      <c r="BX37" s="186">
        <v>0.93234967272372016</v>
      </c>
      <c r="BY37" s="77">
        <v>4885999</v>
      </c>
      <c r="BZ37" s="186">
        <v>2.968854967212557</v>
      </c>
      <c r="CA37" s="140" t="e">
        <f t="shared" si="28"/>
        <v>#DIV/0!</v>
      </c>
      <c r="CB37" s="140" t="e">
        <f t="shared" si="29"/>
        <v>#DIV/0!</v>
      </c>
      <c r="CC37" s="251">
        <f t="shared" si="30"/>
        <v>6.9995268391875385</v>
      </c>
      <c r="CD37" s="251">
        <f t="shared" si="31"/>
        <v>2.1842720108856706</v>
      </c>
      <c r="CE37" s="85"/>
      <c r="CF37" s="77"/>
      <c r="CG37" s="77"/>
      <c r="CH37" s="77"/>
      <c r="CI37" s="77"/>
      <c r="CJ37" s="77"/>
      <c r="CK37" s="140" t="e">
        <f t="shared" si="32"/>
        <v>#DIV/0!</v>
      </c>
      <c r="CL37" s="140" t="e">
        <f t="shared" si="33"/>
        <v>#DIV/0!</v>
      </c>
      <c r="CM37" s="76" t="e">
        <f t="shared" si="34"/>
        <v>#DIV/0!</v>
      </c>
      <c r="CN37" s="76" t="e">
        <f t="shared" si="35"/>
        <v>#DIV/0!</v>
      </c>
    </row>
    <row r="38" spans="1:92" ht="15" customHeight="1" x14ac:dyDescent="0.35">
      <c r="A38" s="363"/>
      <c r="B38" s="122" t="s">
        <v>116</v>
      </c>
      <c r="C38" s="85"/>
      <c r="D38" s="186"/>
      <c r="E38" s="77"/>
      <c r="F38" s="186"/>
      <c r="G38" s="77"/>
      <c r="H38" s="186"/>
      <c r="I38" s="140" t="e">
        <f t="shared" si="0"/>
        <v>#DIV/0!</v>
      </c>
      <c r="J38" s="140" t="e">
        <f t="shared" si="1"/>
        <v>#DIV/0!</v>
      </c>
      <c r="K38" s="76" t="e">
        <f t="shared" si="2"/>
        <v>#DIV/0!</v>
      </c>
      <c r="L38" s="76" t="e">
        <f t="shared" si="3"/>
        <v>#DIV/0!</v>
      </c>
      <c r="M38" s="77"/>
      <c r="N38" s="77"/>
      <c r="O38" s="77"/>
      <c r="P38" s="186"/>
      <c r="Q38" s="77"/>
      <c r="R38" s="186"/>
      <c r="S38" s="140" t="e">
        <f t="shared" si="4"/>
        <v>#DIV/0!</v>
      </c>
      <c r="T38" s="140" t="e">
        <f t="shared" si="5"/>
        <v>#DIV/0!</v>
      </c>
      <c r="U38" s="76" t="e">
        <f t="shared" si="6"/>
        <v>#DIV/0!</v>
      </c>
      <c r="V38" s="76" t="e">
        <f t="shared" si="7"/>
        <v>#DIV/0!</v>
      </c>
      <c r="W38" s="77"/>
      <c r="X38" s="77"/>
      <c r="Y38" s="77"/>
      <c r="Z38" s="77"/>
      <c r="AA38" s="77"/>
      <c r="AB38" s="77"/>
      <c r="AC38" s="140" t="e">
        <f t="shared" si="8"/>
        <v>#DIV/0!</v>
      </c>
      <c r="AD38" s="140" t="e">
        <f t="shared" si="9"/>
        <v>#DIV/0!</v>
      </c>
      <c r="AE38" s="76" t="e">
        <f t="shared" si="10"/>
        <v>#DIV/0!</v>
      </c>
      <c r="AF38" s="76" t="e">
        <f t="shared" si="11"/>
        <v>#DIV/0!</v>
      </c>
      <c r="AG38" s="77"/>
      <c r="AH38" s="77"/>
      <c r="AI38" s="77"/>
      <c r="AJ38" s="186"/>
      <c r="AK38" s="77"/>
      <c r="AL38" s="186"/>
      <c r="AM38" s="140" t="e">
        <f t="shared" si="12"/>
        <v>#DIV/0!</v>
      </c>
      <c r="AN38" s="140" t="e">
        <f t="shared" si="13"/>
        <v>#DIV/0!</v>
      </c>
      <c r="AO38" s="76" t="e">
        <f t="shared" si="14"/>
        <v>#DIV/0!</v>
      </c>
      <c r="AP38" s="76" t="e">
        <f t="shared" si="15"/>
        <v>#DIV/0!</v>
      </c>
      <c r="AQ38" s="77">
        <v>38445011</v>
      </c>
      <c r="AR38" s="185">
        <v>23.360148430626243</v>
      </c>
      <c r="AS38" s="77">
        <v>36223753</v>
      </c>
      <c r="AT38" s="186">
        <v>36.565715572029625</v>
      </c>
      <c r="AU38" s="77"/>
      <c r="AV38" s="77"/>
      <c r="AW38" s="251">
        <f t="shared" si="16"/>
        <v>-5.7777535816025648E-2</v>
      </c>
      <c r="AX38" s="251">
        <f t="shared" si="17"/>
        <v>0.56530322059470595</v>
      </c>
      <c r="AY38" s="251">
        <f t="shared" si="18"/>
        <v>-1</v>
      </c>
      <c r="AZ38" s="251">
        <f t="shared" si="19"/>
        <v>-1</v>
      </c>
      <c r="BA38" s="77"/>
      <c r="BB38" s="77"/>
      <c r="BC38" s="77"/>
      <c r="BD38" s="77"/>
      <c r="BE38" s="77"/>
      <c r="BF38" s="77"/>
      <c r="BG38" s="140" t="e">
        <f t="shared" si="20"/>
        <v>#DIV/0!</v>
      </c>
      <c r="BH38" s="140" t="e">
        <f t="shared" si="21"/>
        <v>#DIV/0!</v>
      </c>
      <c r="BI38" s="76" t="e">
        <f t="shared" si="22"/>
        <v>#DIV/0!</v>
      </c>
      <c r="BJ38" s="76" t="e">
        <f t="shared" si="23"/>
        <v>#DIV/0!</v>
      </c>
      <c r="BK38" s="77"/>
      <c r="BL38" s="77"/>
      <c r="BM38" s="77"/>
      <c r="BN38" s="77"/>
      <c r="BO38" s="77"/>
      <c r="BP38" s="77"/>
      <c r="BQ38" s="140" t="e">
        <f t="shared" si="24"/>
        <v>#DIV/0!</v>
      </c>
      <c r="BR38" s="140" t="e">
        <f t="shared" si="25"/>
        <v>#DIV/0!</v>
      </c>
      <c r="BS38" s="76" t="e">
        <f t="shared" si="26"/>
        <v>#DIV/0!</v>
      </c>
      <c r="BT38" s="76" t="e">
        <f t="shared" si="27"/>
        <v>#DIV/0!</v>
      </c>
      <c r="BU38" s="77"/>
      <c r="BV38" s="77"/>
      <c r="BW38" s="77">
        <v>3516075</v>
      </c>
      <c r="BX38" s="186">
        <v>5.3672012382766709</v>
      </c>
      <c r="BY38" s="77">
        <v>41079269</v>
      </c>
      <c r="BZ38" s="186">
        <v>24.960789353438429</v>
      </c>
      <c r="CA38" s="140" t="e">
        <f t="shared" si="28"/>
        <v>#DIV/0!</v>
      </c>
      <c r="CB38" s="140" t="e">
        <f t="shared" si="29"/>
        <v>#DIV/0!</v>
      </c>
      <c r="CC38" s="251">
        <f t="shared" si="30"/>
        <v>10.683274389766998</v>
      </c>
      <c r="CD38" s="251">
        <f t="shared" si="31"/>
        <v>3.6506155154810198</v>
      </c>
      <c r="CE38" s="85"/>
      <c r="CF38" s="77"/>
      <c r="CG38" s="77"/>
      <c r="CH38" s="77"/>
      <c r="CI38" s="77"/>
      <c r="CJ38" s="77"/>
      <c r="CK38" s="140" t="e">
        <f t="shared" si="32"/>
        <v>#DIV/0!</v>
      </c>
      <c r="CL38" s="140" t="e">
        <f t="shared" si="33"/>
        <v>#DIV/0!</v>
      </c>
      <c r="CM38" s="76" t="e">
        <f t="shared" si="34"/>
        <v>#DIV/0!</v>
      </c>
      <c r="CN38" s="76" t="e">
        <f t="shared" si="35"/>
        <v>#DIV/0!</v>
      </c>
    </row>
    <row r="39" spans="1:92" ht="15" customHeight="1" x14ac:dyDescent="0.35">
      <c r="A39" s="363"/>
      <c r="B39" s="125" t="s">
        <v>49</v>
      </c>
      <c r="C39" s="139">
        <f>SUM(C34:C38)</f>
        <v>0</v>
      </c>
      <c r="D39" s="188">
        <f t="shared" ref="D39:H39" si="47">SUM(D34:D38)</f>
        <v>0</v>
      </c>
      <c r="E39" s="139">
        <f t="shared" si="47"/>
        <v>0</v>
      </c>
      <c r="F39" s="188">
        <f t="shared" si="47"/>
        <v>0</v>
      </c>
      <c r="G39" s="139">
        <f t="shared" si="47"/>
        <v>0</v>
      </c>
      <c r="H39" s="188">
        <f t="shared" si="47"/>
        <v>0</v>
      </c>
      <c r="I39" s="141" t="e">
        <f t="shared" ref="I39" si="48">(E39-C39)/C39</f>
        <v>#DIV/0!</v>
      </c>
      <c r="J39" s="141" t="e">
        <f t="shared" ref="J39" si="49">(F39-D39)/D39</f>
        <v>#DIV/0!</v>
      </c>
      <c r="K39" s="145" t="e">
        <f t="shared" si="2"/>
        <v>#DIV/0!</v>
      </c>
      <c r="L39" s="145" t="e">
        <f t="shared" si="3"/>
        <v>#DIV/0!</v>
      </c>
      <c r="M39" s="139">
        <f>SUM(M34:M38)</f>
        <v>0</v>
      </c>
      <c r="N39" s="188">
        <f t="shared" ref="N39:R39" si="50">SUM(N34:N38)</f>
        <v>0</v>
      </c>
      <c r="O39" s="139">
        <f t="shared" si="50"/>
        <v>0</v>
      </c>
      <c r="P39" s="188">
        <f t="shared" si="50"/>
        <v>0</v>
      </c>
      <c r="Q39" s="139">
        <f t="shared" si="50"/>
        <v>0</v>
      </c>
      <c r="R39" s="188">
        <f t="shared" si="50"/>
        <v>0</v>
      </c>
      <c r="S39" s="141" t="e">
        <f t="shared" si="4"/>
        <v>#DIV/0!</v>
      </c>
      <c r="T39" s="141" t="e">
        <f t="shared" si="5"/>
        <v>#DIV/0!</v>
      </c>
      <c r="U39" s="145" t="e">
        <f t="shared" si="6"/>
        <v>#DIV/0!</v>
      </c>
      <c r="V39" s="145" t="e">
        <f t="shared" si="7"/>
        <v>#DIV/0!</v>
      </c>
      <c r="W39" s="139">
        <f>SUM(W34:W38)</f>
        <v>0</v>
      </c>
      <c r="X39" s="188">
        <f t="shared" ref="X39:AB39" si="51">SUM(X34:X38)</f>
        <v>0</v>
      </c>
      <c r="Y39" s="139">
        <f t="shared" si="51"/>
        <v>0</v>
      </c>
      <c r="Z39" s="188">
        <f t="shared" si="51"/>
        <v>0</v>
      </c>
      <c r="AA39" s="139">
        <f t="shared" si="51"/>
        <v>0</v>
      </c>
      <c r="AB39" s="188">
        <f t="shared" si="51"/>
        <v>0</v>
      </c>
      <c r="AC39" s="141" t="e">
        <f t="shared" si="8"/>
        <v>#DIV/0!</v>
      </c>
      <c r="AD39" s="141" t="e">
        <f t="shared" si="9"/>
        <v>#DIV/0!</v>
      </c>
      <c r="AE39" s="145" t="e">
        <f t="shared" si="10"/>
        <v>#DIV/0!</v>
      </c>
      <c r="AF39" s="145" t="e">
        <f t="shared" si="11"/>
        <v>#DIV/0!</v>
      </c>
      <c r="AG39" s="139">
        <f>SUM(AG34:AG38)</f>
        <v>0</v>
      </c>
      <c r="AH39" s="188">
        <f t="shared" ref="AH39:AL39" si="52">SUM(AH34:AH38)</f>
        <v>0</v>
      </c>
      <c r="AI39" s="139">
        <f t="shared" si="52"/>
        <v>0</v>
      </c>
      <c r="AJ39" s="188">
        <f t="shared" si="52"/>
        <v>0</v>
      </c>
      <c r="AK39" s="139">
        <f t="shared" si="52"/>
        <v>0</v>
      </c>
      <c r="AL39" s="188">
        <f t="shared" si="52"/>
        <v>0</v>
      </c>
      <c r="AM39" s="141" t="e">
        <f t="shared" si="12"/>
        <v>#DIV/0!</v>
      </c>
      <c r="AN39" s="141" t="e">
        <f t="shared" si="13"/>
        <v>#DIV/0!</v>
      </c>
      <c r="AO39" s="145" t="e">
        <f t="shared" si="14"/>
        <v>#DIV/0!</v>
      </c>
      <c r="AP39" s="145" t="e">
        <f t="shared" si="15"/>
        <v>#DIV/0!</v>
      </c>
      <c r="AQ39" s="139">
        <f>SUM(AQ34:AQ38)</f>
        <v>255773278</v>
      </c>
      <c r="AR39" s="188">
        <f t="shared" ref="AR39:AV39" si="53">SUM(AR34:AR38)</f>
        <v>155.4142288753105</v>
      </c>
      <c r="AS39" s="139">
        <f t="shared" si="53"/>
        <v>208736484</v>
      </c>
      <c r="AT39" s="188">
        <f t="shared" si="53"/>
        <v>210.70701601376069</v>
      </c>
      <c r="AU39" s="139">
        <f t="shared" si="53"/>
        <v>0</v>
      </c>
      <c r="AV39" s="188">
        <f t="shared" si="53"/>
        <v>0</v>
      </c>
      <c r="AW39" s="252">
        <f t="shared" si="16"/>
        <v>-0.18390034474203359</v>
      </c>
      <c r="AX39" s="252">
        <f t="shared" si="17"/>
        <v>0.35577686508235895</v>
      </c>
      <c r="AY39" s="252">
        <f t="shared" si="18"/>
        <v>-1</v>
      </c>
      <c r="AZ39" s="252">
        <f t="shared" si="19"/>
        <v>-1</v>
      </c>
      <c r="BA39" s="139">
        <f>SUM(BA34:BA38)</f>
        <v>0</v>
      </c>
      <c r="BB39" s="188">
        <f t="shared" ref="BB39:BF39" si="54">SUM(BB34:BB38)</f>
        <v>0</v>
      </c>
      <c r="BC39" s="139">
        <f t="shared" si="54"/>
        <v>0</v>
      </c>
      <c r="BD39" s="188">
        <f t="shared" si="54"/>
        <v>0</v>
      </c>
      <c r="BE39" s="139">
        <f t="shared" si="54"/>
        <v>0</v>
      </c>
      <c r="BF39" s="188">
        <f t="shared" si="54"/>
        <v>0</v>
      </c>
      <c r="BG39" s="141" t="e">
        <f t="shared" si="20"/>
        <v>#DIV/0!</v>
      </c>
      <c r="BH39" s="141" t="e">
        <f t="shared" si="21"/>
        <v>#DIV/0!</v>
      </c>
      <c r="BI39" s="145" t="e">
        <f t="shared" si="22"/>
        <v>#DIV/0!</v>
      </c>
      <c r="BJ39" s="145" t="e">
        <f t="shared" si="23"/>
        <v>#DIV/0!</v>
      </c>
      <c r="BK39" s="139">
        <f>SUM(BK34:BK38)</f>
        <v>0</v>
      </c>
      <c r="BL39" s="188">
        <f t="shared" ref="BL39:BP39" si="55">SUM(BL34:BL38)</f>
        <v>0</v>
      </c>
      <c r="BM39" s="139">
        <f t="shared" si="55"/>
        <v>0</v>
      </c>
      <c r="BN39" s="188">
        <f t="shared" si="55"/>
        <v>0</v>
      </c>
      <c r="BO39" s="139">
        <f t="shared" si="55"/>
        <v>0</v>
      </c>
      <c r="BP39" s="188">
        <f t="shared" si="55"/>
        <v>0</v>
      </c>
      <c r="BQ39" s="141" t="e">
        <f t="shared" si="24"/>
        <v>#DIV/0!</v>
      </c>
      <c r="BR39" s="141" t="e">
        <f t="shared" si="25"/>
        <v>#DIV/0!</v>
      </c>
      <c r="BS39" s="145" t="e">
        <f t="shared" si="26"/>
        <v>#DIV/0!</v>
      </c>
      <c r="BT39" s="145" t="e">
        <f t="shared" si="27"/>
        <v>#DIV/0!</v>
      </c>
      <c r="BU39" s="139">
        <f>SUM(BU34:BU38)</f>
        <v>0</v>
      </c>
      <c r="BV39" s="188">
        <f t="shared" ref="BV39:BZ39" si="56">SUM(BV34:BV38)</f>
        <v>0</v>
      </c>
      <c r="BW39" s="139">
        <f t="shared" si="56"/>
        <v>55390950</v>
      </c>
      <c r="BX39" s="188">
        <f t="shared" si="56"/>
        <v>84.552910682883947</v>
      </c>
      <c r="BY39" s="139">
        <f t="shared" si="56"/>
        <v>253584598</v>
      </c>
      <c r="BZ39" s="188">
        <f t="shared" si="56"/>
        <v>154.0843322687744</v>
      </c>
      <c r="CA39" s="141" t="e">
        <f t="shared" si="28"/>
        <v>#DIV/0!</v>
      </c>
      <c r="CB39" s="141" t="e">
        <f t="shared" si="29"/>
        <v>#DIV/0!</v>
      </c>
      <c r="CC39" s="252">
        <f t="shared" si="30"/>
        <v>3.578087178501181</v>
      </c>
      <c r="CD39" s="252">
        <f t="shared" si="31"/>
        <v>0.82234214084797563</v>
      </c>
      <c r="CE39" s="139">
        <f>SUM(CE34:CE38)</f>
        <v>0</v>
      </c>
      <c r="CF39" s="188">
        <f t="shared" ref="CF39:CJ39" si="57">SUM(CF34:CF38)</f>
        <v>0</v>
      </c>
      <c r="CG39" s="139">
        <f t="shared" si="57"/>
        <v>0</v>
      </c>
      <c r="CH39" s="188">
        <f t="shared" si="57"/>
        <v>0</v>
      </c>
      <c r="CI39" s="139">
        <f t="shared" si="57"/>
        <v>0</v>
      </c>
      <c r="CJ39" s="188">
        <f t="shared" si="57"/>
        <v>0</v>
      </c>
      <c r="CK39" s="141" t="e">
        <f t="shared" si="32"/>
        <v>#DIV/0!</v>
      </c>
      <c r="CL39" s="141" t="e">
        <f t="shared" si="33"/>
        <v>#DIV/0!</v>
      </c>
      <c r="CM39" s="145" t="e">
        <f t="shared" si="34"/>
        <v>#DIV/0!</v>
      </c>
      <c r="CN39" s="145" t="e">
        <f t="shared" si="35"/>
        <v>#DIV/0!</v>
      </c>
    </row>
    <row r="40" spans="1:92" ht="30.75" customHeight="1" x14ac:dyDescent="0.35">
      <c r="A40" s="37" t="s">
        <v>35</v>
      </c>
      <c r="B40" s="38" t="s">
        <v>35</v>
      </c>
      <c r="C40" s="85"/>
      <c r="D40" s="186"/>
      <c r="E40" s="77"/>
      <c r="F40" s="186"/>
      <c r="G40" s="77"/>
      <c r="H40" s="186"/>
      <c r="I40" s="140" t="e">
        <f t="shared" si="0"/>
        <v>#DIV/0!</v>
      </c>
      <c r="J40" s="140" t="e">
        <f t="shared" si="1"/>
        <v>#DIV/0!</v>
      </c>
      <c r="K40" s="76" t="e">
        <f t="shared" si="2"/>
        <v>#DIV/0!</v>
      </c>
      <c r="L40" s="76" t="e">
        <f t="shared" si="3"/>
        <v>#DIV/0!</v>
      </c>
      <c r="M40" s="77"/>
      <c r="N40" s="77"/>
      <c r="O40" s="77"/>
      <c r="P40" s="186"/>
      <c r="Q40" s="77"/>
      <c r="R40" s="186"/>
      <c r="S40" s="140" t="e">
        <f t="shared" si="4"/>
        <v>#DIV/0!</v>
      </c>
      <c r="T40" s="140" t="e">
        <f t="shared" si="5"/>
        <v>#DIV/0!</v>
      </c>
      <c r="U40" s="76" t="e">
        <f t="shared" si="6"/>
        <v>#DIV/0!</v>
      </c>
      <c r="V40" s="76" t="e">
        <f t="shared" si="7"/>
        <v>#DIV/0!</v>
      </c>
      <c r="W40" s="77"/>
      <c r="X40" s="77"/>
      <c r="Y40" s="77"/>
      <c r="Z40" s="77"/>
      <c r="AA40" s="77"/>
      <c r="AB40" s="77"/>
      <c r="AC40" s="140" t="e">
        <f t="shared" si="8"/>
        <v>#DIV/0!</v>
      </c>
      <c r="AD40" s="140" t="e">
        <f t="shared" si="9"/>
        <v>#DIV/0!</v>
      </c>
      <c r="AE40" s="76" t="e">
        <f t="shared" si="10"/>
        <v>#DIV/0!</v>
      </c>
      <c r="AF40" s="76" t="e">
        <f t="shared" si="11"/>
        <v>#DIV/0!</v>
      </c>
      <c r="AG40" s="77"/>
      <c r="AH40" s="77"/>
      <c r="AI40" s="77"/>
      <c r="AJ40" s="186"/>
      <c r="AK40" s="77"/>
      <c r="AL40" s="186"/>
      <c r="AM40" s="140" t="e">
        <f t="shared" si="12"/>
        <v>#DIV/0!</v>
      </c>
      <c r="AN40" s="140" t="e">
        <f t="shared" si="13"/>
        <v>#DIV/0!</v>
      </c>
      <c r="AO40" s="76" t="e">
        <f t="shared" si="14"/>
        <v>#DIV/0!</v>
      </c>
      <c r="AP40" s="76" t="e">
        <f t="shared" si="15"/>
        <v>#DIV/0!</v>
      </c>
      <c r="AQ40" s="77">
        <v>196012912</v>
      </c>
      <c r="AR40" s="185">
        <v>119.10233862696202</v>
      </c>
      <c r="AS40" s="77">
        <v>156223021</v>
      </c>
      <c r="AT40" s="186">
        <v>157.69781092779675</v>
      </c>
      <c r="AU40" s="77"/>
      <c r="AV40" s="77"/>
      <c r="AW40" s="251">
        <f t="shared" si="16"/>
        <v>-0.20299627506171633</v>
      </c>
      <c r="AX40" s="251">
        <f t="shared" si="17"/>
        <v>0.32405301815037246</v>
      </c>
      <c r="AY40" s="251">
        <f t="shared" si="18"/>
        <v>-1</v>
      </c>
      <c r="AZ40" s="251">
        <f t="shared" si="19"/>
        <v>-1</v>
      </c>
      <c r="BA40" s="77"/>
      <c r="BB40" s="77"/>
      <c r="BC40" s="77"/>
      <c r="BD40" s="77"/>
      <c r="BE40" s="77"/>
      <c r="BF40" s="77"/>
      <c r="BG40" s="140" t="e">
        <f t="shared" si="20"/>
        <v>#DIV/0!</v>
      </c>
      <c r="BH40" s="140" t="e">
        <f t="shared" si="21"/>
        <v>#DIV/0!</v>
      </c>
      <c r="BI40" s="76" t="e">
        <f t="shared" si="22"/>
        <v>#DIV/0!</v>
      </c>
      <c r="BJ40" s="76" t="e">
        <f t="shared" si="23"/>
        <v>#DIV/0!</v>
      </c>
      <c r="BK40" s="77"/>
      <c r="BL40" s="77"/>
      <c r="BM40" s="77"/>
      <c r="BN40" s="77"/>
      <c r="BO40" s="77"/>
      <c r="BP40" s="77"/>
      <c r="BQ40" s="140" t="e">
        <f t="shared" si="24"/>
        <v>#DIV/0!</v>
      </c>
      <c r="BR40" s="140" t="e">
        <f t="shared" si="25"/>
        <v>#DIV/0!</v>
      </c>
      <c r="BS40" s="76" t="e">
        <f t="shared" si="26"/>
        <v>#DIV/0!</v>
      </c>
      <c r="BT40" s="76" t="e">
        <f t="shared" si="27"/>
        <v>#DIV/0!</v>
      </c>
      <c r="BU40" s="77"/>
      <c r="BV40" s="77"/>
      <c r="BW40" s="77">
        <v>46494124</v>
      </c>
      <c r="BX40" s="186">
        <v>70.972126563110592</v>
      </c>
      <c r="BY40" s="77">
        <v>209831464</v>
      </c>
      <c r="BZ40" s="186">
        <v>127.49883579056869</v>
      </c>
      <c r="CA40" s="140" t="e">
        <f t="shared" si="28"/>
        <v>#DIV/0!</v>
      </c>
      <c r="CB40" s="140" t="e">
        <f t="shared" si="29"/>
        <v>#DIV/0!</v>
      </c>
      <c r="CC40" s="251">
        <f t="shared" si="30"/>
        <v>3.5130748995292396</v>
      </c>
      <c r="CD40" s="251">
        <f t="shared" si="31"/>
        <v>0.79646351271710614</v>
      </c>
      <c r="CE40" s="85"/>
      <c r="CF40" s="77"/>
      <c r="CG40" s="77"/>
      <c r="CH40" s="77"/>
      <c r="CI40" s="77"/>
      <c r="CJ40" s="77"/>
      <c r="CK40" s="140" t="e">
        <f t="shared" si="32"/>
        <v>#DIV/0!</v>
      </c>
      <c r="CL40" s="140" t="e">
        <f t="shared" si="33"/>
        <v>#DIV/0!</v>
      </c>
      <c r="CM40" s="76" t="e">
        <f t="shared" si="34"/>
        <v>#DIV/0!</v>
      </c>
      <c r="CN40" s="76" t="e">
        <f t="shared" si="35"/>
        <v>#DIV/0!</v>
      </c>
    </row>
    <row r="41" spans="1:92" ht="15.75" customHeight="1" x14ac:dyDescent="0.35">
      <c r="A41" s="353" t="s">
        <v>42</v>
      </c>
      <c r="B41" s="122" t="s">
        <v>40</v>
      </c>
      <c r="C41" s="85"/>
      <c r="D41" s="186"/>
      <c r="E41" s="77"/>
      <c r="F41" s="186"/>
      <c r="G41" s="77"/>
      <c r="H41" s="186"/>
      <c r="I41" s="140" t="e">
        <f t="shared" si="0"/>
        <v>#DIV/0!</v>
      </c>
      <c r="J41" s="140" t="e">
        <f t="shared" si="1"/>
        <v>#DIV/0!</v>
      </c>
      <c r="K41" s="76" t="e">
        <f t="shared" si="2"/>
        <v>#DIV/0!</v>
      </c>
      <c r="L41" s="76" t="e">
        <f t="shared" si="3"/>
        <v>#DIV/0!</v>
      </c>
      <c r="M41" s="77"/>
      <c r="N41" s="77"/>
      <c r="O41" s="77"/>
      <c r="P41" s="186"/>
      <c r="Q41" s="77"/>
      <c r="R41" s="186"/>
      <c r="S41" s="140" t="e">
        <f t="shared" si="4"/>
        <v>#DIV/0!</v>
      </c>
      <c r="T41" s="140" t="e">
        <f t="shared" si="5"/>
        <v>#DIV/0!</v>
      </c>
      <c r="U41" s="76" t="e">
        <f t="shared" si="6"/>
        <v>#DIV/0!</v>
      </c>
      <c r="V41" s="76" t="e">
        <f t="shared" si="7"/>
        <v>#DIV/0!</v>
      </c>
      <c r="W41" s="77"/>
      <c r="X41" s="77"/>
      <c r="Y41" s="77"/>
      <c r="Z41" s="77"/>
      <c r="AA41" s="77"/>
      <c r="AB41" s="77"/>
      <c r="AC41" s="140" t="e">
        <f t="shared" si="8"/>
        <v>#DIV/0!</v>
      </c>
      <c r="AD41" s="140" t="e">
        <f t="shared" si="9"/>
        <v>#DIV/0!</v>
      </c>
      <c r="AE41" s="76" t="e">
        <f t="shared" si="10"/>
        <v>#DIV/0!</v>
      </c>
      <c r="AF41" s="76" t="e">
        <f t="shared" si="11"/>
        <v>#DIV/0!</v>
      </c>
      <c r="AG41" s="77"/>
      <c r="AH41" s="77"/>
      <c r="AI41" s="77"/>
      <c r="AJ41" s="186"/>
      <c r="AK41" s="77"/>
      <c r="AL41" s="186"/>
      <c r="AM41" s="140" t="e">
        <f t="shared" si="12"/>
        <v>#DIV/0!</v>
      </c>
      <c r="AN41" s="140" t="e">
        <f t="shared" si="13"/>
        <v>#DIV/0!</v>
      </c>
      <c r="AO41" s="76" t="e">
        <f t="shared" si="14"/>
        <v>#DIV/0!</v>
      </c>
      <c r="AP41" s="76" t="e">
        <f t="shared" si="15"/>
        <v>#DIV/0!</v>
      </c>
      <c r="AQ41" s="77">
        <v>34109499</v>
      </c>
      <c r="AR41" s="185">
        <v>20.725783107053797</v>
      </c>
      <c r="AS41" s="77">
        <v>32769169</v>
      </c>
      <c r="AT41" s="186">
        <v>33.07851931261154</v>
      </c>
      <c r="AU41" s="77"/>
      <c r="AV41" s="77"/>
      <c r="AW41" s="251">
        <f t="shared" si="16"/>
        <v>-3.9294918990161652E-2</v>
      </c>
      <c r="AX41" s="251">
        <f t="shared" si="17"/>
        <v>0.59600817695296748</v>
      </c>
      <c r="AY41" s="251">
        <f t="shared" si="18"/>
        <v>-1</v>
      </c>
      <c r="AZ41" s="251">
        <f t="shared" si="19"/>
        <v>-1</v>
      </c>
      <c r="BA41" s="77"/>
      <c r="BB41" s="77"/>
      <c r="BC41" s="77"/>
      <c r="BD41" s="77"/>
      <c r="BE41" s="77"/>
      <c r="BF41" s="77"/>
      <c r="BG41" s="140" t="e">
        <f t="shared" si="20"/>
        <v>#DIV/0!</v>
      </c>
      <c r="BH41" s="140" t="e">
        <f t="shared" si="21"/>
        <v>#DIV/0!</v>
      </c>
      <c r="BI41" s="76" t="e">
        <f t="shared" si="22"/>
        <v>#DIV/0!</v>
      </c>
      <c r="BJ41" s="76" t="e">
        <f t="shared" si="23"/>
        <v>#DIV/0!</v>
      </c>
      <c r="BK41" s="77"/>
      <c r="BL41" s="77"/>
      <c r="BM41" s="77"/>
      <c r="BN41" s="77"/>
      <c r="BO41" s="77"/>
      <c r="BP41" s="77"/>
      <c r="BQ41" s="140" t="e">
        <f t="shared" si="24"/>
        <v>#DIV/0!</v>
      </c>
      <c r="BR41" s="140" t="e">
        <f t="shared" si="25"/>
        <v>#DIV/0!</v>
      </c>
      <c r="BS41" s="76" t="e">
        <f t="shared" si="26"/>
        <v>#DIV/0!</v>
      </c>
      <c r="BT41" s="76" t="e">
        <f t="shared" si="27"/>
        <v>#DIV/0!</v>
      </c>
      <c r="BU41" s="77"/>
      <c r="BV41" s="77"/>
      <c r="BW41" s="77">
        <v>2616164</v>
      </c>
      <c r="BX41" s="186">
        <v>3.9935094275107463</v>
      </c>
      <c r="BY41" s="77">
        <v>36748242</v>
      </c>
      <c r="BZ41" s="186">
        <v>22.329149227830197</v>
      </c>
      <c r="CA41" s="140" t="e">
        <f t="shared" si="28"/>
        <v>#DIV/0!</v>
      </c>
      <c r="CB41" s="140" t="e">
        <f t="shared" si="29"/>
        <v>#DIV/0!</v>
      </c>
      <c r="CC41" s="251">
        <f t="shared" si="30"/>
        <v>13.046612521233378</v>
      </c>
      <c r="CD41" s="251">
        <f t="shared" si="31"/>
        <v>4.5913600889502613</v>
      </c>
      <c r="CE41" s="85"/>
      <c r="CF41" s="77"/>
      <c r="CG41" s="77"/>
      <c r="CH41" s="77"/>
      <c r="CI41" s="77"/>
      <c r="CJ41" s="77"/>
      <c r="CK41" s="140" t="e">
        <f t="shared" si="32"/>
        <v>#DIV/0!</v>
      </c>
      <c r="CL41" s="140" t="e">
        <f t="shared" si="33"/>
        <v>#DIV/0!</v>
      </c>
      <c r="CM41" s="76" t="e">
        <f t="shared" si="34"/>
        <v>#DIV/0!</v>
      </c>
      <c r="CN41" s="76" t="e">
        <f t="shared" si="35"/>
        <v>#DIV/0!</v>
      </c>
    </row>
    <row r="42" spans="1:92" ht="15.75" customHeight="1" x14ac:dyDescent="0.35">
      <c r="A42" s="354"/>
      <c r="B42" s="122" t="s">
        <v>41</v>
      </c>
      <c r="C42" s="85"/>
      <c r="D42" s="186"/>
      <c r="E42" s="77"/>
      <c r="F42" s="186"/>
      <c r="G42" s="77"/>
      <c r="H42" s="186"/>
      <c r="I42" s="140" t="e">
        <f t="shared" si="0"/>
        <v>#DIV/0!</v>
      </c>
      <c r="J42" s="140" t="e">
        <f t="shared" si="1"/>
        <v>#DIV/0!</v>
      </c>
      <c r="K42" s="76" t="e">
        <f t="shared" si="2"/>
        <v>#DIV/0!</v>
      </c>
      <c r="L42" s="76" t="e">
        <f t="shared" si="3"/>
        <v>#DIV/0!</v>
      </c>
      <c r="M42" s="77"/>
      <c r="N42" s="77"/>
      <c r="O42" s="77"/>
      <c r="P42" s="186"/>
      <c r="Q42" s="77"/>
      <c r="R42" s="186"/>
      <c r="S42" s="140" t="e">
        <f t="shared" si="4"/>
        <v>#DIV/0!</v>
      </c>
      <c r="T42" s="140" t="e">
        <f t="shared" si="5"/>
        <v>#DIV/0!</v>
      </c>
      <c r="U42" s="76" t="e">
        <f t="shared" si="6"/>
        <v>#DIV/0!</v>
      </c>
      <c r="V42" s="76" t="e">
        <f t="shared" si="7"/>
        <v>#DIV/0!</v>
      </c>
      <c r="W42" s="77"/>
      <c r="X42" s="77"/>
      <c r="Y42" s="77"/>
      <c r="Z42" s="77"/>
      <c r="AA42" s="77"/>
      <c r="AB42" s="77"/>
      <c r="AC42" s="140" t="e">
        <f t="shared" si="8"/>
        <v>#DIV/0!</v>
      </c>
      <c r="AD42" s="140" t="e">
        <f t="shared" si="9"/>
        <v>#DIV/0!</v>
      </c>
      <c r="AE42" s="76" t="e">
        <f t="shared" si="10"/>
        <v>#DIV/0!</v>
      </c>
      <c r="AF42" s="76" t="e">
        <f t="shared" si="11"/>
        <v>#DIV/0!</v>
      </c>
      <c r="AG42" s="77"/>
      <c r="AH42" s="77"/>
      <c r="AI42" s="77"/>
      <c r="AJ42" s="186"/>
      <c r="AK42" s="77"/>
      <c r="AL42" s="186"/>
      <c r="AM42" s="140" t="e">
        <f t="shared" si="12"/>
        <v>#DIV/0!</v>
      </c>
      <c r="AN42" s="140" t="e">
        <f t="shared" si="13"/>
        <v>#DIV/0!</v>
      </c>
      <c r="AO42" s="76" t="e">
        <f t="shared" si="14"/>
        <v>#DIV/0!</v>
      </c>
      <c r="AP42" s="76" t="e">
        <f t="shared" si="15"/>
        <v>#DIV/0!</v>
      </c>
      <c r="AQ42" s="77">
        <v>0</v>
      </c>
      <c r="AR42" s="185">
        <v>0</v>
      </c>
      <c r="AS42" s="77">
        <v>0</v>
      </c>
      <c r="AT42" s="186">
        <v>0</v>
      </c>
      <c r="AU42" s="77"/>
      <c r="AV42" s="77"/>
      <c r="AW42" s="251" t="e">
        <f t="shared" si="16"/>
        <v>#DIV/0!</v>
      </c>
      <c r="AX42" s="251" t="e">
        <f t="shared" si="17"/>
        <v>#DIV/0!</v>
      </c>
      <c r="AY42" s="251" t="e">
        <f t="shared" si="18"/>
        <v>#DIV/0!</v>
      </c>
      <c r="AZ42" s="251" t="e">
        <f t="shared" si="19"/>
        <v>#DIV/0!</v>
      </c>
      <c r="BA42" s="77"/>
      <c r="BB42" s="77"/>
      <c r="BC42" s="77"/>
      <c r="BD42" s="77"/>
      <c r="BE42" s="77"/>
      <c r="BF42" s="77"/>
      <c r="BG42" s="140" t="e">
        <f t="shared" si="20"/>
        <v>#DIV/0!</v>
      </c>
      <c r="BH42" s="140" t="e">
        <f t="shared" si="21"/>
        <v>#DIV/0!</v>
      </c>
      <c r="BI42" s="76" t="e">
        <f t="shared" si="22"/>
        <v>#DIV/0!</v>
      </c>
      <c r="BJ42" s="76" t="e">
        <f t="shared" si="23"/>
        <v>#DIV/0!</v>
      </c>
      <c r="BK42" s="77"/>
      <c r="BL42" s="77"/>
      <c r="BM42" s="77"/>
      <c r="BN42" s="77"/>
      <c r="BO42" s="77"/>
      <c r="BP42" s="77"/>
      <c r="BQ42" s="140" t="e">
        <f t="shared" si="24"/>
        <v>#DIV/0!</v>
      </c>
      <c r="BR42" s="140" t="e">
        <f t="shared" si="25"/>
        <v>#DIV/0!</v>
      </c>
      <c r="BS42" s="76" t="e">
        <f t="shared" si="26"/>
        <v>#DIV/0!</v>
      </c>
      <c r="BT42" s="76" t="e">
        <f t="shared" si="27"/>
        <v>#DIV/0!</v>
      </c>
      <c r="BU42" s="77"/>
      <c r="BV42" s="77"/>
      <c r="BW42" s="77">
        <v>0</v>
      </c>
      <c r="BX42" s="186">
        <v>0</v>
      </c>
      <c r="BY42" s="77">
        <v>0</v>
      </c>
      <c r="BZ42" s="186">
        <v>0</v>
      </c>
      <c r="CA42" s="140" t="e">
        <f t="shared" si="28"/>
        <v>#DIV/0!</v>
      </c>
      <c r="CB42" s="140" t="e">
        <f t="shared" si="29"/>
        <v>#DIV/0!</v>
      </c>
      <c r="CC42" s="251" t="e">
        <f t="shared" si="30"/>
        <v>#DIV/0!</v>
      </c>
      <c r="CD42" s="251" t="e">
        <f t="shared" si="31"/>
        <v>#DIV/0!</v>
      </c>
      <c r="CE42" s="85"/>
      <c r="CF42" s="77"/>
      <c r="CG42" s="77"/>
      <c r="CH42" s="77"/>
      <c r="CI42" s="77"/>
      <c r="CJ42" s="77"/>
      <c r="CK42" s="140" t="e">
        <f t="shared" si="32"/>
        <v>#DIV/0!</v>
      </c>
      <c r="CL42" s="140" t="e">
        <f t="shared" si="33"/>
        <v>#DIV/0!</v>
      </c>
      <c r="CM42" s="76" t="e">
        <f t="shared" si="34"/>
        <v>#DIV/0!</v>
      </c>
      <c r="CN42" s="76" t="e">
        <f t="shared" si="35"/>
        <v>#DIV/0!</v>
      </c>
    </row>
    <row r="43" spans="1:92" ht="15" customHeight="1" x14ac:dyDescent="0.35">
      <c r="A43" s="354"/>
      <c r="B43" s="122" t="s">
        <v>102</v>
      </c>
      <c r="C43" s="85"/>
      <c r="D43" s="186"/>
      <c r="E43" s="77"/>
      <c r="F43" s="186"/>
      <c r="G43" s="77"/>
      <c r="H43" s="186"/>
      <c r="I43" s="140" t="e">
        <f t="shared" si="0"/>
        <v>#DIV/0!</v>
      </c>
      <c r="J43" s="140" t="e">
        <f t="shared" si="1"/>
        <v>#DIV/0!</v>
      </c>
      <c r="K43" s="76" t="e">
        <f t="shared" si="2"/>
        <v>#DIV/0!</v>
      </c>
      <c r="L43" s="76" t="e">
        <f t="shared" si="3"/>
        <v>#DIV/0!</v>
      </c>
      <c r="M43" s="77"/>
      <c r="N43" s="77"/>
      <c r="O43" s="77"/>
      <c r="P43" s="186"/>
      <c r="Q43" s="77"/>
      <c r="R43" s="186"/>
      <c r="S43" s="140" t="e">
        <f t="shared" si="4"/>
        <v>#DIV/0!</v>
      </c>
      <c r="T43" s="140" t="e">
        <f t="shared" si="5"/>
        <v>#DIV/0!</v>
      </c>
      <c r="U43" s="76" t="e">
        <f t="shared" si="6"/>
        <v>#DIV/0!</v>
      </c>
      <c r="V43" s="76" t="e">
        <f t="shared" si="7"/>
        <v>#DIV/0!</v>
      </c>
      <c r="W43" s="77"/>
      <c r="X43" s="77"/>
      <c r="Y43" s="77"/>
      <c r="Z43" s="77"/>
      <c r="AA43" s="77"/>
      <c r="AB43" s="77"/>
      <c r="AC43" s="140" t="e">
        <f t="shared" si="8"/>
        <v>#DIV/0!</v>
      </c>
      <c r="AD43" s="140" t="e">
        <f t="shared" si="9"/>
        <v>#DIV/0!</v>
      </c>
      <c r="AE43" s="76" t="e">
        <f t="shared" si="10"/>
        <v>#DIV/0!</v>
      </c>
      <c r="AF43" s="76" t="e">
        <f t="shared" si="11"/>
        <v>#DIV/0!</v>
      </c>
      <c r="AG43" s="77"/>
      <c r="AH43" s="77"/>
      <c r="AI43" s="77"/>
      <c r="AJ43" s="186"/>
      <c r="AK43" s="77"/>
      <c r="AL43" s="186"/>
      <c r="AM43" s="140" t="e">
        <f t="shared" si="12"/>
        <v>#DIV/0!</v>
      </c>
      <c r="AN43" s="140" t="e">
        <f t="shared" si="13"/>
        <v>#DIV/0!</v>
      </c>
      <c r="AO43" s="76" t="e">
        <f t="shared" si="14"/>
        <v>#DIV/0!</v>
      </c>
      <c r="AP43" s="76" t="e">
        <f t="shared" si="15"/>
        <v>#DIV/0!</v>
      </c>
      <c r="AQ43" s="77">
        <v>0</v>
      </c>
      <c r="AR43" s="185">
        <v>0</v>
      </c>
      <c r="AS43" s="77">
        <v>0</v>
      </c>
      <c r="AT43" s="186">
        <v>0</v>
      </c>
      <c r="AU43" s="77"/>
      <c r="AV43" s="77"/>
      <c r="AW43" s="251" t="e">
        <f t="shared" si="16"/>
        <v>#DIV/0!</v>
      </c>
      <c r="AX43" s="251" t="e">
        <f t="shared" si="17"/>
        <v>#DIV/0!</v>
      </c>
      <c r="AY43" s="251" t="e">
        <f t="shared" si="18"/>
        <v>#DIV/0!</v>
      </c>
      <c r="AZ43" s="251" t="e">
        <f t="shared" si="19"/>
        <v>#DIV/0!</v>
      </c>
      <c r="BA43" s="77"/>
      <c r="BB43" s="77"/>
      <c r="BC43" s="77"/>
      <c r="BD43" s="77"/>
      <c r="BE43" s="77"/>
      <c r="BF43" s="77"/>
      <c r="BG43" s="140" t="e">
        <f t="shared" si="20"/>
        <v>#DIV/0!</v>
      </c>
      <c r="BH43" s="140" t="e">
        <f t="shared" si="21"/>
        <v>#DIV/0!</v>
      </c>
      <c r="BI43" s="76" t="e">
        <f t="shared" si="22"/>
        <v>#DIV/0!</v>
      </c>
      <c r="BJ43" s="76" t="e">
        <f t="shared" si="23"/>
        <v>#DIV/0!</v>
      </c>
      <c r="BK43" s="77"/>
      <c r="BL43" s="77"/>
      <c r="BM43" s="77"/>
      <c r="BN43" s="77"/>
      <c r="BO43" s="77"/>
      <c r="BP43" s="77"/>
      <c r="BQ43" s="140" t="e">
        <f t="shared" si="24"/>
        <v>#DIV/0!</v>
      </c>
      <c r="BR43" s="140" t="e">
        <f t="shared" si="25"/>
        <v>#DIV/0!</v>
      </c>
      <c r="BS43" s="76" t="e">
        <f t="shared" si="26"/>
        <v>#DIV/0!</v>
      </c>
      <c r="BT43" s="76" t="e">
        <f t="shared" si="27"/>
        <v>#DIV/0!</v>
      </c>
      <c r="BU43" s="77"/>
      <c r="BV43" s="77"/>
      <c r="BW43" s="77">
        <v>0</v>
      </c>
      <c r="BX43" s="186">
        <v>0</v>
      </c>
      <c r="BY43" s="77">
        <v>2518897.7593438476</v>
      </c>
      <c r="BZ43" s="186">
        <v>1.5305451607191409</v>
      </c>
      <c r="CA43" s="140" t="e">
        <f t="shared" si="28"/>
        <v>#DIV/0!</v>
      </c>
      <c r="CB43" s="140" t="e">
        <f t="shared" si="29"/>
        <v>#DIV/0!</v>
      </c>
      <c r="CC43" s="251" t="e">
        <f t="shared" si="30"/>
        <v>#DIV/0!</v>
      </c>
      <c r="CD43" s="251" t="e">
        <f t="shared" si="31"/>
        <v>#DIV/0!</v>
      </c>
      <c r="CE43" s="85"/>
      <c r="CF43" s="77"/>
      <c r="CG43" s="77"/>
      <c r="CH43" s="77"/>
      <c r="CI43" s="77"/>
      <c r="CJ43" s="77"/>
      <c r="CK43" s="140" t="e">
        <f t="shared" si="32"/>
        <v>#DIV/0!</v>
      </c>
      <c r="CL43" s="140" t="e">
        <f t="shared" si="33"/>
        <v>#DIV/0!</v>
      </c>
      <c r="CM43" s="76" t="e">
        <f t="shared" si="34"/>
        <v>#DIV/0!</v>
      </c>
      <c r="CN43" s="76" t="e">
        <f t="shared" si="35"/>
        <v>#DIV/0!</v>
      </c>
    </row>
    <row r="44" spans="1:92" ht="15" customHeight="1" x14ac:dyDescent="0.35">
      <c r="A44" s="355"/>
      <c r="B44" s="122" t="s">
        <v>103</v>
      </c>
      <c r="C44" s="85"/>
      <c r="D44" s="186"/>
      <c r="E44" s="77"/>
      <c r="F44" s="186"/>
      <c r="G44" s="77"/>
      <c r="H44" s="186"/>
      <c r="I44" s="140" t="e">
        <f t="shared" si="0"/>
        <v>#DIV/0!</v>
      </c>
      <c r="J44" s="140" t="e">
        <f t="shared" si="1"/>
        <v>#DIV/0!</v>
      </c>
      <c r="K44" s="76" t="e">
        <f t="shared" si="2"/>
        <v>#DIV/0!</v>
      </c>
      <c r="L44" s="76" t="e">
        <f t="shared" si="3"/>
        <v>#DIV/0!</v>
      </c>
      <c r="M44" s="77"/>
      <c r="N44" s="77"/>
      <c r="O44" s="77"/>
      <c r="P44" s="186"/>
      <c r="Q44" s="77"/>
      <c r="R44" s="186"/>
      <c r="S44" s="140" t="e">
        <f t="shared" si="4"/>
        <v>#DIV/0!</v>
      </c>
      <c r="T44" s="140" t="e">
        <f t="shared" si="5"/>
        <v>#DIV/0!</v>
      </c>
      <c r="U44" s="76" t="e">
        <f t="shared" si="6"/>
        <v>#DIV/0!</v>
      </c>
      <c r="V44" s="76" t="e">
        <f t="shared" si="7"/>
        <v>#DIV/0!</v>
      </c>
      <c r="W44" s="77"/>
      <c r="X44" s="77"/>
      <c r="Y44" s="77"/>
      <c r="Z44" s="77"/>
      <c r="AA44" s="77"/>
      <c r="AB44" s="77"/>
      <c r="AC44" s="140" t="e">
        <f t="shared" si="8"/>
        <v>#DIV/0!</v>
      </c>
      <c r="AD44" s="140" t="e">
        <f t="shared" si="9"/>
        <v>#DIV/0!</v>
      </c>
      <c r="AE44" s="76" t="e">
        <f t="shared" si="10"/>
        <v>#DIV/0!</v>
      </c>
      <c r="AF44" s="76" t="e">
        <f t="shared" si="11"/>
        <v>#DIV/0!</v>
      </c>
      <c r="AG44" s="77"/>
      <c r="AH44" s="77"/>
      <c r="AI44" s="77"/>
      <c r="AJ44" s="186"/>
      <c r="AK44" s="77"/>
      <c r="AL44" s="186"/>
      <c r="AM44" s="140" t="e">
        <f t="shared" si="12"/>
        <v>#DIV/0!</v>
      </c>
      <c r="AN44" s="140" t="e">
        <f t="shared" si="13"/>
        <v>#DIV/0!</v>
      </c>
      <c r="AO44" s="76" t="e">
        <f t="shared" si="14"/>
        <v>#DIV/0!</v>
      </c>
      <c r="AP44" s="76" t="e">
        <f t="shared" si="15"/>
        <v>#DIV/0!</v>
      </c>
      <c r="AQ44" s="77">
        <v>0</v>
      </c>
      <c r="AR44" s="185">
        <v>0</v>
      </c>
      <c r="AS44" s="77">
        <v>0</v>
      </c>
      <c r="AT44" s="186">
        <v>0</v>
      </c>
      <c r="AU44" s="77"/>
      <c r="AV44" s="77"/>
      <c r="AW44" s="251" t="e">
        <f t="shared" si="16"/>
        <v>#DIV/0!</v>
      </c>
      <c r="AX44" s="251" t="e">
        <f t="shared" si="17"/>
        <v>#DIV/0!</v>
      </c>
      <c r="AY44" s="251" t="e">
        <f t="shared" si="18"/>
        <v>#DIV/0!</v>
      </c>
      <c r="AZ44" s="251" t="e">
        <f t="shared" si="19"/>
        <v>#DIV/0!</v>
      </c>
      <c r="BA44" s="77"/>
      <c r="BB44" s="77"/>
      <c r="BC44" s="77"/>
      <c r="BD44" s="77"/>
      <c r="BE44" s="77"/>
      <c r="BF44" s="77"/>
      <c r="BG44" s="140" t="e">
        <f t="shared" si="20"/>
        <v>#DIV/0!</v>
      </c>
      <c r="BH44" s="140" t="e">
        <f t="shared" si="21"/>
        <v>#DIV/0!</v>
      </c>
      <c r="BI44" s="76" t="e">
        <f t="shared" si="22"/>
        <v>#DIV/0!</v>
      </c>
      <c r="BJ44" s="76" t="e">
        <f t="shared" si="23"/>
        <v>#DIV/0!</v>
      </c>
      <c r="BK44" s="77"/>
      <c r="BL44" s="77"/>
      <c r="BM44" s="77"/>
      <c r="BN44" s="77"/>
      <c r="BO44" s="77"/>
      <c r="BP44" s="77"/>
      <c r="BQ44" s="140" t="e">
        <f t="shared" si="24"/>
        <v>#DIV/0!</v>
      </c>
      <c r="BR44" s="140" t="e">
        <f t="shared" si="25"/>
        <v>#DIV/0!</v>
      </c>
      <c r="BS44" s="76" t="e">
        <f t="shared" si="26"/>
        <v>#DIV/0!</v>
      </c>
      <c r="BT44" s="76" t="e">
        <f t="shared" si="27"/>
        <v>#DIV/0!</v>
      </c>
      <c r="BU44" s="77"/>
      <c r="BV44" s="77"/>
      <c r="BW44" s="77">
        <v>0</v>
      </c>
      <c r="BX44" s="186">
        <v>0</v>
      </c>
      <c r="BY44" s="77">
        <v>3269953.6631999998</v>
      </c>
      <c r="BZ44" s="186">
        <v>1.9869054773744768</v>
      </c>
      <c r="CA44" s="140" t="e">
        <f t="shared" si="28"/>
        <v>#DIV/0!</v>
      </c>
      <c r="CB44" s="140" t="e">
        <f t="shared" si="29"/>
        <v>#DIV/0!</v>
      </c>
      <c r="CC44" s="251" t="e">
        <f t="shared" si="30"/>
        <v>#DIV/0!</v>
      </c>
      <c r="CD44" s="251" t="e">
        <f t="shared" si="31"/>
        <v>#DIV/0!</v>
      </c>
      <c r="CE44" s="85"/>
      <c r="CF44" s="77"/>
      <c r="CG44" s="77"/>
      <c r="CH44" s="77"/>
      <c r="CI44" s="77"/>
      <c r="CJ44" s="77"/>
      <c r="CK44" s="140" t="e">
        <f t="shared" si="32"/>
        <v>#DIV/0!</v>
      </c>
      <c r="CL44" s="140" t="e">
        <f t="shared" si="33"/>
        <v>#DIV/0!</v>
      </c>
      <c r="CM44" s="76" t="e">
        <f t="shared" si="34"/>
        <v>#DIV/0!</v>
      </c>
      <c r="CN44" s="76" t="e">
        <f t="shared" si="35"/>
        <v>#DIV/0!</v>
      </c>
    </row>
    <row r="45" spans="1:92" ht="15" customHeight="1" x14ac:dyDescent="0.35">
      <c r="A45" s="355"/>
      <c r="B45" s="122" t="s">
        <v>42</v>
      </c>
      <c r="C45" s="85"/>
      <c r="D45" s="186"/>
      <c r="E45" s="77"/>
      <c r="F45" s="186"/>
      <c r="G45" s="77"/>
      <c r="H45" s="186"/>
      <c r="I45" s="140" t="e">
        <f t="shared" si="0"/>
        <v>#DIV/0!</v>
      </c>
      <c r="J45" s="140" t="e">
        <f t="shared" si="1"/>
        <v>#DIV/0!</v>
      </c>
      <c r="K45" s="76" t="e">
        <f t="shared" si="2"/>
        <v>#DIV/0!</v>
      </c>
      <c r="L45" s="76" t="e">
        <f t="shared" si="3"/>
        <v>#DIV/0!</v>
      </c>
      <c r="M45" s="77"/>
      <c r="N45" s="77"/>
      <c r="O45" s="77"/>
      <c r="P45" s="186"/>
      <c r="Q45" s="77"/>
      <c r="R45" s="186"/>
      <c r="S45" s="140" t="e">
        <f t="shared" si="4"/>
        <v>#DIV/0!</v>
      </c>
      <c r="T45" s="140" t="e">
        <f t="shared" si="5"/>
        <v>#DIV/0!</v>
      </c>
      <c r="U45" s="76" t="e">
        <f t="shared" si="6"/>
        <v>#DIV/0!</v>
      </c>
      <c r="V45" s="76" t="e">
        <f t="shared" si="7"/>
        <v>#DIV/0!</v>
      </c>
      <c r="W45" s="77"/>
      <c r="X45" s="77"/>
      <c r="Y45" s="77"/>
      <c r="Z45" s="77"/>
      <c r="AA45" s="77"/>
      <c r="AB45" s="77"/>
      <c r="AC45" s="140" t="e">
        <f t="shared" si="8"/>
        <v>#DIV/0!</v>
      </c>
      <c r="AD45" s="140" t="e">
        <f t="shared" si="9"/>
        <v>#DIV/0!</v>
      </c>
      <c r="AE45" s="76" t="e">
        <f t="shared" si="10"/>
        <v>#DIV/0!</v>
      </c>
      <c r="AF45" s="76" t="e">
        <f t="shared" si="11"/>
        <v>#DIV/0!</v>
      </c>
      <c r="AG45" s="77"/>
      <c r="AH45" s="77"/>
      <c r="AI45" s="77"/>
      <c r="AJ45" s="186"/>
      <c r="AK45" s="77"/>
      <c r="AL45" s="186"/>
      <c r="AM45" s="140" t="e">
        <f t="shared" si="12"/>
        <v>#DIV/0!</v>
      </c>
      <c r="AN45" s="140" t="e">
        <f t="shared" si="13"/>
        <v>#DIV/0!</v>
      </c>
      <c r="AO45" s="76" t="e">
        <f t="shared" si="14"/>
        <v>#DIV/0!</v>
      </c>
      <c r="AP45" s="76" t="e">
        <f t="shared" si="15"/>
        <v>#DIV/0!</v>
      </c>
      <c r="AQ45" s="77">
        <v>68535404</v>
      </c>
      <c r="AR45" s="185">
        <v>41.64382239851448</v>
      </c>
      <c r="AS45" s="77">
        <v>51756901</v>
      </c>
      <c r="AT45" s="186">
        <v>52.245500924647303</v>
      </c>
      <c r="AU45" s="77"/>
      <c r="AV45" s="77"/>
      <c r="AW45" s="251">
        <f t="shared" si="16"/>
        <v>-0.24481511774556694</v>
      </c>
      <c r="AX45" s="251">
        <f t="shared" si="17"/>
        <v>0.25457986120195841</v>
      </c>
      <c r="AY45" s="251">
        <f t="shared" si="18"/>
        <v>-1</v>
      </c>
      <c r="AZ45" s="251">
        <f t="shared" si="19"/>
        <v>-1</v>
      </c>
      <c r="BA45" s="77"/>
      <c r="BB45" s="77"/>
      <c r="BC45" s="77"/>
      <c r="BD45" s="77"/>
      <c r="BE45" s="77"/>
      <c r="BF45" s="77"/>
      <c r="BG45" s="140" t="e">
        <f t="shared" si="20"/>
        <v>#DIV/0!</v>
      </c>
      <c r="BH45" s="140" t="e">
        <f t="shared" si="21"/>
        <v>#DIV/0!</v>
      </c>
      <c r="BI45" s="76" t="e">
        <f t="shared" si="22"/>
        <v>#DIV/0!</v>
      </c>
      <c r="BJ45" s="76" t="e">
        <f t="shared" si="23"/>
        <v>#DIV/0!</v>
      </c>
      <c r="BK45" s="77"/>
      <c r="BL45" s="77"/>
      <c r="BM45" s="77"/>
      <c r="BN45" s="77"/>
      <c r="BO45" s="77"/>
      <c r="BP45" s="77"/>
      <c r="BQ45" s="140" t="e">
        <f t="shared" si="24"/>
        <v>#DIV/0!</v>
      </c>
      <c r="BR45" s="140" t="e">
        <f t="shared" si="25"/>
        <v>#DIV/0!</v>
      </c>
      <c r="BS45" s="76" t="e">
        <f t="shared" si="26"/>
        <v>#DIV/0!</v>
      </c>
      <c r="BT45" s="76" t="e">
        <f t="shared" si="27"/>
        <v>#DIV/0!</v>
      </c>
      <c r="BU45" s="77"/>
      <c r="BV45" s="77"/>
      <c r="BW45" s="77">
        <v>18929269</v>
      </c>
      <c r="BX45" s="186">
        <v>28.895059410414223</v>
      </c>
      <c r="BY45" s="77">
        <v>72917544</v>
      </c>
      <c r="BZ45" s="186">
        <v>44.306520058915318</v>
      </c>
      <c r="CA45" s="140" t="e">
        <f t="shared" si="28"/>
        <v>#DIV/0!</v>
      </c>
      <c r="CB45" s="140" t="e">
        <f t="shared" si="29"/>
        <v>#DIV/0!</v>
      </c>
      <c r="CC45" s="251">
        <f t="shared" si="30"/>
        <v>2.8521056465519088</v>
      </c>
      <c r="CD45" s="251">
        <f t="shared" si="31"/>
        <v>0.53335971487729728</v>
      </c>
      <c r="CE45" s="85"/>
      <c r="CF45" s="77"/>
      <c r="CG45" s="77"/>
      <c r="CH45" s="77"/>
      <c r="CI45" s="77"/>
      <c r="CJ45" s="77"/>
      <c r="CK45" s="140" t="e">
        <f t="shared" si="32"/>
        <v>#DIV/0!</v>
      </c>
      <c r="CL45" s="140" t="e">
        <f t="shared" si="33"/>
        <v>#DIV/0!</v>
      </c>
      <c r="CM45" s="76" t="e">
        <f t="shared" si="34"/>
        <v>#DIV/0!</v>
      </c>
      <c r="CN45" s="76" t="e">
        <f t="shared" si="35"/>
        <v>#DIV/0!</v>
      </c>
    </row>
    <row r="46" spans="1:92" ht="15" customHeight="1" x14ac:dyDescent="0.35">
      <c r="A46" s="355"/>
      <c r="B46" s="118" t="s">
        <v>51</v>
      </c>
      <c r="C46" s="138">
        <f>SUM(C41:C45)</f>
        <v>0</v>
      </c>
      <c r="D46" s="188">
        <f t="shared" ref="D46:H46" si="58">SUM(D41:D45)</f>
        <v>0</v>
      </c>
      <c r="E46" s="139">
        <f t="shared" si="58"/>
        <v>0</v>
      </c>
      <c r="F46" s="188">
        <f t="shared" si="58"/>
        <v>0</v>
      </c>
      <c r="G46" s="139">
        <f t="shared" si="58"/>
        <v>0</v>
      </c>
      <c r="H46" s="188">
        <f t="shared" si="58"/>
        <v>0</v>
      </c>
      <c r="I46" s="142" t="e">
        <f>(E46-C46)/C46</f>
        <v>#DIV/0!</v>
      </c>
      <c r="J46" s="142" t="e">
        <f t="shared" ref="J46" si="59">(F46-D46)/D46</f>
        <v>#DIV/0!</v>
      </c>
      <c r="K46" s="145" t="e">
        <f t="shared" si="2"/>
        <v>#DIV/0!</v>
      </c>
      <c r="L46" s="145" t="e">
        <f t="shared" si="3"/>
        <v>#DIV/0!</v>
      </c>
      <c r="M46" s="138">
        <f>SUM(M41:M45)</f>
        <v>0</v>
      </c>
      <c r="N46" s="188">
        <f t="shared" ref="N46:R46" si="60">SUM(N41:N45)</f>
        <v>0</v>
      </c>
      <c r="O46" s="139">
        <f t="shared" si="60"/>
        <v>0</v>
      </c>
      <c r="P46" s="188">
        <f t="shared" si="60"/>
        <v>0</v>
      </c>
      <c r="Q46" s="139">
        <f t="shared" si="60"/>
        <v>0</v>
      </c>
      <c r="R46" s="188">
        <f t="shared" si="60"/>
        <v>0</v>
      </c>
      <c r="S46" s="142" t="e">
        <f>(O46-M46)/M46</f>
        <v>#DIV/0!</v>
      </c>
      <c r="T46" s="142" t="e">
        <f t="shared" si="5"/>
        <v>#DIV/0!</v>
      </c>
      <c r="U46" s="145" t="e">
        <f t="shared" si="6"/>
        <v>#DIV/0!</v>
      </c>
      <c r="V46" s="145" t="e">
        <f t="shared" si="7"/>
        <v>#DIV/0!</v>
      </c>
      <c r="W46" s="138">
        <f>SUM(W41:W45)</f>
        <v>0</v>
      </c>
      <c r="X46" s="188">
        <f t="shared" ref="X46:AB46" si="61">SUM(X41:X45)</f>
        <v>0</v>
      </c>
      <c r="Y46" s="139">
        <f t="shared" si="61"/>
        <v>0</v>
      </c>
      <c r="Z46" s="188">
        <f t="shared" si="61"/>
        <v>0</v>
      </c>
      <c r="AA46" s="139">
        <f t="shared" si="61"/>
        <v>0</v>
      </c>
      <c r="AB46" s="188">
        <f t="shared" si="61"/>
        <v>0</v>
      </c>
      <c r="AC46" s="142" t="e">
        <f>(Y46-W46)/W46</f>
        <v>#DIV/0!</v>
      </c>
      <c r="AD46" s="142" t="e">
        <f t="shared" si="9"/>
        <v>#DIV/0!</v>
      </c>
      <c r="AE46" s="145" t="e">
        <f t="shared" si="10"/>
        <v>#DIV/0!</v>
      </c>
      <c r="AF46" s="145" t="e">
        <f t="shared" si="11"/>
        <v>#DIV/0!</v>
      </c>
      <c r="AG46" s="138">
        <f>SUM(AG41:AG45)</f>
        <v>0</v>
      </c>
      <c r="AH46" s="188">
        <f t="shared" ref="AH46:AL46" si="62">SUM(AH41:AH45)</f>
        <v>0</v>
      </c>
      <c r="AI46" s="139">
        <f t="shared" si="62"/>
        <v>0</v>
      </c>
      <c r="AJ46" s="188">
        <f t="shared" si="62"/>
        <v>0</v>
      </c>
      <c r="AK46" s="139">
        <f t="shared" si="62"/>
        <v>0</v>
      </c>
      <c r="AL46" s="188">
        <f t="shared" si="62"/>
        <v>0</v>
      </c>
      <c r="AM46" s="142" t="e">
        <f>(AI46-AG46)/AG46</f>
        <v>#DIV/0!</v>
      </c>
      <c r="AN46" s="142" t="e">
        <f t="shared" si="13"/>
        <v>#DIV/0!</v>
      </c>
      <c r="AO46" s="145" t="e">
        <f t="shared" si="14"/>
        <v>#DIV/0!</v>
      </c>
      <c r="AP46" s="145" t="e">
        <f t="shared" si="15"/>
        <v>#DIV/0!</v>
      </c>
      <c r="AQ46" s="138">
        <f>SUM(AQ41:AQ45)</f>
        <v>102644903</v>
      </c>
      <c r="AR46" s="188">
        <f t="shared" ref="AR46:AV46" si="63">SUM(AR41:AR45)</f>
        <v>62.369605505568273</v>
      </c>
      <c r="AS46" s="139">
        <f t="shared" si="63"/>
        <v>84526070</v>
      </c>
      <c r="AT46" s="188">
        <f t="shared" si="63"/>
        <v>85.32402023725885</v>
      </c>
      <c r="AU46" s="139">
        <f t="shared" si="63"/>
        <v>0</v>
      </c>
      <c r="AV46" s="188">
        <f t="shared" si="63"/>
        <v>0</v>
      </c>
      <c r="AW46" s="252">
        <f>(AS46-AQ46)/AQ46</f>
        <v>-0.17651955889129731</v>
      </c>
      <c r="AX46" s="252">
        <f t="shared" si="17"/>
        <v>0.36803847876897727</v>
      </c>
      <c r="AY46" s="252">
        <f t="shared" si="18"/>
        <v>-1</v>
      </c>
      <c r="AZ46" s="252">
        <f t="shared" si="19"/>
        <v>-1</v>
      </c>
      <c r="BA46" s="138">
        <f>SUM(BA41:BA45)</f>
        <v>0</v>
      </c>
      <c r="BB46" s="188">
        <f t="shared" ref="BB46:BF46" si="64">SUM(BB41:BB45)</f>
        <v>0</v>
      </c>
      <c r="BC46" s="139">
        <f t="shared" si="64"/>
        <v>0</v>
      </c>
      <c r="BD46" s="188">
        <f t="shared" si="64"/>
        <v>0</v>
      </c>
      <c r="BE46" s="139">
        <f t="shared" si="64"/>
        <v>0</v>
      </c>
      <c r="BF46" s="188">
        <f t="shared" si="64"/>
        <v>0</v>
      </c>
      <c r="BG46" s="142" t="e">
        <f>(BC46-BA46)/BA46</f>
        <v>#DIV/0!</v>
      </c>
      <c r="BH46" s="142" t="e">
        <f t="shared" si="21"/>
        <v>#DIV/0!</v>
      </c>
      <c r="BI46" s="145" t="e">
        <f t="shared" si="22"/>
        <v>#DIV/0!</v>
      </c>
      <c r="BJ46" s="145" t="e">
        <f t="shared" si="23"/>
        <v>#DIV/0!</v>
      </c>
      <c r="BK46" s="138">
        <f>SUM(BK41:BK45)</f>
        <v>0</v>
      </c>
      <c r="BL46" s="188">
        <f t="shared" ref="BL46:BP46" si="65">SUM(BL41:BL45)</f>
        <v>0</v>
      </c>
      <c r="BM46" s="139">
        <f t="shared" si="65"/>
        <v>0</v>
      </c>
      <c r="BN46" s="188">
        <f t="shared" si="65"/>
        <v>0</v>
      </c>
      <c r="BO46" s="139">
        <f t="shared" si="65"/>
        <v>0</v>
      </c>
      <c r="BP46" s="188">
        <f t="shared" si="65"/>
        <v>0</v>
      </c>
      <c r="BQ46" s="142" t="e">
        <f>(BM46-BK46)/BK46</f>
        <v>#DIV/0!</v>
      </c>
      <c r="BR46" s="142" t="e">
        <f t="shared" si="25"/>
        <v>#DIV/0!</v>
      </c>
      <c r="BS46" s="145" t="e">
        <f t="shared" si="26"/>
        <v>#DIV/0!</v>
      </c>
      <c r="BT46" s="145" t="e">
        <f t="shared" si="27"/>
        <v>#DIV/0!</v>
      </c>
      <c r="BU46" s="138">
        <f>SUM(BU41:BU45)</f>
        <v>0</v>
      </c>
      <c r="BV46" s="188">
        <f t="shared" ref="BV46:BZ46" si="66">SUM(BV41:BV45)</f>
        <v>0</v>
      </c>
      <c r="BW46" s="139">
        <f t="shared" si="66"/>
        <v>21545433</v>
      </c>
      <c r="BX46" s="188">
        <f t="shared" si="66"/>
        <v>32.888568837924971</v>
      </c>
      <c r="BY46" s="139">
        <f t="shared" si="66"/>
        <v>115454637.42254385</v>
      </c>
      <c r="BZ46" s="188">
        <f t="shared" si="66"/>
        <v>70.153119924839132</v>
      </c>
      <c r="CA46" s="142" t="e">
        <f>(BW46-BU46)/BU46</f>
        <v>#DIV/0!</v>
      </c>
      <c r="CB46" s="142" t="e">
        <f t="shared" si="29"/>
        <v>#DIV/0!</v>
      </c>
      <c r="CC46" s="252">
        <f t="shared" si="30"/>
        <v>4.3586594162458399</v>
      </c>
      <c r="CD46" s="252">
        <f t="shared" si="31"/>
        <v>1.1330548091208847</v>
      </c>
      <c r="CE46" s="138">
        <f>SUM(CE41:CE45)</f>
        <v>0</v>
      </c>
      <c r="CF46" s="188">
        <f t="shared" ref="CF46:CJ46" si="67">SUM(CF41:CF45)</f>
        <v>0</v>
      </c>
      <c r="CG46" s="139">
        <f t="shared" si="67"/>
        <v>0</v>
      </c>
      <c r="CH46" s="188">
        <f t="shared" si="67"/>
        <v>0</v>
      </c>
      <c r="CI46" s="139">
        <f t="shared" si="67"/>
        <v>0</v>
      </c>
      <c r="CJ46" s="188">
        <f t="shared" si="67"/>
        <v>0</v>
      </c>
      <c r="CK46" s="142" t="e">
        <f>(CG46-CE46)/CE46</f>
        <v>#DIV/0!</v>
      </c>
      <c r="CL46" s="142" t="e">
        <f t="shared" si="33"/>
        <v>#DIV/0!</v>
      </c>
      <c r="CM46" s="145" t="e">
        <f t="shared" si="34"/>
        <v>#DIV/0!</v>
      </c>
      <c r="CN46" s="145" t="e">
        <f t="shared" si="35"/>
        <v>#DIV/0!</v>
      </c>
    </row>
    <row r="47" spans="1:92" ht="15" customHeight="1" x14ac:dyDescent="0.35">
      <c r="A47" s="354" t="s">
        <v>129</v>
      </c>
      <c r="B47" s="122" t="s">
        <v>24</v>
      </c>
      <c r="C47" s="85"/>
      <c r="D47" s="186"/>
      <c r="E47" s="77"/>
      <c r="F47" s="186"/>
      <c r="G47" s="77"/>
      <c r="H47" s="186"/>
      <c r="I47" s="140" t="e">
        <f t="shared" si="0"/>
        <v>#DIV/0!</v>
      </c>
      <c r="J47" s="140" t="e">
        <f t="shared" si="1"/>
        <v>#DIV/0!</v>
      </c>
      <c r="K47" s="76" t="e">
        <f t="shared" si="2"/>
        <v>#DIV/0!</v>
      </c>
      <c r="L47" s="76" t="e">
        <f t="shared" si="3"/>
        <v>#DIV/0!</v>
      </c>
      <c r="M47" s="77"/>
      <c r="N47" s="77"/>
      <c r="O47" s="77"/>
      <c r="P47" s="186"/>
      <c r="Q47" s="77"/>
      <c r="R47" s="186"/>
      <c r="S47" s="140" t="e">
        <f t="shared" ref="S47:S51" si="68">(O47-M47)/M47</f>
        <v>#DIV/0!</v>
      </c>
      <c r="T47" s="140" t="e">
        <f t="shared" si="5"/>
        <v>#DIV/0!</v>
      </c>
      <c r="U47" s="76" t="e">
        <f t="shared" si="6"/>
        <v>#DIV/0!</v>
      </c>
      <c r="V47" s="76" t="e">
        <f t="shared" si="7"/>
        <v>#DIV/0!</v>
      </c>
      <c r="W47" s="77"/>
      <c r="X47" s="77"/>
      <c r="Y47" s="77"/>
      <c r="Z47" s="77"/>
      <c r="AA47" s="77"/>
      <c r="AB47" s="77"/>
      <c r="AC47" s="140" t="e">
        <f t="shared" ref="AC47:AC51" si="69">(Y47-W47)/W47</f>
        <v>#DIV/0!</v>
      </c>
      <c r="AD47" s="140" t="e">
        <f t="shared" si="9"/>
        <v>#DIV/0!</v>
      </c>
      <c r="AE47" s="76" t="e">
        <f t="shared" si="10"/>
        <v>#DIV/0!</v>
      </c>
      <c r="AF47" s="76" t="e">
        <f t="shared" si="11"/>
        <v>#DIV/0!</v>
      </c>
      <c r="AG47" s="77"/>
      <c r="AH47" s="77"/>
      <c r="AI47" s="77">
        <v>315732.19999999995</v>
      </c>
      <c r="AJ47" s="186">
        <v>0.19184676670604073</v>
      </c>
      <c r="AK47" s="77">
        <v>3891482</v>
      </c>
      <c r="AL47" s="186">
        <v>2.3645616107408647</v>
      </c>
      <c r="AM47" s="140" t="e">
        <f t="shared" ref="AM47:AM51" si="70">(AI47-AG47)/AG47</f>
        <v>#DIV/0!</v>
      </c>
      <c r="AN47" s="140" t="e">
        <f t="shared" si="13"/>
        <v>#DIV/0!</v>
      </c>
      <c r="AO47" s="251">
        <f t="shared" si="14"/>
        <v>11.325261724968186</v>
      </c>
      <c r="AP47" s="251">
        <f t="shared" si="15"/>
        <v>11.325261724968186</v>
      </c>
      <c r="AQ47" s="77">
        <v>0</v>
      </c>
      <c r="AR47" s="185">
        <v>0</v>
      </c>
      <c r="AS47" s="77">
        <v>0</v>
      </c>
      <c r="AT47" s="186">
        <v>0</v>
      </c>
      <c r="AU47" s="77"/>
      <c r="AV47" s="77"/>
      <c r="AW47" s="251" t="e">
        <f t="shared" ref="AW47:AW51" si="71">(AS47-AQ47)/AQ47</f>
        <v>#DIV/0!</v>
      </c>
      <c r="AX47" s="251" t="e">
        <f t="shared" si="17"/>
        <v>#DIV/0!</v>
      </c>
      <c r="AY47" s="251" t="e">
        <f t="shared" si="18"/>
        <v>#DIV/0!</v>
      </c>
      <c r="AZ47" s="251" t="e">
        <f t="shared" si="19"/>
        <v>#DIV/0!</v>
      </c>
      <c r="BA47" s="77"/>
      <c r="BB47" s="77"/>
      <c r="BC47" s="77"/>
      <c r="BD47" s="77"/>
      <c r="BE47" s="77"/>
      <c r="BF47" s="77"/>
      <c r="BG47" s="140" t="e">
        <f t="shared" ref="BG47:BG51" si="72">(BC47-BA47)/BA47</f>
        <v>#DIV/0!</v>
      </c>
      <c r="BH47" s="140" t="e">
        <f t="shared" si="21"/>
        <v>#DIV/0!</v>
      </c>
      <c r="BI47" s="76" t="e">
        <f t="shared" si="22"/>
        <v>#DIV/0!</v>
      </c>
      <c r="BJ47" s="76" t="e">
        <f t="shared" si="23"/>
        <v>#DIV/0!</v>
      </c>
      <c r="BK47" s="77"/>
      <c r="BL47" s="77"/>
      <c r="BM47" s="77"/>
      <c r="BN47" s="77"/>
      <c r="BO47" s="77"/>
      <c r="BP47" s="77"/>
      <c r="BQ47" s="140" t="e">
        <f t="shared" ref="BQ47:BQ51" si="73">(BM47-BK47)/BK47</f>
        <v>#DIV/0!</v>
      </c>
      <c r="BR47" s="140" t="e">
        <f t="shared" si="25"/>
        <v>#DIV/0!</v>
      </c>
      <c r="BS47" s="76" t="e">
        <f t="shared" si="26"/>
        <v>#DIV/0!</v>
      </c>
      <c r="BT47" s="76" t="e">
        <f t="shared" si="27"/>
        <v>#DIV/0!</v>
      </c>
      <c r="BU47" s="77"/>
      <c r="BV47" s="77"/>
      <c r="BW47" s="77">
        <v>0</v>
      </c>
      <c r="BX47" s="186">
        <v>0</v>
      </c>
      <c r="BY47" s="77">
        <v>0</v>
      </c>
      <c r="BZ47" s="186">
        <v>0</v>
      </c>
      <c r="CA47" s="140" t="e">
        <f t="shared" ref="CA47:CA51" si="74">(BW47-BU47)/BU47</f>
        <v>#DIV/0!</v>
      </c>
      <c r="CB47" s="140" t="e">
        <f t="shared" si="29"/>
        <v>#DIV/0!</v>
      </c>
      <c r="CC47" s="251" t="e">
        <f t="shared" si="30"/>
        <v>#DIV/0!</v>
      </c>
      <c r="CD47" s="251" t="e">
        <f t="shared" si="31"/>
        <v>#DIV/0!</v>
      </c>
      <c r="CE47" s="85"/>
      <c r="CF47" s="77"/>
      <c r="CG47" s="77"/>
      <c r="CH47" s="77"/>
      <c r="CI47" s="77"/>
      <c r="CJ47" s="240"/>
      <c r="CK47" s="140" t="e">
        <f t="shared" ref="CK47:CK51" si="75">(CG47-CE47)/CE47</f>
        <v>#DIV/0!</v>
      </c>
      <c r="CL47" s="140" t="e">
        <f t="shared" si="33"/>
        <v>#DIV/0!</v>
      </c>
      <c r="CM47" s="76" t="e">
        <f t="shared" si="34"/>
        <v>#DIV/0!</v>
      </c>
      <c r="CN47" s="76" t="e">
        <f t="shared" si="35"/>
        <v>#DIV/0!</v>
      </c>
    </row>
    <row r="48" spans="1:92" ht="15" customHeight="1" x14ac:dyDescent="0.35">
      <c r="A48" s="354"/>
      <c r="B48" s="122" t="s">
        <v>43</v>
      </c>
      <c r="C48" s="85"/>
      <c r="D48" s="186"/>
      <c r="E48" s="77"/>
      <c r="F48" s="186"/>
      <c r="G48" s="77"/>
      <c r="H48" s="186"/>
      <c r="I48" s="140" t="e">
        <f t="shared" si="0"/>
        <v>#DIV/0!</v>
      </c>
      <c r="J48" s="140" t="e">
        <f t="shared" si="1"/>
        <v>#DIV/0!</v>
      </c>
      <c r="K48" s="76" t="e">
        <f t="shared" si="2"/>
        <v>#DIV/0!</v>
      </c>
      <c r="L48" s="76" t="e">
        <f t="shared" si="3"/>
        <v>#DIV/0!</v>
      </c>
      <c r="M48" s="77"/>
      <c r="N48" s="77"/>
      <c r="O48" s="77"/>
      <c r="P48" s="186"/>
      <c r="Q48" s="77"/>
      <c r="R48" s="186"/>
      <c r="S48" s="140" t="e">
        <f t="shared" si="68"/>
        <v>#DIV/0!</v>
      </c>
      <c r="T48" s="140" t="e">
        <f t="shared" si="5"/>
        <v>#DIV/0!</v>
      </c>
      <c r="U48" s="76" t="e">
        <f t="shared" si="6"/>
        <v>#DIV/0!</v>
      </c>
      <c r="V48" s="76" t="e">
        <f t="shared" si="7"/>
        <v>#DIV/0!</v>
      </c>
      <c r="W48" s="77"/>
      <c r="X48" s="77"/>
      <c r="Y48" s="77"/>
      <c r="Z48" s="77"/>
      <c r="AA48" s="77"/>
      <c r="AB48" s="77"/>
      <c r="AC48" s="140" t="e">
        <f t="shared" si="69"/>
        <v>#DIV/0!</v>
      </c>
      <c r="AD48" s="140" t="e">
        <f t="shared" si="9"/>
        <v>#DIV/0!</v>
      </c>
      <c r="AE48" s="76" t="e">
        <f t="shared" si="10"/>
        <v>#DIV/0!</v>
      </c>
      <c r="AF48" s="76" t="e">
        <f t="shared" si="11"/>
        <v>#DIV/0!</v>
      </c>
      <c r="AG48" s="77"/>
      <c r="AH48" s="77"/>
      <c r="AI48" s="77"/>
      <c r="AJ48" s="186"/>
      <c r="AK48" s="77"/>
      <c r="AL48" s="186"/>
      <c r="AM48" s="140" t="e">
        <f t="shared" si="70"/>
        <v>#DIV/0!</v>
      </c>
      <c r="AN48" s="140" t="e">
        <f t="shared" si="13"/>
        <v>#DIV/0!</v>
      </c>
      <c r="AO48" s="76" t="e">
        <f t="shared" si="14"/>
        <v>#DIV/0!</v>
      </c>
      <c r="AP48" s="76" t="e">
        <f t="shared" si="15"/>
        <v>#DIV/0!</v>
      </c>
      <c r="AQ48" s="77">
        <v>0</v>
      </c>
      <c r="AR48" s="185">
        <v>0</v>
      </c>
      <c r="AS48" s="77">
        <v>0</v>
      </c>
      <c r="AT48" s="186">
        <v>0</v>
      </c>
      <c r="AU48" s="77"/>
      <c r="AV48" s="77"/>
      <c r="AW48" s="251" t="e">
        <f t="shared" si="71"/>
        <v>#DIV/0!</v>
      </c>
      <c r="AX48" s="251" t="e">
        <f t="shared" si="17"/>
        <v>#DIV/0!</v>
      </c>
      <c r="AY48" s="251" t="e">
        <f t="shared" si="18"/>
        <v>#DIV/0!</v>
      </c>
      <c r="AZ48" s="251" t="e">
        <f t="shared" si="19"/>
        <v>#DIV/0!</v>
      </c>
      <c r="BA48" s="77"/>
      <c r="BB48" s="77"/>
      <c r="BC48" s="77"/>
      <c r="BD48" s="77"/>
      <c r="BE48" s="77"/>
      <c r="BF48" s="77"/>
      <c r="BG48" s="140" t="e">
        <f t="shared" si="72"/>
        <v>#DIV/0!</v>
      </c>
      <c r="BH48" s="140" t="e">
        <f t="shared" si="21"/>
        <v>#DIV/0!</v>
      </c>
      <c r="BI48" s="76" t="e">
        <f t="shared" si="22"/>
        <v>#DIV/0!</v>
      </c>
      <c r="BJ48" s="76" t="e">
        <f t="shared" si="23"/>
        <v>#DIV/0!</v>
      </c>
      <c r="BK48" s="77"/>
      <c r="BL48" s="77"/>
      <c r="BM48" s="77"/>
      <c r="BN48" s="77"/>
      <c r="BO48" s="77"/>
      <c r="BP48" s="77"/>
      <c r="BQ48" s="140" t="e">
        <f t="shared" si="73"/>
        <v>#DIV/0!</v>
      </c>
      <c r="BR48" s="140" t="e">
        <f t="shared" si="25"/>
        <v>#DIV/0!</v>
      </c>
      <c r="BS48" s="76" t="e">
        <f t="shared" si="26"/>
        <v>#DIV/0!</v>
      </c>
      <c r="BT48" s="76" t="e">
        <f t="shared" si="27"/>
        <v>#DIV/0!</v>
      </c>
      <c r="BU48" s="77"/>
      <c r="BV48" s="77"/>
      <c r="BW48" s="77">
        <v>0</v>
      </c>
      <c r="BX48" s="186">
        <v>0</v>
      </c>
      <c r="BY48" s="77">
        <v>0</v>
      </c>
      <c r="BZ48" s="186">
        <v>0</v>
      </c>
      <c r="CA48" s="140" t="e">
        <f t="shared" si="74"/>
        <v>#DIV/0!</v>
      </c>
      <c r="CB48" s="140" t="e">
        <f t="shared" si="29"/>
        <v>#DIV/0!</v>
      </c>
      <c r="CC48" s="251" t="e">
        <f t="shared" si="30"/>
        <v>#DIV/0!</v>
      </c>
      <c r="CD48" s="251" t="e">
        <f t="shared" si="31"/>
        <v>#DIV/0!</v>
      </c>
      <c r="CE48" s="85"/>
      <c r="CF48" s="77"/>
      <c r="CG48" s="77"/>
      <c r="CH48" s="77"/>
      <c r="CI48" s="77"/>
      <c r="CJ48" s="77"/>
      <c r="CK48" s="140" t="e">
        <f t="shared" si="75"/>
        <v>#DIV/0!</v>
      </c>
      <c r="CL48" s="140" t="e">
        <f t="shared" si="33"/>
        <v>#DIV/0!</v>
      </c>
      <c r="CM48" s="76" t="e">
        <f t="shared" si="34"/>
        <v>#DIV/0!</v>
      </c>
      <c r="CN48" s="76" t="e">
        <f t="shared" si="35"/>
        <v>#DIV/0!</v>
      </c>
    </row>
    <row r="49" spans="1:99" ht="15" customHeight="1" x14ac:dyDescent="0.35">
      <c r="A49" s="354"/>
      <c r="B49" s="122" t="s">
        <v>44</v>
      </c>
      <c r="C49" s="85"/>
      <c r="D49" s="186"/>
      <c r="E49" s="77"/>
      <c r="F49" s="186"/>
      <c r="G49" s="77"/>
      <c r="H49" s="186"/>
      <c r="I49" s="140" t="e">
        <f t="shared" si="0"/>
        <v>#DIV/0!</v>
      </c>
      <c r="J49" s="140" t="e">
        <f t="shared" si="1"/>
        <v>#DIV/0!</v>
      </c>
      <c r="K49" s="76" t="e">
        <f t="shared" si="2"/>
        <v>#DIV/0!</v>
      </c>
      <c r="L49" s="76" t="e">
        <f t="shared" si="3"/>
        <v>#DIV/0!</v>
      </c>
      <c r="M49" s="77"/>
      <c r="N49" s="77"/>
      <c r="O49" s="77"/>
      <c r="P49" s="186"/>
      <c r="Q49" s="77"/>
      <c r="R49" s="186"/>
      <c r="S49" s="140" t="e">
        <f t="shared" si="68"/>
        <v>#DIV/0!</v>
      </c>
      <c r="T49" s="140" t="e">
        <f t="shared" si="5"/>
        <v>#DIV/0!</v>
      </c>
      <c r="U49" s="76" t="e">
        <f t="shared" si="6"/>
        <v>#DIV/0!</v>
      </c>
      <c r="V49" s="76" t="e">
        <f t="shared" si="7"/>
        <v>#DIV/0!</v>
      </c>
      <c r="W49" s="77"/>
      <c r="X49" s="77"/>
      <c r="Y49" s="77"/>
      <c r="Z49" s="77"/>
      <c r="AA49" s="77"/>
      <c r="AB49" s="77"/>
      <c r="AC49" s="140" t="e">
        <f t="shared" si="69"/>
        <v>#DIV/0!</v>
      </c>
      <c r="AD49" s="140" t="e">
        <f t="shared" si="9"/>
        <v>#DIV/0!</v>
      </c>
      <c r="AE49" s="76" t="e">
        <f t="shared" si="10"/>
        <v>#DIV/0!</v>
      </c>
      <c r="AF49" s="76" t="e">
        <f t="shared" si="11"/>
        <v>#DIV/0!</v>
      </c>
      <c r="AG49" s="77"/>
      <c r="AH49" s="77"/>
      <c r="AI49" s="77"/>
      <c r="AJ49" s="186"/>
      <c r="AK49" s="77"/>
      <c r="AL49" s="186"/>
      <c r="AM49" s="140" t="e">
        <f t="shared" si="70"/>
        <v>#DIV/0!</v>
      </c>
      <c r="AN49" s="140" t="e">
        <f t="shared" si="13"/>
        <v>#DIV/0!</v>
      </c>
      <c r="AO49" s="76" t="e">
        <f t="shared" si="14"/>
        <v>#DIV/0!</v>
      </c>
      <c r="AP49" s="76" t="e">
        <f t="shared" si="15"/>
        <v>#DIV/0!</v>
      </c>
      <c r="AQ49" s="77">
        <v>0</v>
      </c>
      <c r="AR49" s="185">
        <v>0</v>
      </c>
      <c r="AS49" s="77">
        <v>0</v>
      </c>
      <c r="AT49" s="186">
        <v>0</v>
      </c>
      <c r="AU49" s="77"/>
      <c r="AV49" s="77"/>
      <c r="AW49" s="251" t="e">
        <f t="shared" si="71"/>
        <v>#DIV/0!</v>
      </c>
      <c r="AX49" s="251" t="e">
        <f t="shared" si="17"/>
        <v>#DIV/0!</v>
      </c>
      <c r="AY49" s="251" t="e">
        <f t="shared" si="18"/>
        <v>#DIV/0!</v>
      </c>
      <c r="AZ49" s="251" t="e">
        <f t="shared" si="19"/>
        <v>#DIV/0!</v>
      </c>
      <c r="BA49" s="77"/>
      <c r="BB49" s="77"/>
      <c r="BC49" s="77"/>
      <c r="BD49" s="77"/>
      <c r="BE49" s="77"/>
      <c r="BF49" s="77"/>
      <c r="BG49" s="140" t="e">
        <f t="shared" si="72"/>
        <v>#DIV/0!</v>
      </c>
      <c r="BH49" s="140" t="e">
        <f t="shared" si="21"/>
        <v>#DIV/0!</v>
      </c>
      <c r="BI49" s="76" t="e">
        <f t="shared" si="22"/>
        <v>#DIV/0!</v>
      </c>
      <c r="BJ49" s="76" t="e">
        <f t="shared" si="23"/>
        <v>#DIV/0!</v>
      </c>
      <c r="BK49" s="77"/>
      <c r="BL49" s="77"/>
      <c r="BM49" s="77"/>
      <c r="BN49" s="77"/>
      <c r="BO49" s="77"/>
      <c r="BP49" s="77"/>
      <c r="BQ49" s="140" t="e">
        <f t="shared" si="73"/>
        <v>#DIV/0!</v>
      </c>
      <c r="BR49" s="140" t="e">
        <f t="shared" si="25"/>
        <v>#DIV/0!</v>
      </c>
      <c r="BS49" s="76" t="e">
        <f t="shared" si="26"/>
        <v>#DIV/0!</v>
      </c>
      <c r="BT49" s="76" t="e">
        <f t="shared" si="27"/>
        <v>#DIV/0!</v>
      </c>
      <c r="BU49" s="77"/>
      <c r="BV49" s="77"/>
      <c r="BW49" s="77">
        <v>0</v>
      </c>
      <c r="BX49" s="186">
        <v>0</v>
      </c>
      <c r="BY49" s="77">
        <v>0</v>
      </c>
      <c r="BZ49" s="186">
        <v>0</v>
      </c>
      <c r="CA49" s="140" t="e">
        <f t="shared" si="74"/>
        <v>#DIV/0!</v>
      </c>
      <c r="CB49" s="140" t="e">
        <f t="shared" si="29"/>
        <v>#DIV/0!</v>
      </c>
      <c r="CC49" s="251" t="e">
        <f t="shared" si="30"/>
        <v>#DIV/0!</v>
      </c>
      <c r="CD49" s="251" t="e">
        <f t="shared" si="31"/>
        <v>#DIV/0!</v>
      </c>
      <c r="CE49" s="85"/>
      <c r="CF49" s="77"/>
      <c r="CG49" s="77"/>
      <c r="CH49" s="77"/>
      <c r="CI49" s="77"/>
      <c r="CJ49" s="77"/>
      <c r="CK49" s="140" t="e">
        <f t="shared" si="75"/>
        <v>#DIV/0!</v>
      </c>
      <c r="CL49" s="140" t="e">
        <f t="shared" si="33"/>
        <v>#DIV/0!</v>
      </c>
      <c r="CM49" s="76" t="e">
        <f t="shared" si="34"/>
        <v>#DIV/0!</v>
      </c>
      <c r="CN49" s="76" t="e">
        <f t="shared" si="35"/>
        <v>#DIV/0!</v>
      </c>
    </row>
    <row r="50" spans="1:99" ht="15" customHeight="1" x14ac:dyDescent="0.35">
      <c r="A50" s="354"/>
      <c r="B50" s="122" t="s">
        <v>208</v>
      </c>
      <c r="C50" s="85"/>
      <c r="D50" s="186"/>
      <c r="E50" s="77"/>
      <c r="F50" s="186"/>
      <c r="G50" s="77"/>
      <c r="H50" s="186"/>
      <c r="I50" s="140" t="e">
        <f t="shared" si="0"/>
        <v>#DIV/0!</v>
      </c>
      <c r="J50" s="140" t="e">
        <f t="shared" si="1"/>
        <v>#DIV/0!</v>
      </c>
      <c r="K50" s="76" t="e">
        <f t="shared" si="2"/>
        <v>#DIV/0!</v>
      </c>
      <c r="L50" s="76" t="e">
        <f t="shared" si="3"/>
        <v>#DIV/0!</v>
      </c>
      <c r="M50" s="77"/>
      <c r="N50" s="77"/>
      <c r="O50" s="77"/>
      <c r="P50" s="186"/>
      <c r="Q50" s="77"/>
      <c r="R50" s="186"/>
      <c r="S50" s="140" t="e">
        <f t="shared" si="68"/>
        <v>#DIV/0!</v>
      </c>
      <c r="T50" s="140" t="e">
        <f t="shared" si="5"/>
        <v>#DIV/0!</v>
      </c>
      <c r="U50" s="76" t="e">
        <f t="shared" si="6"/>
        <v>#DIV/0!</v>
      </c>
      <c r="V50" s="76" t="e">
        <f t="shared" si="7"/>
        <v>#DIV/0!</v>
      </c>
      <c r="W50" s="77"/>
      <c r="X50" s="77"/>
      <c r="Y50" s="77"/>
      <c r="Z50" s="77"/>
      <c r="AA50" s="77"/>
      <c r="AB50" s="77"/>
      <c r="AC50" s="140" t="e">
        <f t="shared" si="69"/>
        <v>#DIV/0!</v>
      </c>
      <c r="AD50" s="140" t="e">
        <f t="shared" si="9"/>
        <v>#DIV/0!</v>
      </c>
      <c r="AE50" s="76" t="e">
        <f t="shared" si="10"/>
        <v>#DIV/0!</v>
      </c>
      <c r="AF50" s="76" t="e">
        <f t="shared" si="11"/>
        <v>#DIV/0!</v>
      </c>
      <c r="AG50" s="77"/>
      <c r="AH50" s="77"/>
      <c r="AI50" s="77">
        <v>135313.79999999999</v>
      </c>
      <c r="AJ50" s="186">
        <v>8.2220042874017463E-2</v>
      </c>
      <c r="AK50" s="77">
        <v>1667778.0000000005</v>
      </c>
      <c r="AL50" s="186">
        <v>1.013383547460371</v>
      </c>
      <c r="AM50" s="140" t="e">
        <f t="shared" si="70"/>
        <v>#DIV/0!</v>
      </c>
      <c r="AN50" s="140" t="e">
        <f t="shared" si="13"/>
        <v>#DIV/0!</v>
      </c>
      <c r="AO50" s="251">
        <f t="shared" si="14"/>
        <v>11.32526172496819</v>
      </c>
      <c r="AP50" s="251">
        <f t="shared" si="15"/>
        <v>11.32526172496819</v>
      </c>
      <c r="AQ50" s="77">
        <v>0</v>
      </c>
      <c r="AR50" s="185">
        <v>0</v>
      </c>
      <c r="AS50" s="77">
        <v>0</v>
      </c>
      <c r="AT50" s="186">
        <v>0</v>
      </c>
      <c r="AU50" s="77"/>
      <c r="AV50" s="77"/>
      <c r="AW50" s="251" t="e">
        <f t="shared" si="71"/>
        <v>#DIV/0!</v>
      </c>
      <c r="AX50" s="251" t="e">
        <f t="shared" si="17"/>
        <v>#DIV/0!</v>
      </c>
      <c r="AY50" s="251" t="e">
        <f t="shared" si="18"/>
        <v>#DIV/0!</v>
      </c>
      <c r="AZ50" s="251" t="e">
        <f t="shared" si="19"/>
        <v>#DIV/0!</v>
      </c>
      <c r="BA50" s="77"/>
      <c r="BB50" s="77"/>
      <c r="BC50" s="77"/>
      <c r="BD50" s="77"/>
      <c r="BE50" s="77"/>
      <c r="BF50" s="77"/>
      <c r="BG50" s="140" t="e">
        <f t="shared" si="72"/>
        <v>#DIV/0!</v>
      </c>
      <c r="BH50" s="140" t="e">
        <f t="shared" si="21"/>
        <v>#DIV/0!</v>
      </c>
      <c r="BI50" s="76" t="e">
        <f t="shared" si="22"/>
        <v>#DIV/0!</v>
      </c>
      <c r="BJ50" s="76" t="e">
        <f t="shared" si="23"/>
        <v>#DIV/0!</v>
      </c>
      <c r="BK50" s="77"/>
      <c r="BL50" s="77"/>
      <c r="BM50" s="77"/>
      <c r="BN50" s="77"/>
      <c r="BO50" s="77"/>
      <c r="BP50" s="77"/>
      <c r="BQ50" s="140" t="e">
        <f t="shared" si="73"/>
        <v>#DIV/0!</v>
      </c>
      <c r="BR50" s="140" t="e">
        <f t="shared" si="25"/>
        <v>#DIV/0!</v>
      </c>
      <c r="BS50" s="76" t="e">
        <f t="shared" si="26"/>
        <v>#DIV/0!</v>
      </c>
      <c r="BT50" s="76" t="e">
        <f t="shared" si="27"/>
        <v>#DIV/0!</v>
      </c>
      <c r="BU50" s="77"/>
      <c r="BV50" s="77"/>
      <c r="BW50" s="77">
        <v>0</v>
      </c>
      <c r="BX50" s="186">
        <v>0</v>
      </c>
      <c r="BY50" s="77">
        <v>0</v>
      </c>
      <c r="BZ50" s="186">
        <v>0</v>
      </c>
      <c r="CA50" s="140" t="e">
        <f t="shared" si="74"/>
        <v>#DIV/0!</v>
      </c>
      <c r="CB50" s="140" t="e">
        <f t="shared" si="29"/>
        <v>#DIV/0!</v>
      </c>
      <c r="CC50" s="251" t="e">
        <f t="shared" si="30"/>
        <v>#DIV/0!</v>
      </c>
      <c r="CD50" s="251" t="e">
        <f t="shared" si="31"/>
        <v>#DIV/0!</v>
      </c>
      <c r="CE50" s="85"/>
      <c r="CF50" s="77"/>
      <c r="CG50" s="77"/>
      <c r="CH50" s="77"/>
      <c r="CI50" s="77"/>
      <c r="CJ50" s="77"/>
      <c r="CK50" s="140" t="e">
        <f t="shared" si="75"/>
        <v>#DIV/0!</v>
      </c>
      <c r="CL50" s="140" t="e">
        <f t="shared" si="33"/>
        <v>#DIV/0!</v>
      </c>
      <c r="CM50" s="76" t="e">
        <f t="shared" si="34"/>
        <v>#DIV/0!</v>
      </c>
      <c r="CN50" s="76" t="e">
        <f t="shared" si="35"/>
        <v>#DIV/0!</v>
      </c>
    </row>
    <row r="51" spans="1:99" ht="15" customHeight="1" x14ac:dyDescent="0.35">
      <c r="A51" s="354"/>
      <c r="B51" s="34" t="s">
        <v>52</v>
      </c>
      <c r="C51" s="123">
        <f>SUM(C47:C50)</f>
        <v>0</v>
      </c>
      <c r="D51" s="189">
        <f t="shared" ref="D51:H51" si="76">SUM(D47:D50)</f>
        <v>0</v>
      </c>
      <c r="E51" s="124">
        <f t="shared" si="76"/>
        <v>0</v>
      </c>
      <c r="F51" s="189">
        <f t="shared" si="76"/>
        <v>0</v>
      </c>
      <c r="G51" s="124">
        <f t="shared" si="76"/>
        <v>0</v>
      </c>
      <c r="H51" s="189">
        <f t="shared" si="76"/>
        <v>0</v>
      </c>
      <c r="I51" s="141" t="e">
        <f t="shared" ref="I51" si="77">(E51-C51)/C51</f>
        <v>#DIV/0!</v>
      </c>
      <c r="J51" s="141" t="e">
        <f t="shared" ref="J51" si="78">(F51-D51)/D51</f>
        <v>#DIV/0!</v>
      </c>
      <c r="K51" s="145" t="e">
        <f t="shared" si="2"/>
        <v>#DIV/0!</v>
      </c>
      <c r="L51" s="145" t="e">
        <f t="shared" si="3"/>
        <v>#DIV/0!</v>
      </c>
      <c r="M51" s="123">
        <f>SUM(M47:M50)</f>
        <v>0</v>
      </c>
      <c r="N51" s="189">
        <f t="shared" ref="N51:R51" si="79">SUM(N47:N50)</f>
        <v>0</v>
      </c>
      <c r="O51" s="124">
        <f t="shared" si="79"/>
        <v>0</v>
      </c>
      <c r="P51" s="189">
        <f t="shared" si="79"/>
        <v>0</v>
      </c>
      <c r="Q51" s="124">
        <f t="shared" si="79"/>
        <v>0</v>
      </c>
      <c r="R51" s="189">
        <f t="shared" si="79"/>
        <v>0</v>
      </c>
      <c r="S51" s="141" t="e">
        <f t="shared" si="68"/>
        <v>#DIV/0!</v>
      </c>
      <c r="T51" s="141" t="e">
        <f t="shared" si="5"/>
        <v>#DIV/0!</v>
      </c>
      <c r="U51" s="145" t="e">
        <f t="shared" si="6"/>
        <v>#DIV/0!</v>
      </c>
      <c r="V51" s="145" t="e">
        <f t="shared" si="7"/>
        <v>#DIV/0!</v>
      </c>
      <c r="W51" s="123">
        <f>SUM(W47:W50)</f>
        <v>0</v>
      </c>
      <c r="X51" s="189">
        <f t="shared" ref="X51:AB51" si="80">SUM(X47:X50)</f>
        <v>0</v>
      </c>
      <c r="Y51" s="124">
        <f t="shared" si="80"/>
        <v>0</v>
      </c>
      <c r="Z51" s="189">
        <f t="shared" si="80"/>
        <v>0</v>
      </c>
      <c r="AA51" s="124">
        <f t="shared" si="80"/>
        <v>0</v>
      </c>
      <c r="AB51" s="189">
        <f t="shared" si="80"/>
        <v>0</v>
      </c>
      <c r="AC51" s="141" t="e">
        <f t="shared" si="69"/>
        <v>#DIV/0!</v>
      </c>
      <c r="AD51" s="141" t="e">
        <f t="shared" si="9"/>
        <v>#DIV/0!</v>
      </c>
      <c r="AE51" s="145" t="e">
        <f t="shared" si="10"/>
        <v>#DIV/0!</v>
      </c>
      <c r="AF51" s="145" t="e">
        <f t="shared" si="11"/>
        <v>#DIV/0!</v>
      </c>
      <c r="AG51" s="123">
        <f>SUM(AG47:AG50)</f>
        <v>0</v>
      </c>
      <c r="AH51" s="189">
        <f t="shared" ref="AH51:AL51" si="81">SUM(AH47:AH50)</f>
        <v>0</v>
      </c>
      <c r="AI51" s="124">
        <f t="shared" si="81"/>
        <v>451045.99999999994</v>
      </c>
      <c r="AJ51" s="189">
        <f t="shared" si="81"/>
        <v>0.27406680958005819</v>
      </c>
      <c r="AK51" s="124">
        <f t="shared" si="81"/>
        <v>5559260</v>
      </c>
      <c r="AL51" s="189">
        <f t="shared" si="81"/>
        <v>3.3779451582012356</v>
      </c>
      <c r="AM51" s="141" t="e">
        <f t="shared" si="70"/>
        <v>#DIV/0!</v>
      </c>
      <c r="AN51" s="141" t="e">
        <f t="shared" si="13"/>
        <v>#DIV/0!</v>
      </c>
      <c r="AO51" s="145">
        <f t="shared" si="14"/>
        <v>11.325261724968186</v>
      </c>
      <c r="AP51" s="145">
        <f t="shared" si="15"/>
        <v>11.325261724968188</v>
      </c>
      <c r="AQ51" s="123">
        <f>SUM(AQ47:AQ50)</f>
        <v>0</v>
      </c>
      <c r="AR51" s="189">
        <f t="shared" ref="AR51:AV51" si="82">SUM(AR47:AR50)</f>
        <v>0</v>
      </c>
      <c r="AS51" s="124">
        <f t="shared" si="82"/>
        <v>0</v>
      </c>
      <c r="AT51" s="189">
        <f t="shared" si="82"/>
        <v>0</v>
      </c>
      <c r="AU51" s="124">
        <f t="shared" si="82"/>
        <v>0</v>
      </c>
      <c r="AV51" s="189">
        <f t="shared" si="82"/>
        <v>0</v>
      </c>
      <c r="AW51" s="252" t="e">
        <f t="shared" si="71"/>
        <v>#DIV/0!</v>
      </c>
      <c r="AX51" s="252" t="e">
        <f t="shared" si="17"/>
        <v>#DIV/0!</v>
      </c>
      <c r="AY51" s="252" t="e">
        <f t="shared" si="18"/>
        <v>#DIV/0!</v>
      </c>
      <c r="AZ51" s="252" t="e">
        <f t="shared" si="19"/>
        <v>#DIV/0!</v>
      </c>
      <c r="BA51" s="123">
        <f>SUM(BA47:BA50)</f>
        <v>0</v>
      </c>
      <c r="BB51" s="189">
        <f t="shared" ref="BB51:BF51" si="83">SUM(BB47:BB50)</f>
        <v>0</v>
      </c>
      <c r="BC51" s="124">
        <f t="shared" si="83"/>
        <v>0</v>
      </c>
      <c r="BD51" s="189">
        <f t="shared" si="83"/>
        <v>0</v>
      </c>
      <c r="BE51" s="124">
        <f t="shared" si="83"/>
        <v>0</v>
      </c>
      <c r="BF51" s="189">
        <f t="shared" si="83"/>
        <v>0</v>
      </c>
      <c r="BG51" s="141" t="e">
        <f t="shared" si="72"/>
        <v>#DIV/0!</v>
      </c>
      <c r="BH51" s="141" t="e">
        <f t="shared" si="21"/>
        <v>#DIV/0!</v>
      </c>
      <c r="BI51" s="145" t="e">
        <f t="shared" si="22"/>
        <v>#DIV/0!</v>
      </c>
      <c r="BJ51" s="145" t="e">
        <f t="shared" si="23"/>
        <v>#DIV/0!</v>
      </c>
      <c r="BK51" s="123">
        <f>SUM(BK47:BK50)</f>
        <v>0</v>
      </c>
      <c r="BL51" s="189">
        <f t="shared" ref="BL51:BP51" si="84">SUM(BL47:BL50)</f>
        <v>0</v>
      </c>
      <c r="BM51" s="124">
        <f t="shared" si="84"/>
        <v>0</v>
      </c>
      <c r="BN51" s="189">
        <f t="shared" si="84"/>
        <v>0</v>
      </c>
      <c r="BO51" s="124">
        <f t="shared" si="84"/>
        <v>0</v>
      </c>
      <c r="BP51" s="189">
        <f t="shared" si="84"/>
        <v>0</v>
      </c>
      <c r="BQ51" s="141" t="e">
        <f t="shared" si="73"/>
        <v>#DIV/0!</v>
      </c>
      <c r="BR51" s="141" t="e">
        <f t="shared" si="25"/>
        <v>#DIV/0!</v>
      </c>
      <c r="BS51" s="145" t="e">
        <f t="shared" si="26"/>
        <v>#DIV/0!</v>
      </c>
      <c r="BT51" s="145" t="e">
        <f t="shared" si="27"/>
        <v>#DIV/0!</v>
      </c>
      <c r="BU51" s="123">
        <f>SUM(BU47:BU50)</f>
        <v>0</v>
      </c>
      <c r="BV51" s="189">
        <f t="shared" ref="BV51:BZ51" si="85">SUM(BV47:BV50)</f>
        <v>0</v>
      </c>
      <c r="BW51" s="124">
        <f t="shared" si="85"/>
        <v>0</v>
      </c>
      <c r="BX51" s="189">
        <f t="shared" si="85"/>
        <v>0</v>
      </c>
      <c r="BY51" s="124">
        <f t="shared" si="85"/>
        <v>0</v>
      </c>
      <c r="BZ51" s="189">
        <f t="shared" si="85"/>
        <v>0</v>
      </c>
      <c r="CA51" s="141" t="e">
        <f t="shared" si="74"/>
        <v>#DIV/0!</v>
      </c>
      <c r="CB51" s="141" t="e">
        <f t="shared" si="29"/>
        <v>#DIV/0!</v>
      </c>
      <c r="CC51" s="252" t="e">
        <f t="shared" si="30"/>
        <v>#DIV/0!</v>
      </c>
      <c r="CD51" s="252" t="e">
        <f t="shared" si="31"/>
        <v>#DIV/0!</v>
      </c>
      <c r="CE51" s="123">
        <f>SUM(CE47:CE50)</f>
        <v>0</v>
      </c>
      <c r="CF51" s="189">
        <f t="shared" ref="CF51:CJ51" si="86">SUM(CF47:CF50)</f>
        <v>0</v>
      </c>
      <c r="CG51" s="124">
        <f t="shared" si="86"/>
        <v>0</v>
      </c>
      <c r="CH51" s="189">
        <f t="shared" si="86"/>
        <v>0</v>
      </c>
      <c r="CI51" s="124">
        <f t="shared" si="86"/>
        <v>0</v>
      </c>
      <c r="CJ51" s="189">
        <f t="shared" si="86"/>
        <v>0</v>
      </c>
      <c r="CK51" s="141" t="e">
        <f t="shared" si="75"/>
        <v>#DIV/0!</v>
      </c>
      <c r="CL51" s="141" t="e">
        <f t="shared" si="33"/>
        <v>#DIV/0!</v>
      </c>
      <c r="CM51" s="145" t="e">
        <f t="shared" si="34"/>
        <v>#DIV/0!</v>
      </c>
      <c r="CN51" s="145" t="e">
        <f t="shared" si="35"/>
        <v>#DIV/0!</v>
      </c>
    </row>
    <row r="52" spans="1:99" ht="15.75" customHeight="1" x14ac:dyDescent="0.35">
      <c r="B52" s="126" t="s">
        <v>61</v>
      </c>
      <c r="C52" s="127">
        <f>C33+C39+C40+C46+C51</f>
        <v>0</v>
      </c>
      <c r="D52" s="190">
        <f>D33+D39+D40+D46+D51</f>
        <v>0</v>
      </c>
      <c r="E52" s="127">
        <f t="shared" ref="E52" si="87">E33+E39+E40+E46+E51</f>
        <v>0</v>
      </c>
      <c r="F52" s="190">
        <f t="shared" ref="F52" si="88">F33+F39+F40+F46+F51</f>
        <v>0</v>
      </c>
      <c r="G52" s="127">
        <f t="shared" ref="G52" si="89">G33+G39+G40+G46+G51</f>
        <v>0</v>
      </c>
      <c r="H52" s="190">
        <f t="shared" ref="H52" si="90">H33+H39+H40+H46+H51</f>
        <v>0</v>
      </c>
      <c r="I52" s="143" t="e">
        <f>(E52-C52)/C52</f>
        <v>#DIV/0!</v>
      </c>
      <c r="J52" s="144" t="e">
        <f t="shared" ref="J52" si="91">(F52-D52)/D52</f>
        <v>#DIV/0!</v>
      </c>
      <c r="K52" s="144" t="e">
        <f t="shared" si="2"/>
        <v>#DIV/0!</v>
      </c>
      <c r="L52" s="144" t="e">
        <f t="shared" si="3"/>
        <v>#DIV/0!</v>
      </c>
      <c r="M52" s="127">
        <f>M33+M39+M40+M46+M51</f>
        <v>0</v>
      </c>
      <c r="N52" s="190">
        <f>N33+N39+N40+N46+N51</f>
        <v>0</v>
      </c>
      <c r="O52" s="127">
        <f t="shared" ref="O52" si="92">O33+O39+O40+O46+O51</f>
        <v>3232000</v>
      </c>
      <c r="P52" s="190">
        <f t="shared" ref="P52" si="93">P33+P39+P40+P46+P51</f>
        <v>1.9638438841332109</v>
      </c>
      <c r="Q52" s="127">
        <f t="shared" ref="Q52" si="94">Q33+Q39+Q40+Q46+Q51</f>
        <v>12928803.443137359</v>
      </c>
      <c r="R52" s="190">
        <f t="shared" ref="R52" si="95">R33+R39+R40+R46+R51</f>
        <v>7.8558637286403785</v>
      </c>
      <c r="S52" s="143" t="e">
        <f>(O52-M52)/M52</f>
        <v>#DIV/0!</v>
      </c>
      <c r="T52" s="144" t="e">
        <f t="shared" si="5"/>
        <v>#DIV/0!</v>
      </c>
      <c r="U52" s="144">
        <f t="shared" si="6"/>
        <v>3.0002485900796283</v>
      </c>
      <c r="V52" s="144">
        <f t="shared" si="7"/>
        <v>3.0002485900796287</v>
      </c>
      <c r="W52" s="127">
        <f>W33+W39+W40+W46+W51</f>
        <v>0</v>
      </c>
      <c r="X52" s="190">
        <f>X33+X39+X40+X46+X51</f>
        <v>0</v>
      </c>
      <c r="Y52" s="127">
        <f t="shared" ref="Y52" si="96">Y33+Y39+Y40+Y46+Y51</f>
        <v>0</v>
      </c>
      <c r="Z52" s="190">
        <f t="shared" ref="Z52" si="97">Z33+Z39+Z40+Z46+Z51</f>
        <v>0</v>
      </c>
      <c r="AA52" s="127">
        <f t="shared" ref="AA52" si="98">AA33+AA39+AA40+AA46+AA51</f>
        <v>0</v>
      </c>
      <c r="AB52" s="190">
        <f t="shared" ref="AB52" si="99">AB33+AB39+AB40+AB46+AB51</f>
        <v>0</v>
      </c>
      <c r="AC52" s="143" t="e">
        <f>(Y52-W52)/W52</f>
        <v>#DIV/0!</v>
      </c>
      <c r="AD52" s="144" t="e">
        <f t="shared" si="9"/>
        <v>#DIV/0!</v>
      </c>
      <c r="AE52" s="144" t="e">
        <f t="shared" si="10"/>
        <v>#DIV/0!</v>
      </c>
      <c r="AF52" s="144" t="e">
        <f t="shared" si="11"/>
        <v>#DIV/0!</v>
      </c>
      <c r="AG52" s="127">
        <f>AG33+AG39+AG40+AG46+AG51</f>
        <v>0</v>
      </c>
      <c r="AH52" s="190">
        <f>AH33+AH39+AH40+AH46+AH51</f>
        <v>0</v>
      </c>
      <c r="AI52" s="127">
        <f t="shared" ref="AI52" si="100">AI33+AI39+AI40+AI46+AI51</f>
        <v>451045.99999999994</v>
      </c>
      <c r="AJ52" s="190">
        <f t="shared" ref="AJ52" si="101">AJ33+AJ39+AJ40+AJ46+AJ51</f>
        <v>0.27406680958005819</v>
      </c>
      <c r="AK52" s="127">
        <f t="shared" ref="AK52" si="102">AK33+AK39+AK40+AK46+AK51</f>
        <v>5559260</v>
      </c>
      <c r="AL52" s="190">
        <f t="shared" ref="AL52" si="103">AL33+AL39+AL40+AL46+AL51</f>
        <v>3.3779451582012356</v>
      </c>
      <c r="AM52" s="143" t="e">
        <f>(AI52-AG52)/AG52</f>
        <v>#DIV/0!</v>
      </c>
      <c r="AN52" s="144" t="e">
        <f t="shared" si="13"/>
        <v>#DIV/0!</v>
      </c>
      <c r="AO52" s="144">
        <f t="shared" si="14"/>
        <v>11.325261724968186</v>
      </c>
      <c r="AP52" s="144">
        <f t="shared" si="15"/>
        <v>11.325261724968188</v>
      </c>
      <c r="AQ52" s="127">
        <f>AQ33+AQ39+AQ40+AQ46+AQ51</f>
        <v>708456786</v>
      </c>
      <c r="AR52" s="190">
        <f>AR33+AR39+AR40+AR46+AR51</f>
        <v>430.4760291951643</v>
      </c>
      <c r="AS52" s="127">
        <f t="shared" ref="AS52" si="104">AS33+AS39+AS40+AS46+AS51</f>
        <v>557841036</v>
      </c>
      <c r="AT52" s="190">
        <f t="shared" ref="AT52" si="105">AT33+AT39+AT40+AT46+AT51</f>
        <v>563.10721467160886</v>
      </c>
      <c r="AU52" s="127">
        <f t="shared" ref="AU52" si="106">AU33+AU39+AU40+AU46+AU51</f>
        <v>0</v>
      </c>
      <c r="AV52" s="190">
        <f t="shared" ref="AV52" si="107">AV33+AV39+AV40+AV46+AV51</f>
        <v>0</v>
      </c>
      <c r="AW52" s="253">
        <f>(AS52-AQ52)/AQ52</f>
        <v>-0.21259694730343087</v>
      </c>
      <c r="AX52" s="253">
        <f t="shared" si="17"/>
        <v>0.30810353302230853</v>
      </c>
      <c r="AY52" s="253">
        <f t="shared" si="18"/>
        <v>-1</v>
      </c>
      <c r="AZ52" s="253">
        <f t="shared" si="19"/>
        <v>-1</v>
      </c>
      <c r="BA52" s="127">
        <f>BA33+BA39+BA40+BA46+BA51</f>
        <v>0</v>
      </c>
      <c r="BB52" s="190">
        <f>BB33+BB39+BB40+BB46+BB51</f>
        <v>0</v>
      </c>
      <c r="BC52" s="127">
        <f t="shared" ref="BC52" si="108">BC33+BC39+BC40+BC46+BC51</f>
        <v>0</v>
      </c>
      <c r="BD52" s="190">
        <f t="shared" ref="BD52" si="109">BD33+BD39+BD40+BD46+BD51</f>
        <v>0</v>
      </c>
      <c r="BE52" s="127">
        <f t="shared" ref="BE52" si="110">BE33+BE39+BE40+BE46+BE51</f>
        <v>0</v>
      </c>
      <c r="BF52" s="190">
        <f t="shared" ref="BF52" si="111">BF33+BF39+BF40+BF46+BF51</f>
        <v>0</v>
      </c>
      <c r="BG52" s="143" t="e">
        <f>(BC52-BA52)/BA52</f>
        <v>#DIV/0!</v>
      </c>
      <c r="BH52" s="144" t="e">
        <f t="shared" si="21"/>
        <v>#DIV/0!</v>
      </c>
      <c r="BI52" s="144" t="e">
        <f t="shared" si="22"/>
        <v>#DIV/0!</v>
      </c>
      <c r="BJ52" s="144" t="e">
        <f t="shared" si="23"/>
        <v>#DIV/0!</v>
      </c>
      <c r="BK52" s="127">
        <f>BK33+BK39+BK40+BK46+BK51</f>
        <v>0</v>
      </c>
      <c r="BL52" s="190">
        <f>BL33+BL39+BL40+BL46+BL51</f>
        <v>0</v>
      </c>
      <c r="BM52" s="127">
        <f t="shared" ref="BM52" si="112">BM33+BM39+BM40+BM46+BM51</f>
        <v>0</v>
      </c>
      <c r="BN52" s="190">
        <f t="shared" ref="BN52" si="113">BN33+BN39+BN40+BN46+BN51</f>
        <v>0</v>
      </c>
      <c r="BO52" s="127">
        <f t="shared" ref="BO52" si="114">BO33+BO39+BO40+BO46+BO51</f>
        <v>0</v>
      </c>
      <c r="BP52" s="190">
        <f t="shared" ref="BP52" si="115">BP33+BP39+BP40+BP46+BP51</f>
        <v>0</v>
      </c>
      <c r="BQ52" s="143" t="e">
        <f>(BM52-BK52)/BK52</f>
        <v>#DIV/0!</v>
      </c>
      <c r="BR52" s="144" t="e">
        <f t="shared" si="25"/>
        <v>#DIV/0!</v>
      </c>
      <c r="BS52" s="144" t="e">
        <f t="shared" si="26"/>
        <v>#DIV/0!</v>
      </c>
      <c r="BT52" s="144" t="e">
        <f t="shared" si="27"/>
        <v>#DIV/0!</v>
      </c>
      <c r="BU52" s="127">
        <f>BU33+BU39+BU40+BU46+BU51</f>
        <v>0</v>
      </c>
      <c r="BV52" s="190">
        <f>BV33+BV39+BV40+BV46+BV51</f>
        <v>0</v>
      </c>
      <c r="BW52" s="127">
        <f t="shared" ref="BW52" si="116">BW33+BW39+BW40+BW46+BW51</f>
        <v>174109998</v>
      </c>
      <c r="BX52" s="190">
        <f t="shared" ref="BX52" si="117">BX33+BX39+BX40+BX46+BX51</f>
        <v>265.77459151524033</v>
      </c>
      <c r="BY52" s="127">
        <f t="shared" ref="BY52" si="118">BY33+BY39+BY40+BY46+BY51</f>
        <v>736572399.99974597</v>
      </c>
      <c r="BZ52" s="190">
        <f t="shared" ref="BZ52" si="119">BZ33+BZ39+BZ40+BZ46+BZ51</f>
        <v>447.55977814381868</v>
      </c>
      <c r="CA52" s="143" t="e">
        <f>(BW52-BU52)/BU52</f>
        <v>#DIV/0!</v>
      </c>
      <c r="CB52" s="144" t="e">
        <f t="shared" si="29"/>
        <v>#DIV/0!</v>
      </c>
      <c r="CC52" s="253">
        <f t="shared" si="30"/>
        <v>3.2305003070515568</v>
      </c>
      <c r="CD52" s="253">
        <f t="shared" si="31"/>
        <v>0.68398256429322446</v>
      </c>
      <c r="CE52" s="127">
        <f>CE33+CE39+CE40+CE46+CE51</f>
        <v>0</v>
      </c>
      <c r="CF52" s="190">
        <f>CF33+CF39+CF40+CF46+CF51</f>
        <v>0</v>
      </c>
      <c r="CG52" s="127">
        <f t="shared" ref="CG52" si="120">CG33+CG39+CG40+CG46+CG51</f>
        <v>0</v>
      </c>
      <c r="CH52" s="190">
        <f t="shared" ref="CH52" si="121">CH33+CH39+CH40+CH46+CH51</f>
        <v>0</v>
      </c>
      <c r="CI52" s="127">
        <f t="shared" ref="CI52" si="122">CI33+CI39+CI40+CI46+CI51</f>
        <v>0</v>
      </c>
      <c r="CJ52" s="190">
        <f t="shared" ref="CJ52" si="123">CJ33+CJ39+CJ40+CJ46+CJ51</f>
        <v>0</v>
      </c>
      <c r="CK52" s="143" t="e">
        <f>(CG52-CE52)/CE52</f>
        <v>#DIV/0!</v>
      </c>
      <c r="CL52" s="144" t="e">
        <f t="shared" si="33"/>
        <v>#DIV/0!</v>
      </c>
      <c r="CM52" s="144" t="e">
        <f t="shared" si="34"/>
        <v>#DIV/0!</v>
      </c>
      <c r="CN52" s="144" t="e">
        <f t="shared" si="35"/>
        <v>#DIV/0!</v>
      </c>
      <c r="CP52" s="158"/>
      <c r="CQ52" s="158"/>
      <c r="CR52" s="158"/>
      <c r="CS52" s="158"/>
      <c r="CT52" s="158"/>
      <c r="CU52" s="158"/>
    </row>
    <row r="53" spans="1:99" x14ac:dyDescent="0.35">
      <c r="B53" s="36"/>
      <c r="CT53" s="158"/>
    </row>
    <row r="54" spans="1:99" ht="15" customHeight="1" x14ac:dyDescent="0.35">
      <c r="A54" s="372" t="s">
        <v>134</v>
      </c>
      <c r="B54" s="373"/>
      <c r="C54" s="272" t="s">
        <v>123</v>
      </c>
      <c r="D54" s="273"/>
      <c r="E54" s="273"/>
      <c r="F54" s="273"/>
      <c r="G54" s="273"/>
      <c r="H54" s="273"/>
      <c r="I54" s="273"/>
      <c r="J54" s="273"/>
      <c r="K54" s="273"/>
      <c r="L54" s="268"/>
      <c r="M54" s="272" t="s">
        <v>176</v>
      </c>
      <c r="N54" s="273"/>
      <c r="O54" s="273"/>
      <c r="P54" s="273"/>
      <c r="Q54" s="273"/>
      <c r="R54" s="273"/>
      <c r="S54" s="273"/>
      <c r="T54" s="273"/>
      <c r="U54" s="273"/>
      <c r="V54" s="268"/>
      <c r="W54" s="272" t="s">
        <v>175</v>
      </c>
      <c r="X54" s="273"/>
      <c r="Y54" s="273"/>
      <c r="Z54" s="273"/>
      <c r="AA54" s="273"/>
      <c r="AB54" s="273"/>
      <c r="AC54" s="273"/>
      <c r="AD54" s="273"/>
      <c r="AE54" s="273"/>
      <c r="AF54" s="268"/>
      <c r="AG54" s="272" t="s">
        <v>174</v>
      </c>
      <c r="AH54" s="273"/>
      <c r="AI54" s="273"/>
      <c r="AJ54" s="273"/>
      <c r="AK54" s="273"/>
      <c r="AL54" s="273"/>
      <c r="AM54" s="273"/>
      <c r="AN54" s="273"/>
      <c r="AO54" s="273"/>
      <c r="AP54" s="268"/>
      <c r="AQ54" s="272" t="s">
        <v>173</v>
      </c>
      <c r="AR54" s="273"/>
      <c r="AS54" s="273"/>
      <c r="AT54" s="273"/>
      <c r="AU54" s="273"/>
      <c r="AV54" s="273"/>
      <c r="AW54" s="273"/>
      <c r="AX54" s="273"/>
      <c r="AY54" s="273"/>
      <c r="AZ54" s="268"/>
      <c r="BA54" s="272" t="s">
        <v>166</v>
      </c>
      <c r="BB54" s="273"/>
      <c r="BC54" s="273"/>
      <c r="BD54" s="273"/>
      <c r="BE54" s="273"/>
      <c r="BF54" s="273"/>
      <c r="BG54" s="273"/>
      <c r="BH54" s="273"/>
      <c r="BI54" s="273"/>
      <c r="BJ54" s="268"/>
      <c r="BK54" s="272" t="s">
        <v>172</v>
      </c>
      <c r="BL54" s="273"/>
      <c r="BM54" s="273"/>
      <c r="BN54" s="273"/>
      <c r="BO54" s="273"/>
      <c r="BP54" s="273"/>
      <c r="BQ54" s="273"/>
      <c r="BR54" s="273"/>
      <c r="BS54" s="273"/>
      <c r="BT54" s="268"/>
      <c r="BU54" s="272" t="s">
        <v>171</v>
      </c>
      <c r="BV54" s="273"/>
      <c r="BW54" s="273"/>
      <c r="BX54" s="273"/>
      <c r="BY54" s="273"/>
      <c r="BZ54" s="273"/>
      <c r="CA54" s="273"/>
      <c r="CB54" s="273"/>
      <c r="CC54" s="273"/>
      <c r="CD54" s="268"/>
      <c r="CE54" s="272" t="s">
        <v>170</v>
      </c>
      <c r="CF54" s="273"/>
      <c r="CG54" s="273"/>
      <c r="CH54" s="273"/>
      <c r="CI54" s="273"/>
      <c r="CJ54" s="273"/>
      <c r="CK54" s="273"/>
      <c r="CL54" s="273"/>
      <c r="CM54" s="273"/>
      <c r="CN54" s="268"/>
    </row>
    <row r="55" spans="1:99" x14ac:dyDescent="0.35">
      <c r="A55" s="372"/>
      <c r="B55" s="373"/>
      <c r="C55" s="272"/>
      <c r="D55" s="273"/>
      <c r="E55" s="273"/>
      <c r="F55" s="273"/>
      <c r="G55" s="273"/>
      <c r="H55" s="273"/>
      <c r="I55" s="273"/>
      <c r="J55" s="273"/>
      <c r="K55" s="273"/>
      <c r="L55" s="268"/>
      <c r="M55" s="272"/>
      <c r="N55" s="273"/>
      <c r="O55" s="273"/>
      <c r="P55" s="273"/>
      <c r="Q55" s="273"/>
      <c r="R55" s="273"/>
      <c r="S55" s="273"/>
      <c r="T55" s="273"/>
      <c r="U55" s="273"/>
      <c r="V55" s="268"/>
      <c r="W55" s="272"/>
      <c r="X55" s="273"/>
      <c r="Y55" s="273"/>
      <c r="Z55" s="273"/>
      <c r="AA55" s="273"/>
      <c r="AB55" s="273"/>
      <c r="AC55" s="273"/>
      <c r="AD55" s="273"/>
      <c r="AE55" s="273"/>
      <c r="AF55" s="268"/>
      <c r="AG55" s="272"/>
      <c r="AH55" s="273"/>
      <c r="AI55" s="273"/>
      <c r="AJ55" s="273"/>
      <c r="AK55" s="273"/>
      <c r="AL55" s="273"/>
      <c r="AM55" s="273"/>
      <c r="AN55" s="273"/>
      <c r="AO55" s="273"/>
      <c r="AP55" s="268"/>
      <c r="AQ55" s="272"/>
      <c r="AR55" s="273"/>
      <c r="AS55" s="273"/>
      <c r="AT55" s="273"/>
      <c r="AU55" s="273"/>
      <c r="AV55" s="273"/>
      <c r="AW55" s="273"/>
      <c r="AX55" s="273"/>
      <c r="AY55" s="273"/>
      <c r="AZ55" s="268"/>
      <c r="BA55" s="272"/>
      <c r="BB55" s="273"/>
      <c r="BC55" s="273"/>
      <c r="BD55" s="273"/>
      <c r="BE55" s="273"/>
      <c r="BF55" s="273"/>
      <c r="BG55" s="273"/>
      <c r="BH55" s="273"/>
      <c r="BI55" s="273"/>
      <c r="BJ55" s="268"/>
      <c r="BK55" s="272"/>
      <c r="BL55" s="273"/>
      <c r="BM55" s="273"/>
      <c r="BN55" s="273"/>
      <c r="BO55" s="273"/>
      <c r="BP55" s="273"/>
      <c r="BQ55" s="273"/>
      <c r="BR55" s="273"/>
      <c r="BS55" s="273"/>
      <c r="BT55" s="268"/>
      <c r="BU55" s="272"/>
      <c r="BV55" s="273"/>
      <c r="BW55" s="273"/>
      <c r="BX55" s="273"/>
      <c r="BY55" s="273"/>
      <c r="BZ55" s="273"/>
      <c r="CA55" s="273"/>
      <c r="CB55" s="273"/>
      <c r="CC55" s="273"/>
      <c r="CD55" s="268"/>
      <c r="CE55" s="272"/>
      <c r="CF55" s="273"/>
      <c r="CG55" s="273"/>
      <c r="CH55" s="273"/>
      <c r="CI55" s="273"/>
      <c r="CJ55" s="273"/>
      <c r="CK55" s="273"/>
      <c r="CL55" s="273"/>
      <c r="CM55" s="273"/>
      <c r="CN55" s="268"/>
    </row>
    <row r="57" spans="1:99" x14ac:dyDescent="0.35">
      <c r="AQ57" s="158"/>
    </row>
  </sheetData>
  <mergeCells count="75">
    <mergeCell ref="G25:H25"/>
    <mergeCell ref="C25:D25"/>
    <mergeCell ref="CC25:CD25"/>
    <mergeCell ref="BU24:CD24"/>
    <mergeCell ref="W24:AF24"/>
    <mergeCell ref="AG24:AP24"/>
    <mergeCell ref="CE24:CN24"/>
    <mergeCell ref="CE25:CF25"/>
    <mergeCell ref="CG25:CH25"/>
    <mergeCell ref="CI25:CJ25"/>
    <mergeCell ref="CK25:CL25"/>
    <mergeCell ref="CM25:CN25"/>
    <mergeCell ref="AG54:AP55"/>
    <mergeCell ref="AO25:AP25"/>
    <mergeCell ref="CE54:CN55"/>
    <mergeCell ref="C22:CN22"/>
    <mergeCell ref="A54:B55"/>
    <mergeCell ref="BU54:CD55"/>
    <mergeCell ref="C54:L55"/>
    <mergeCell ref="M54:V55"/>
    <mergeCell ref="W54:AF55"/>
    <mergeCell ref="BA24:BJ24"/>
    <mergeCell ref="BK24:BT24"/>
    <mergeCell ref="AS25:AT25"/>
    <mergeCell ref="E25:F25"/>
    <mergeCell ref="O25:P25"/>
    <mergeCell ref="Y25:Z25"/>
    <mergeCell ref="AI25:AJ25"/>
    <mergeCell ref="AQ54:AZ55"/>
    <mergeCell ref="BA54:BJ55"/>
    <mergeCell ref="BK54:BT55"/>
    <mergeCell ref="BO25:BP25"/>
    <mergeCell ref="AU25:AV25"/>
    <mergeCell ref="AQ25:AR25"/>
    <mergeCell ref="BG25:BH25"/>
    <mergeCell ref="BQ25:BR25"/>
    <mergeCell ref="A34:A39"/>
    <mergeCell ref="BC25:BD25"/>
    <mergeCell ref="BM25:BN25"/>
    <mergeCell ref="Q25:R25"/>
    <mergeCell ref="CA25:CB25"/>
    <mergeCell ref="BU25:BV25"/>
    <mergeCell ref="BY25:BZ25"/>
    <mergeCell ref="BS25:BT25"/>
    <mergeCell ref="BA25:BB25"/>
    <mergeCell ref="BE25:BF25"/>
    <mergeCell ref="BK25:BL25"/>
    <mergeCell ref="BW25:BX25"/>
    <mergeCell ref="BI25:BJ25"/>
    <mergeCell ref="AY25:AZ25"/>
    <mergeCell ref="AM25:AN25"/>
    <mergeCell ref="AW25:AX25"/>
    <mergeCell ref="A41:A46"/>
    <mergeCell ref="A47:A51"/>
    <mergeCell ref="AQ24:AZ24"/>
    <mergeCell ref="B23:B24"/>
    <mergeCell ref="K25:L25"/>
    <mergeCell ref="U25:V25"/>
    <mergeCell ref="AE25:AF25"/>
    <mergeCell ref="A26:A33"/>
    <mergeCell ref="AK25:AL25"/>
    <mergeCell ref="AG25:AH25"/>
    <mergeCell ref="AA25:AB25"/>
    <mergeCell ref="W25:X25"/>
    <mergeCell ref="I25:J25"/>
    <mergeCell ref="S25:T25"/>
    <mergeCell ref="AC25:AD25"/>
    <mergeCell ref="M25:N25"/>
    <mergeCell ref="F1:G1"/>
    <mergeCell ref="F2:G2"/>
    <mergeCell ref="C23:L23"/>
    <mergeCell ref="C24:L24"/>
    <mergeCell ref="M24:V24"/>
    <mergeCell ref="E12:F12"/>
    <mergeCell ref="D16:I16"/>
  </mergeCells>
  <hyperlinks>
    <hyperlink ref="B23" r:id="rId1" display="Payment Model Type"/>
  </hyperlinks>
  <pageMargins left="0.7" right="0.7" top="0.75" bottom="0.75" header="0.3" footer="0.3"/>
  <pageSetup scale="55" orientation="landscape" r:id="rId2"/>
  <headerFooter>
    <oddHeader>&amp;C&amp;"-,Bold"Section 4
Attachment C-4</oddHeader>
  </headerFooter>
  <colBreaks count="8" manualBreakCount="8">
    <brk id="12" max="1048575" man="1"/>
    <brk id="22" max="1048575" man="1"/>
    <brk id="32" max="1048575" man="1"/>
    <brk id="42" max="1048575" man="1"/>
    <brk id="52" max="1048575" man="1"/>
    <brk id="62" max="1048575" man="1"/>
    <brk id="72" max="1048575" man="1"/>
    <brk id="8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A2" sqref="A2:F2"/>
    </sheetView>
  </sheetViews>
  <sheetFormatPr defaultRowHeight="14.5" x14ac:dyDescent="0.35"/>
  <cols>
    <col min="1" max="1" width="39.453125" customWidth="1"/>
    <col min="2" max="2" width="16.26953125" customWidth="1"/>
    <col min="3" max="3" width="14.54296875" customWidth="1"/>
    <col min="4" max="4" width="14.26953125" customWidth="1"/>
    <col min="5" max="5" width="17.453125" customWidth="1"/>
    <col min="6" max="6" width="18.453125" customWidth="1"/>
    <col min="7" max="11" width="14.26953125" customWidth="1"/>
  </cols>
  <sheetData>
    <row r="1" spans="1:6" x14ac:dyDescent="0.35">
      <c r="A1" s="267" t="s">
        <v>211</v>
      </c>
      <c r="B1" s="267"/>
      <c r="C1" s="267"/>
      <c r="D1" s="267"/>
      <c r="E1" s="267"/>
      <c r="F1" s="267"/>
    </row>
    <row r="2" spans="1:6" x14ac:dyDescent="0.35">
      <c r="A2" s="267" t="s">
        <v>212</v>
      </c>
      <c r="B2" s="267"/>
      <c r="C2" s="267"/>
      <c r="D2" s="267"/>
      <c r="E2" s="267"/>
      <c r="F2" s="267"/>
    </row>
    <row r="3" spans="1:6" x14ac:dyDescent="0.35">
      <c r="A3" s="7" t="s">
        <v>5</v>
      </c>
    </row>
    <row r="4" spans="1:6" x14ac:dyDescent="0.35">
      <c r="A4" s="1" t="s">
        <v>53</v>
      </c>
    </row>
    <row r="5" spans="1:6" x14ac:dyDescent="0.35">
      <c r="A5" s="1" t="s">
        <v>126</v>
      </c>
      <c r="B5" s="2" t="s">
        <v>60</v>
      </c>
      <c r="C5" s="2"/>
    </row>
    <row r="6" spans="1:6" x14ac:dyDescent="0.35">
      <c r="A6" s="1" t="s">
        <v>6</v>
      </c>
      <c r="B6" s="2" t="s">
        <v>4</v>
      </c>
    </row>
    <row r="7" spans="1:6" x14ac:dyDescent="0.35">
      <c r="A7" s="6" t="s">
        <v>1</v>
      </c>
      <c r="B7" s="3" t="s">
        <v>3</v>
      </c>
    </row>
    <row r="8" spans="1:6" x14ac:dyDescent="0.35">
      <c r="A8" s="6" t="s">
        <v>16</v>
      </c>
      <c r="B8" s="3" t="s">
        <v>165</v>
      </c>
    </row>
    <row r="9" spans="1:6" x14ac:dyDescent="0.35">
      <c r="A9" s="6"/>
      <c r="B9" s="3" t="s">
        <v>22</v>
      </c>
    </row>
    <row r="10" spans="1:6" x14ac:dyDescent="0.35">
      <c r="A10" s="1" t="s">
        <v>0</v>
      </c>
      <c r="B10" s="4">
        <v>42880</v>
      </c>
    </row>
    <row r="12" spans="1:6" ht="29" x14ac:dyDescent="0.35">
      <c r="A12" s="68" t="s">
        <v>60</v>
      </c>
      <c r="B12" s="35" t="s">
        <v>158</v>
      </c>
      <c r="C12" s="35" t="s">
        <v>157</v>
      </c>
      <c r="D12" s="66" t="s">
        <v>101</v>
      </c>
      <c r="E12" s="35" t="s">
        <v>163</v>
      </c>
      <c r="F12" s="35" t="s">
        <v>164</v>
      </c>
    </row>
    <row r="13" spans="1:6" x14ac:dyDescent="0.35">
      <c r="A13" s="62" t="s">
        <v>62</v>
      </c>
      <c r="B13" s="105"/>
      <c r="C13" s="78"/>
      <c r="D13" s="78"/>
      <c r="E13" s="148"/>
      <c r="F13" s="149"/>
    </row>
    <row r="14" spans="1:6" x14ac:dyDescent="0.35">
      <c r="A14" s="63" t="s">
        <v>63</v>
      </c>
      <c r="B14" s="195">
        <v>626446.25897553866</v>
      </c>
      <c r="C14" s="196">
        <v>653710.23804237077</v>
      </c>
      <c r="D14" s="196">
        <v>840143.93443428446</v>
      </c>
      <c r="E14" s="148">
        <f t="shared" ref="E14:E18" si="0">IFERROR((C14-B14)/B14,0)</f>
        <v>4.3521656768161346E-2</v>
      </c>
      <c r="F14" s="149">
        <f t="shared" ref="F14:F18" si="1">IFERROR((D14-C14)/C14,0)</f>
        <v>0.28519317205466477</v>
      </c>
    </row>
    <row r="15" spans="1:6" x14ac:dyDescent="0.35">
      <c r="A15" s="63" t="s">
        <v>200</v>
      </c>
      <c r="B15" s="195">
        <v>515437.72137053352</v>
      </c>
      <c r="C15" s="196">
        <v>457716.77187809156</v>
      </c>
      <c r="D15" s="196">
        <v>465639.78292230598</v>
      </c>
      <c r="E15" s="148">
        <f t="shared" si="0"/>
        <v>-0.11198433311974854</v>
      </c>
      <c r="F15" s="149">
        <f t="shared" si="1"/>
        <v>1.7309855200859099E-2</v>
      </c>
    </row>
    <row r="16" spans="1:6" x14ac:dyDescent="0.35">
      <c r="A16" s="63" t="s">
        <v>180</v>
      </c>
      <c r="B16" s="195">
        <v>2043986.6332511855</v>
      </c>
      <c r="C16" s="196">
        <v>2446985.8990085339</v>
      </c>
      <c r="D16" s="196">
        <v>2560416.4200394503</v>
      </c>
      <c r="E16" s="148">
        <f t="shared" si="0"/>
        <v>0.19716335674677762</v>
      </c>
      <c r="F16" s="149">
        <f t="shared" si="1"/>
        <v>4.6355200116549908E-2</v>
      </c>
    </row>
    <row r="17" spans="1:10" x14ac:dyDescent="0.35">
      <c r="A17" s="63" t="s">
        <v>181</v>
      </c>
      <c r="B17" s="195">
        <v>1196055.5994073448</v>
      </c>
      <c r="C17" s="196">
        <v>1215196.6851616236</v>
      </c>
      <c r="D17" s="196">
        <v>1332011.6954492386</v>
      </c>
      <c r="E17" s="148">
        <f t="shared" si="0"/>
        <v>1.6003508335033403E-2</v>
      </c>
      <c r="F17" s="149">
        <f t="shared" si="1"/>
        <v>9.6128480034553723E-2</v>
      </c>
    </row>
    <row r="18" spans="1:10" x14ac:dyDescent="0.35">
      <c r="A18" s="63" t="s">
        <v>182</v>
      </c>
      <c r="B18" s="195">
        <v>917732.78699539718</v>
      </c>
      <c r="C18" s="196">
        <v>1065614.3235142869</v>
      </c>
      <c r="D18" s="196">
        <v>1149065.5637375284</v>
      </c>
      <c r="E18" s="148">
        <f t="shared" si="0"/>
        <v>0.16113790268193981</v>
      </c>
      <c r="F18" s="149">
        <f t="shared" si="1"/>
        <v>7.8312798900851729E-2</v>
      </c>
    </row>
    <row r="19" spans="1:10" x14ac:dyDescent="0.35">
      <c r="A19" s="64" t="s">
        <v>69</v>
      </c>
      <c r="B19" s="197">
        <f>SUM(B14:B18)</f>
        <v>5299659</v>
      </c>
      <c r="C19" s="197">
        <f>SUM(C14:C18)</f>
        <v>5839223.9176049065</v>
      </c>
      <c r="D19" s="197">
        <f>SUM(D14:D18)</f>
        <v>6347277.3965828083</v>
      </c>
      <c r="E19" s="152">
        <f>IFERROR((C19-B19)/B19,0)</f>
        <v>0.10181125193241801</v>
      </c>
      <c r="F19" s="152">
        <f>IFERROR((D19-C19)/C19,0)</f>
        <v>8.7007021163574727E-2</v>
      </c>
    </row>
    <row r="20" spans="1:10" x14ac:dyDescent="0.35">
      <c r="A20" s="153" t="s">
        <v>82</v>
      </c>
      <c r="B20" s="195"/>
      <c r="C20" s="196"/>
      <c r="D20" s="196"/>
      <c r="E20" s="148"/>
      <c r="F20" s="149"/>
    </row>
    <row r="21" spans="1:10" x14ac:dyDescent="0.35">
      <c r="A21" s="63" t="s">
        <v>70</v>
      </c>
      <c r="B21" s="195">
        <v>311860.37</v>
      </c>
      <c r="C21" s="196">
        <v>300000</v>
      </c>
      <c r="D21" s="196">
        <v>309000</v>
      </c>
      <c r="E21" s="148">
        <f t="shared" ref="E21:E31" si="2">IFERROR((C21-B21)/B21,0)</f>
        <v>-3.8031026513564374E-2</v>
      </c>
      <c r="F21" s="149">
        <f t="shared" ref="F21:F31" si="3">IFERROR((D21-C21)/C21,0)</f>
        <v>0.03</v>
      </c>
    </row>
    <row r="22" spans="1:10" x14ac:dyDescent="0.35">
      <c r="A22" s="63" t="s">
        <v>71</v>
      </c>
      <c r="B22" s="195">
        <v>17805.689999999999</v>
      </c>
      <c r="C22" s="196">
        <v>23000</v>
      </c>
      <c r="D22" s="196">
        <v>23690</v>
      </c>
      <c r="E22" s="148">
        <f t="shared" si="2"/>
        <v>0.29172191585948098</v>
      </c>
      <c r="F22" s="149">
        <f t="shared" si="3"/>
        <v>0.03</v>
      </c>
      <c r="I22" s="158"/>
      <c r="J22" s="158"/>
    </row>
    <row r="23" spans="1:10" x14ac:dyDescent="0.35">
      <c r="A23" s="63" t="s">
        <v>72</v>
      </c>
      <c r="B23" s="195">
        <v>16583.46</v>
      </c>
      <c r="C23" s="196">
        <v>35000</v>
      </c>
      <c r="D23" s="196">
        <v>36050</v>
      </c>
      <c r="E23" s="148">
        <f t="shared" si="2"/>
        <v>1.1105366431371984</v>
      </c>
      <c r="F23" s="149">
        <f t="shared" si="3"/>
        <v>0.03</v>
      </c>
    </row>
    <row r="24" spans="1:10" x14ac:dyDescent="0.35">
      <c r="A24" s="63" t="s">
        <v>73</v>
      </c>
      <c r="B24" s="195">
        <v>2625361.2799999998</v>
      </c>
      <c r="C24" s="196">
        <v>3045615</v>
      </c>
      <c r="D24" s="196">
        <v>2902007</v>
      </c>
      <c r="E24" s="148">
        <f t="shared" si="2"/>
        <v>0.16007462409135562</v>
      </c>
      <c r="F24" s="149">
        <f t="shared" si="3"/>
        <v>-4.715238137453355E-2</v>
      </c>
    </row>
    <row r="25" spans="1:10" x14ac:dyDescent="0.35">
      <c r="A25" s="63" t="s">
        <v>74</v>
      </c>
      <c r="B25" s="195">
        <v>12372.99</v>
      </c>
      <c r="C25" s="196">
        <v>12500</v>
      </c>
      <c r="D25" s="196">
        <v>12575</v>
      </c>
      <c r="E25" s="148">
        <f t="shared" si="2"/>
        <v>1.0265101644792425E-2</v>
      </c>
      <c r="F25" s="149">
        <f t="shared" si="3"/>
        <v>6.0000000000000001E-3</v>
      </c>
    </row>
    <row r="26" spans="1:10" x14ac:dyDescent="0.35">
      <c r="A26" s="63" t="s">
        <v>75</v>
      </c>
      <c r="B26" s="195">
        <v>0</v>
      </c>
      <c r="C26" s="196">
        <v>0</v>
      </c>
      <c r="D26" s="196">
        <v>0</v>
      </c>
      <c r="E26" s="148">
        <f t="shared" si="2"/>
        <v>0</v>
      </c>
      <c r="F26" s="149">
        <f t="shared" si="3"/>
        <v>0</v>
      </c>
    </row>
    <row r="27" spans="1:10" x14ac:dyDescent="0.35">
      <c r="A27" s="63" t="s">
        <v>76</v>
      </c>
      <c r="B27" s="195">
        <v>24463.08</v>
      </c>
      <c r="C27" s="196">
        <v>25000</v>
      </c>
      <c r="D27" s="196">
        <v>25000</v>
      </c>
      <c r="E27" s="148">
        <f t="shared" si="2"/>
        <v>2.1948176599185312E-2</v>
      </c>
      <c r="F27" s="149">
        <f t="shared" si="3"/>
        <v>0</v>
      </c>
    </row>
    <row r="28" spans="1:10" x14ac:dyDescent="0.35">
      <c r="A28" s="63" t="s">
        <v>77</v>
      </c>
      <c r="B28" s="195">
        <v>26817.27</v>
      </c>
      <c r="C28" s="196">
        <v>30000</v>
      </c>
      <c r="D28" s="196">
        <v>30900</v>
      </c>
      <c r="E28" s="148">
        <f t="shared" si="2"/>
        <v>0.11868210298811174</v>
      </c>
      <c r="F28" s="149">
        <f t="shared" si="3"/>
        <v>0.03</v>
      </c>
    </row>
    <row r="29" spans="1:10" x14ac:dyDescent="0.35">
      <c r="A29" s="63" t="s">
        <v>78</v>
      </c>
      <c r="B29" s="195">
        <v>61810.7</v>
      </c>
      <c r="C29" s="196">
        <v>64000</v>
      </c>
      <c r="D29" s="196">
        <v>67980</v>
      </c>
      <c r="E29" s="148">
        <f t="shared" si="2"/>
        <v>3.5419433852067736E-2</v>
      </c>
      <c r="F29" s="149">
        <f t="shared" si="3"/>
        <v>6.21875E-2</v>
      </c>
    </row>
    <row r="30" spans="1:10" x14ac:dyDescent="0.35">
      <c r="A30" s="63" t="s">
        <v>79</v>
      </c>
      <c r="B30" s="195">
        <v>82885.62</v>
      </c>
      <c r="C30" s="196">
        <v>75000</v>
      </c>
      <c r="D30" s="196">
        <v>77250</v>
      </c>
      <c r="E30" s="148">
        <f t="shared" si="2"/>
        <v>-9.5138577717099729E-2</v>
      </c>
      <c r="F30" s="149">
        <f t="shared" si="3"/>
        <v>0.03</v>
      </c>
    </row>
    <row r="31" spans="1:10" x14ac:dyDescent="0.35">
      <c r="A31" s="63" t="s">
        <v>80</v>
      </c>
      <c r="B31" s="195">
        <v>82420.09</v>
      </c>
      <c r="C31" s="196">
        <v>85000</v>
      </c>
      <c r="D31" s="196">
        <v>86540</v>
      </c>
      <c r="E31" s="148">
        <f t="shared" si="2"/>
        <v>3.1301955627566089E-2</v>
      </c>
      <c r="F31" s="149">
        <f t="shared" si="3"/>
        <v>1.811764705882353E-2</v>
      </c>
    </row>
    <row r="32" spans="1:10" x14ac:dyDescent="0.35">
      <c r="A32" s="64" t="s">
        <v>81</v>
      </c>
      <c r="B32" s="197">
        <f>SUM(B21:B31)</f>
        <v>3262380.5500000003</v>
      </c>
      <c r="C32" s="197">
        <f>SUM(C21:C31)</f>
        <v>3695115</v>
      </c>
      <c r="D32" s="197">
        <f>SUM(D21:D31)</f>
        <v>3570992</v>
      </c>
      <c r="E32" s="152">
        <f>IFERROR((C32-B32)/B32,0)</f>
        <v>0.13264376836724326</v>
      </c>
      <c r="F32" s="152">
        <f>IFERROR((D32-C32)/C32,0)</f>
        <v>-3.3591106095480112E-2</v>
      </c>
    </row>
    <row r="33" spans="1:6" x14ac:dyDescent="0.35">
      <c r="A33" s="65" t="s">
        <v>83</v>
      </c>
      <c r="B33" s="195"/>
      <c r="C33" s="196"/>
      <c r="D33" s="196"/>
      <c r="E33" s="148"/>
      <c r="F33" s="149"/>
    </row>
    <row r="34" spans="1:6" x14ac:dyDescent="0.35">
      <c r="A34" s="63" t="s">
        <v>84</v>
      </c>
      <c r="B34" s="195">
        <v>1500</v>
      </c>
      <c r="C34" s="196">
        <v>55000</v>
      </c>
      <c r="D34" s="196">
        <v>56650</v>
      </c>
      <c r="E34" s="148">
        <f t="shared" ref="E34:E46" si="4">IFERROR((C34-B34)/B34,0)</f>
        <v>35.666666666666664</v>
      </c>
      <c r="F34" s="149">
        <f t="shared" ref="F34:F48" si="5">IFERROR((D34-C34)/C34,0)</f>
        <v>0.03</v>
      </c>
    </row>
    <row r="35" spans="1:6" x14ac:dyDescent="0.35">
      <c r="A35" s="63" t="s">
        <v>64</v>
      </c>
      <c r="B35" s="195">
        <v>0</v>
      </c>
      <c r="C35" s="196">
        <v>100000</v>
      </c>
      <c r="D35" s="196">
        <v>103000</v>
      </c>
      <c r="E35" s="148">
        <f t="shared" si="4"/>
        <v>0</v>
      </c>
      <c r="F35" s="149">
        <f t="shared" si="5"/>
        <v>0.03</v>
      </c>
    </row>
    <row r="36" spans="1:6" x14ac:dyDescent="0.35">
      <c r="A36" s="63" t="s">
        <v>209</v>
      </c>
      <c r="B36" s="195">
        <v>0</v>
      </c>
      <c r="C36" s="196">
        <v>0</v>
      </c>
      <c r="D36" s="196">
        <v>0</v>
      </c>
      <c r="E36" s="148">
        <f t="shared" si="4"/>
        <v>0</v>
      </c>
      <c r="F36" s="149">
        <f t="shared" si="5"/>
        <v>0</v>
      </c>
    </row>
    <row r="37" spans="1:6" x14ac:dyDescent="0.35">
      <c r="A37" s="63" t="s">
        <v>210</v>
      </c>
      <c r="B37" s="195">
        <v>0</v>
      </c>
      <c r="C37" s="196">
        <v>0</v>
      </c>
      <c r="D37" s="196">
        <v>0</v>
      </c>
      <c r="E37" s="148">
        <f t="shared" si="4"/>
        <v>0</v>
      </c>
      <c r="F37" s="149">
        <f t="shared" si="5"/>
        <v>0</v>
      </c>
    </row>
    <row r="38" spans="1:6" x14ac:dyDescent="0.35">
      <c r="A38" s="63" t="s">
        <v>65</v>
      </c>
      <c r="B38" s="195">
        <v>0</v>
      </c>
      <c r="C38" s="196">
        <v>0</v>
      </c>
      <c r="D38" s="196">
        <v>0</v>
      </c>
      <c r="E38" s="148">
        <f t="shared" si="4"/>
        <v>0</v>
      </c>
      <c r="F38" s="149">
        <f t="shared" si="5"/>
        <v>0</v>
      </c>
    </row>
    <row r="39" spans="1:6" x14ac:dyDescent="0.35">
      <c r="A39" s="63" t="s">
        <v>66</v>
      </c>
      <c r="B39" s="195">
        <v>225761.15</v>
      </c>
      <c r="C39" s="196">
        <v>200000</v>
      </c>
      <c r="D39" s="196">
        <v>206000</v>
      </c>
      <c r="E39" s="148">
        <f t="shared" si="4"/>
        <v>-0.114107985364178</v>
      </c>
      <c r="F39" s="149">
        <f t="shared" si="5"/>
        <v>0.03</v>
      </c>
    </row>
    <row r="40" spans="1:6" x14ac:dyDescent="0.35">
      <c r="A40" s="63" t="s">
        <v>67</v>
      </c>
      <c r="B40" s="195">
        <v>0</v>
      </c>
      <c r="C40" s="196">
        <v>0</v>
      </c>
      <c r="D40" s="196">
        <v>0</v>
      </c>
      <c r="E40" s="148">
        <f t="shared" si="4"/>
        <v>0</v>
      </c>
      <c r="F40" s="149">
        <f t="shared" si="5"/>
        <v>0</v>
      </c>
    </row>
    <row r="41" spans="1:6" x14ac:dyDescent="0.35">
      <c r="A41" s="63" t="s">
        <v>68</v>
      </c>
      <c r="B41" s="195">
        <v>0</v>
      </c>
      <c r="C41" s="196">
        <v>0</v>
      </c>
      <c r="D41" s="196">
        <v>0</v>
      </c>
      <c r="E41" s="148">
        <f t="shared" si="4"/>
        <v>0</v>
      </c>
      <c r="F41" s="149">
        <f t="shared" si="5"/>
        <v>0</v>
      </c>
    </row>
    <row r="42" spans="1:6" x14ac:dyDescent="0.35">
      <c r="A42" s="63" t="s">
        <v>85</v>
      </c>
      <c r="B42" s="195">
        <v>368714.92</v>
      </c>
      <c r="C42" s="196">
        <v>495250</v>
      </c>
      <c r="D42" s="196">
        <v>533250</v>
      </c>
      <c r="E42" s="148">
        <f t="shared" si="4"/>
        <v>0.34317862699995982</v>
      </c>
      <c r="F42" s="149">
        <f t="shared" si="5"/>
        <v>7.6728924785461894E-2</v>
      </c>
    </row>
    <row r="43" spans="1:6" x14ac:dyDescent="0.35">
      <c r="A43" s="63" t="s">
        <v>86</v>
      </c>
      <c r="B43" s="195">
        <v>0</v>
      </c>
      <c r="C43" s="196">
        <v>0</v>
      </c>
      <c r="D43" s="196">
        <v>0</v>
      </c>
      <c r="E43" s="148">
        <f t="shared" si="4"/>
        <v>0</v>
      </c>
      <c r="F43" s="149">
        <f t="shared" si="5"/>
        <v>0</v>
      </c>
    </row>
    <row r="44" spans="1:6" x14ac:dyDescent="0.35">
      <c r="A44" s="63" t="s">
        <v>87</v>
      </c>
      <c r="B44" s="195">
        <v>0</v>
      </c>
      <c r="C44" s="196">
        <v>0</v>
      </c>
      <c r="D44" s="196">
        <v>0</v>
      </c>
      <c r="E44" s="148">
        <f t="shared" si="4"/>
        <v>0</v>
      </c>
      <c r="F44" s="149">
        <f t="shared" si="5"/>
        <v>0</v>
      </c>
    </row>
    <row r="45" spans="1:6" x14ac:dyDescent="0.35">
      <c r="A45" s="63" t="s">
        <v>88</v>
      </c>
      <c r="B45" s="195">
        <v>0</v>
      </c>
      <c r="C45" s="196">
        <v>0</v>
      </c>
      <c r="D45" s="196">
        <v>1500000</v>
      </c>
      <c r="E45" s="148">
        <f t="shared" si="4"/>
        <v>0</v>
      </c>
      <c r="F45" s="149">
        <v>1</v>
      </c>
    </row>
    <row r="46" spans="1:6" x14ac:dyDescent="0.35">
      <c r="A46" s="63" t="s">
        <v>89</v>
      </c>
      <c r="B46" s="195">
        <v>126084.36</v>
      </c>
      <c r="C46" s="196">
        <v>170451</v>
      </c>
      <c r="D46" s="196">
        <v>175564.53</v>
      </c>
      <c r="E46" s="148">
        <f t="shared" si="4"/>
        <v>0.35188059803769478</v>
      </c>
      <c r="F46" s="149">
        <f t="shared" si="5"/>
        <v>2.9999999999999992E-2</v>
      </c>
    </row>
    <row r="47" spans="1:6" x14ac:dyDescent="0.35">
      <c r="A47" s="64" t="s">
        <v>90</v>
      </c>
      <c r="B47" s="197">
        <f>SUM(B34:B46)</f>
        <v>722060.42999999993</v>
      </c>
      <c r="C47" s="197">
        <f t="shared" ref="C47:D47" si="6">SUM(C34:C46)</f>
        <v>1020701</v>
      </c>
      <c r="D47" s="197">
        <f t="shared" si="6"/>
        <v>2574464.5299999998</v>
      </c>
      <c r="E47" s="152">
        <f>IFERROR((C47-B47)/B47,0)</f>
        <v>0.41359498124000521</v>
      </c>
      <c r="F47" s="152">
        <f>IFERROR((D47-C47)/C47,0)</f>
        <v>1.5222514036921682</v>
      </c>
    </row>
    <row r="48" spans="1:6" x14ac:dyDescent="0.35">
      <c r="A48" s="64" t="s">
        <v>91</v>
      </c>
      <c r="B48" s="239">
        <v>0</v>
      </c>
      <c r="C48" s="208">
        <v>0</v>
      </c>
      <c r="D48" s="196">
        <v>1200000</v>
      </c>
      <c r="E48" s="148">
        <f t="shared" ref="E48:E52" si="7">IFERROR((C48-B48)/B48,0)</f>
        <v>0</v>
      </c>
      <c r="F48" s="149">
        <f t="shared" si="5"/>
        <v>0</v>
      </c>
    </row>
    <row r="49" spans="1:10" x14ac:dyDescent="0.35">
      <c r="A49" s="64" t="s">
        <v>92</v>
      </c>
      <c r="B49" s="195">
        <v>0</v>
      </c>
      <c r="C49" s="196">
        <v>0</v>
      </c>
      <c r="D49" s="196">
        <v>0</v>
      </c>
      <c r="E49" s="148">
        <f t="shared" si="7"/>
        <v>0</v>
      </c>
      <c r="F49" s="149">
        <f t="shared" ref="F49:F52" si="8">IFERROR((D49-C49)/C49,0)</f>
        <v>0</v>
      </c>
    </row>
    <row r="50" spans="1:10" x14ac:dyDescent="0.35">
      <c r="A50" s="64" t="s">
        <v>93</v>
      </c>
      <c r="B50" s="195">
        <v>0</v>
      </c>
      <c r="C50" s="196">
        <v>0</v>
      </c>
      <c r="D50" s="196">
        <v>0</v>
      </c>
      <c r="E50" s="148">
        <f t="shared" si="7"/>
        <v>0</v>
      </c>
      <c r="F50" s="149">
        <f t="shared" si="8"/>
        <v>0</v>
      </c>
    </row>
    <row r="51" spans="1:10" x14ac:dyDescent="0.35">
      <c r="A51" s="64" t="s">
        <v>94</v>
      </c>
      <c r="B51" s="195">
        <v>0</v>
      </c>
      <c r="C51" s="196">
        <v>0</v>
      </c>
      <c r="D51" s="196">
        <v>0</v>
      </c>
      <c r="E51" s="148">
        <f t="shared" si="7"/>
        <v>0</v>
      </c>
      <c r="F51" s="149">
        <f t="shared" si="8"/>
        <v>0</v>
      </c>
    </row>
    <row r="52" spans="1:10" x14ac:dyDescent="0.35">
      <c r="A52" s="150" t="s">
        <v>95</v>
      </c>
      <c r="B52" s="195">
        <v>0</v>
      </c>
      <c r="C52" s="196">
        <v>0</v>
      </c>
      <c r="D52" s="196">
        <v>0</v>
      </c>
      <c r="E52" s="148">
        <f t="shared" si="7"/>
        <v>0</v>
      </c>
      <c r="F52" s="149">
        <f t="shared" si="8"/>
        <v>0</v>
      </c>
    </row>
    <row r="53" spans="1:10" ht="29" x14ac:dyDescent="0.35">
      <c r="A53" s="67" t="s">
        <v>96</v>
      </c>
      <c r="B53" s="198">
        <f>B19+B32+B47+B48+B49+B50+B51+B52</f>
        <v>9284099.9800000004</v>
      </c>
      <c r="C53" s="198">
        <f t="shared" ref="C53:D53" si="9">C19+C32+C47+C48+C49+C50+C51+C52</f>
        <v>10555039.917604906</v>
      </c>
      <c r="D53" s="198">
        <f t="shared" si="9"/>
        <v>13692733.926582808</v>
      </c>
      <c r="E53" s="151">
        <f>IFERROR((C53-B53)/B53,0)</f>
        <v>0.13689425365332031</v>
      </c>
      <c r="F53" s="152">
        <f>IFERROR((D53-C53)/C53,0)</f>
        <v>0.29726974350371665</v>
      </c>
    </row>
    <row r="54" spans="1:10" x14ac:dyDescent="0.35">
      <c r="C54" s="158"/>
      <c r="D54" s="158"/>
      <c r="E54" s="158"/>
      <c r="F54" s="158"/>
      <c r="G54" s="158"/>
      <c r="H54" s="158"/>
      <c r="I54" s="158"/>
      <c r="J54" s="158"/>
    </row>
    <row r="56" spans="1:10" x14ac:dyDescent="0.35">
      <c r="A56" s="28" t="s">
        <v>97</v>
      </c>
      <c r="D56" s="158"/>
    </row>
    <row r="57" spans="1:10" x14ac:dyDescent="0.35">
      <c r="A57" s="14" t="s">
        <v>98</v>
      </c>
      <c r="D57" s="158"/>
    </row>
    <row r="58" spans="1:10" x14ac:dyDescent="0.35">
      <c r="A58" s="14" t="s">
        <v>99</v>
      </c>
    </row>
    <row r="59" spans="1:10" x14ac:dyDescent="0.35">
      <c r="A59" s="14" t="s">
        <v>100</v>
      </c>
    </row>
  </sheetData>
  <mergeCells count="2">
    <mergeCell ref="A1:F1"/>
    <mergeCell ref="A2:F2"/>
  </mergeCells>
  <pageMargins left="0.5" right="0.5" top="0.5" bottom="0.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C12" sqref="C12"/>
    </sheetView>
  </sheetViews>
  <sheetFormatPr defaultRowHeight="14.5" x14ac:dyDescent="0.35"/>
  <cols>
    <col min="1" max="1" width="45.54296875" customWidth="1"/>
    <col min="2" max="2" width="24" customWidth="1"/>
    <col min="3" max="3" width="14" customWidth="1"/>
    <col min="4" max="4" width="20.81640625" customWidth="1"/>
    <col min="5" max="5" width="14" customWidth="1"/>
  </cols>
  <sheetData>
    <row r="1" spans="1:5" x14ac:dyDescent="0.35">
      <c r="A1" s="375" t="s">
        <v>211</v>
      </c>
      <c r="B1" s="375"/>
      <c r="C1" s="375"/>
      <c r="D1" s="375"/>
      <c r="E1" s="375"/>
    </row>
    <row r="2" spans="1:5" x14ac:dyDescent="0.35">
      <c r="A2" s="267" t="s">
        <v>213</v>
      </c>
      <c r="B2" s="267"/>
      <c r="C2" s="267"/>
      <c r="D2" s="267"/>
      <c r="E2" s="267"/>
    </row>
    <row r="3" spans="1:5" x14ac:dyDescent="0.35">
      <c r="A3" s="7" t="s">
        <v>5</v>
      </c>
    </row>
    <row r="4" spans="1:5" x14ac:dyDescent="0.35">
      <c r="A4" s="1" t="s">
        <v>183</v>
      </c>
      <c r="B4" s="2"/>
      <c r="C4" s="2"/>
      <c r="D4" s="2"/>
      <c r="E4" s="2"/>
    </row>
    <row r="5" spans="1:5" x14ac:dyDescent="0.35">
      <c r="A5" s="1" t="s">
        <v>184</v>
      </c>
      <c r="B5" s="2" t="s">
        <v>19</v>
      </c>
      <c r="C5" s="2"/>
      <c r="D5" s="2"/>
      <c r="E5" s="2"/>
    </row>
    <row r="6" spans="1:5" x14ac:dyDescent="0.35">
      <c r="A6" s="1" t="s">
        <v>6</v>
      </c>
      <c r="B6" s="2" t="s">
        <v>4</v>
      </c>
      <c r="C6" s="2"/>
      <c r="D6" s="2"/>
      <c r="E6" s="2"/>
    </row>
    <row r="7" spans="1:5" x14ac:dyDescent="0.35">
      <c r="A7" s="6" t="s">
        <v>1</v>
      </c>
      <c r="B7" s="3" t="s">
        <v>3</v>
      </c>
      <c r="C7" s="2"/>
      <c r="D7" s="2"/>
      <c r="E7" s="2"/>
    </row>
    <row r="8" spans="1:5" x14ac:dyDescent="0.35">
      <c r="A8" s="6" t="s">
        <v>16</v>
      </c>
      <c r="B8" s="3" t="s">
        <v>185</v>
      </c>
      <c r="C8" s="2"/>
      <c r="D8" s="2"/>
      <c r="E8" s="2"/>
    </row>
    <row r="9" spans="1:5" x14ac:dyDescent="0.35">
      <c r="A9" s="6"/>
      <c r="B9" s="3" t="s">
        <v>22</v>
      </c>
      <c r="C9" s="2"/>
      <c r="D9" s="2"/>
      <c r="E9" s="2"/>
    </row>
    <row r="10" spans="1:5" x14ac:dyDescent="0.35">
      <c r="A10" s="1" t="s">
        <v>0</v>
      </c>
      <c r="B10" s="39">
        <v>42856</v>
      </c>
      <c r="C10" s="2"/>
      <c r="D10" s="2"/>
      <c r="E10" s="2"/>
    </row>
    <row r="11" spans="1:5" x14ac:dyDescent="0.35">
      <c r="A11" s="1"/>
    </row>
    <row r="12" spans="1:5" ht="15" customHeight="1" x14ac:dyDescent="0.35">
      <c r="A12" s="43" t="s">
        <v>186</v>
      </c>
      <c r="B12" s="193" t="s">
        <v>10</v>
      </c>
    </row>
    <row r="13" spans="1:5" x14ac:dyDescent="0.35">
      <c r="A13" s="44" t="s">
        <v>13</v>
      </c>
      <c r="B13" s="45" t="s">
        <v>11</v>
      </c>
    </row>
    <row r="14" spans="1:5" x14ac:dyDescent="0.35">
      <c r="A14" s="11" t="s">
        <v>187</v>
      </c>
      <c r="B14" s="199"/>
    </row>
    <row r="15" spans="1:5" x14ac:dyDescent="0.35">
      <c r="A15" s="8" t="s">
        <v>188</v>
      </c>
      <c r="B15" s="200">
        <v>51851.25</v>
      </c>
    </row>
    <row r="16" spans="1:5" x14ac:dyDescent="0.35">
      <c r="A16" s="9" t="s">
        <v>189</v>
      </c>
      <c r="B16" s="201">
        <f>SUM(B15:B15)</f>
        <v>51851.25</v>
      </c>
    </row>
    <row r="17" spans="1:3" x14ac:dyDescent="0.35">
      <c r="A17" s="10" t="s">
        <v>205</v>
      </c>
      <c r="B17" s="200"/>
    </row>
    <row r="18" spans="1:3" x14ac:dyDescent="0.35">
      <c r="A18" s="8" t="s">
        <v>204</v>
      </c>
      <c r="B18" s="200">
        <v>19250770.171460502</v>
      </c>
    </row>
    <row r="19" spans="1:3" x14ac:dyDescent="0.35">
      <c r="A19" s="9" t="s">
        <v>206</v>
      </c>
      <c r="B19" s="201">
        <f>SUM(B18:B18)</f>
        <v>19250770.171460502</v>
      </c>
    </row>
    <row r="20" spans="1:3" x14ac:dyDescent="0.35">
      <c r="A20" s="10" t="s">
        <v>190</v>
      </c>
      <c r="B20" s="200"/>
    </row>
    <row r="21" spans="1:3" x14ac:dyDescent="0.35">
      <c r="A21" s="8" t="s">
        <v>201</v>
      </c>
      <c r="B21" s="242">
        <v>4258176</v>
      </c>
    </row>
    <row r="22" spans="1:3" x14ac:dyDescent="0.35">
      <c r="A22" s="8" t="s">
        <v>191</v>
      </c>
      <c r="B22" s="242">
        <v>4400000</v>
      </c>
    </row>
    <row r="23" spans="1:3" x14ac:dyDescent="0.35">
      <c r="A23" s="8" t="s">
        <v>202</v>
      </c>
      <c r="B23" s="242">
        <v>1200000</v>
      </c>
    </row>
    <row r="24" spans="1:3" x14ac:dyDescent="0.35">
      <c r="A24" s="8" t="s">
        <v>203</v>
      </c>
      <c r="B24" s="242">
        <v>1000000</v>
      </c>
    </row>
    <row r="25" spans="1:3" x14ac:dyDescent="0.35">
      <c r="A25" s="8" t="s">
        <v>192</v>
      </c>
      <c r="B25" s="200">
        <v>3500000</v>
      </c>
    </row>
    <row r="26" spans="1:3" x14ac:dyDescent="0.35">
      <c r="A26" s="21" t="s">
        <v>193</v>
      </c>
      <c r="B26" s="200">
        <v>216000</v>
      </c>
    </row>
    <row r="27" spans="1:3" x14ac:dyDescent="0.35">
      <c r="A27" s="21" t="s">
        <v>194</v>
      </c>
      <c r="B27" s="200">
        <v>104000</v>
      </c>
    </row>
    <row r="28" spans="1:3" x14ac:dyDescent="0.35">
      <c r="A28" s="22" t="s">
        <v>195</v>
      </c>
      <c r="B28" s="201">
        <f>SUM(B21:B27)</f>
        <v>14678176</v>
      </c>
    </row>
    <row r="29" spans="1:3" x14ac:dyDescent="0.35">
      <c r="A29" s="22"/>
      <c r="B29" s="201"/>
    </row>
    <row r="30" spans="1:3" x14ac:dyDescent="0.35">
      <c r="A30" s="192" t="s">
        <v>135</v>
      </c>
      <c r="B30" s="202">
        <f>B28:B28+B19+B16</f>
        <v>33980797.421460502</v>
      </c>
      <c r="C30" s="241"/>
    </row>
    <row r="32" spans="1:3" x14ac:dyDescent="0.35">
      <c r="A32" s="194" t="s">
        <v>196</v>
      </c>
    </row>
    <row r="34" spans="2:2" x14ac:dyDescent="0.35">
      <c r="B34" s="241"/>
    </row>
  </sheetData>
  <mergeCells count="2">
    <mergeCell ref="A1:E1"/>
    <mergeCell ref="A2:E2"/>
  </mergeCells>
  <pageMargins left="0.5" right="0.5" top="0.5" bottom="0.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9CE505B56BF43A2B5293E487D7E48" ma:contentTypeVersion="2" ma:contentTypeDescription="Create a new document." ma:contentTypeScope="" ma:versionID="42ce59670647d4ce70f98fddd24a44ba">
  <xsd:schema xmlns:xsd="http://www.w3.org/2001/XMLSchema" xmlns:xs="http://www.w3.org/2001/XMLSchema" xmlns:p="http://schemas.microsoft.com/office/2006/metadata/properties" xmlns:ns2="d29a8555-db37-4257-91ea-e6d336cdedf2" targetNamespace="http://schemas.microsoft.com/office/2006/metadata/properties" ma:root="true" ma:fieldsID="bb613e9c90126b2eac45d0759a86ef3c" ns2:_=""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C451C3-39DA-48D7-8715-E06E7D313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009AF-D782-4A78-9D15-B5C4898C1C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A474BF-37C9-4DED-9389-DF0BC0AC5594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d29a8555-db37-4257-91ea-e6d336cded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T2 ACO Costs by HCP-LAN APM</vt:lpstr>
      <vt:lpstr>T3 ACO Medical Costs by Service</vt:lpstr>
      <vt:lpstr>T4 ACO Medical Costs by APM</vt:lpstr>
      <vt:lpstr>T5 ACO Administrative Costs</vt:lpstr>
      <vt:lpstr>T6 ACO Other Revenue</vt:lpstr>
      <vt:lpstr>'T2 ACO Costs by HCP-LAN APM'!Print_Area</vt:lpstr>
      <vt:lpstr>'T2 ACO Costs by HCP-LAN APM'!Print_Titles</vt:lpstr>
      <vt:lpstr>'T3 ACO Medical Costs by Service'!Print_Titles</vt:lpstr>
      <vt:lpstr>'T4 ACO Medical Costs by APM'!Print_Titles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Jones, Kate</cp:lastModifiedBy>
  <cp:lastPrinted>2017-06-23T13:32:14Z</cp:lastPrinted>
  <dcterms:created xsi:type="dcterms:W3CDTF">2017-03-16T20:27:11Z</dcterms:created>
  <dcterms:modified xsi:type="dcterms:W3CDTF">2017-06-30T20:08:07Z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0x010100D629CE505B56BF43A2B5293E487D7E48</vt:lpwstr>
  </property>
</Properties>
</file>