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OA\GMCB\GMCB - Shared\HCA-Special\HOME\HOSP\B2019\Bridges\"/>
    </mc:Choice>
  </mc:AlternateContent>
  <xr:revisionPtr revIDLastSave="0" documentId="8_{EA4A864D-F08F-40F0-B13C-8B588B08F3A3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G12" i="1" l="1"/>
  <c r="I12" i="1"/>
  <c r="H12" i="1"/>
  <c r="E12" i="1"/>
  <c r="D12" i="1"/>
  <c r="B16" i="1"/>
  <c r="B13" i="1"/>
  <c r="C19" i="1"/>
  <c r="F19" i="1"/>
  <c r="H19" i="1"/>
  <c r="I7" i="1"/>
  <c r="H7" i="1"/>
  <c r="E7" i="1"/>
  <c r="E19" i="1" s="1"/>
  <c r="D7" i="1"/>
  <c r="I19" i="1" l="1"/>
  <c r="D19" i="1"/>
  <c r="B19" i="1"/>
  <c r="B21" i="1" s="1"/>
  <c r="G7" i="1"/>
  <c r="G19" i="1" s="1"/>
  <c r="J19" i="1" l="1"/>
</calcChain>
</file>

<file path=xl/sharedStrings.xml><?xml version="1.0" encoding="utf-8"?>
<sst xmlns="http://schemas.openxmlformats.org/spreadsheetml/2006/main" count="24" uniqueCount="23">
  <si>
    <t>APPENDIX VI</t>
  </si>
  <si>
    <t>Table 1A:</t>
  </si>
  <si>
    <t>NPR Bridges-FY18 Approved Budget to FY19 Proposed Budget</t>
  </si>
  <si>
    <t>NPR</t>
  </si>
  <si>
    <t>Total</t>
  </si>
  <si>
    <t>% under/over</t>
  </si>
  <si>
    <t>Medicare</t>
  </si>
  <si>
    <t>Medicaid-VT</t>
  </si>
  <si>
    <t>Medicaid-OOS</t>
  </si>
  <si>
    <t>Commercial-Maj</t>
  </si>
  <si>
    <t>Comm-Self/Sml</t>
  </si>
  <si>
    <t>Workers Comp</t>
  </si>
  <si>
    <t>FY18 Approved Budget</t>
  </si>
  <si>
    <t>Commercial Rate</t>
  </si>
  <si>
    <t>Rate- Non Commercial</t>
  </si>
  <si>
    <t>Utilization</t>
  </si>
  <si>
    <t>Reimbursement/Payer Mix</t>
  </si>
  <si>
    <t>Bad Debt/Free Care</t>
  </si>
  <si>
    <t>Physician Acq/Trans</t>
  </si>
  <si>
    <t>Changes in Accounting</t>
  </si>
  <si>
    <t>Changes in DSH</t>
  </si>
  <si>
    <t>Other</t>
  </si>
  <si>
    <t>FY19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</si>
</sst>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0" fontId="0" fillId="0" borderId="0" xfId="0" applyNumberFormat="1"/>
    <xf numFmtId="0" fontId="0" fillId="2" borderId="0" xfId="0" applyFill="1"/>
    <xf numFmtId="40" fontId="0" fillId="2" borderId="0" xfId="0" applyNumberFormat="1" applyFill="1"/>
    <xf numFmtId="3" fontId="0" fillId="0" borderId="0" xfId="0" applyNumberFormat="1"/>
    <xf numFmtId="3" fontId="0" fillId="2" borderId="0" xfId="0" applyNumberFormat="1" applyFill="1"/>
    <xf numFmtId="3" fontId="0" fillId="0" borderId="0" xfId="0" applyNumberFormat="1" applyFill="1"/>
    <xf numFmtId="3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C24" sqref="C24"/>
    </sheetView>
  </sheetViews>
  <sheetFormatPr defaultRowHeight="15" x14ac:dyDescent="0.25"/>
  <cols>
    <col min="1" max="1" width="56.140625" bestFit="1" customWidth="1"/>
    <col min="2" max="2" width="13.5703125" style="2" bestFit="1" customWidth="1"/>
    <col min="4" max="5" width="13.5703125" style="5" bestFit="1" customWidth="1"/>
    <col min="6" max="6" width="13.85546875" style="5" bestFit="1" customWidth="1"/>
    <col min="7" max="7" width="15.7109375" style="5" bestFit="1" customWidth="1"/>
    <col min="8" max="8" width="15.140625" style="5" bestFit="1" customWidth="1"/>
    <col min="9" max="9" width="14.140625" style="5" bestFit="1" customWidth="1"/>
    <col min="10" max="10" width="11.140625" style="5" bestFit="1" customWidth="1"/>
  </cols>
  <sheetData>
    <row r="1" spans="1:10" x14ac:dyDescent="0.25">
      <c r="A1" s="1" t="s">
        <v>0</v>
      </c>
    </row>
    <row r="3" spans="1:10" x14ac:dyDescent="0.25">
      <c r="A3" t="s">
        <v>1</v>
      </c>
    </row>
    <row r="4" spans="1:10" x14ac:dyDescent="0.25">
      <c r="A4" t="s">
        <v>2</v>
      </c>
    </row>
    <row r="6" spans="1:10" x14ac:dyDescent="0.25">
      <c r="A6" t="s">
        <v>3</v>
      </c>
      <c r="B6" s="2" t="s">
        <v>4</v>
      </c>
      <c r="C6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</row>
    <row r="7" spans="1:10" x14ac:dyDescent="0.25">
      <c r="A7" s="3" t="s">
        <v>12</v>
      </c>
      <c r="B7" s="4">
        <v>81189662</v>
      </c>
      <c r="C7" s="3"/>
      <c r="D7" s="6">
        <f>+B7*0.424</f>
        <v>34424416.688000001</v>
      </c>
      <c r="E7" s="6">
        <f>+B7*0.2491</f>
        <v>20224344.804199997</v>
      </c>
      <c r="F7" s="6"/>
      <c r="G7" s="6">
        <f>+B7-D7-E7-H7-I7</f>
        <v>23999664.087200001</v>
      </c>
      <c r="H7" s="6">
        <f>+B7*0.0191</f>
        <v>1550722.5441999999</v>
      </c>
      <c r="I7" s="6">
        <f>+B7*0.0122</f>
        <v>990513.87640000007</v>
      </c>
      <c r="J7" s="7"/>
    </row>
    <row r="9" spans="1:10" x14ac:dyDescent="0.25">
      <c r="A9" t="s">
        <v>13</v>
      </c>
    </row>
    <row r="10" spans="1:10" x14ac:dyDescent="0.25">
      <c r="A10" t="s">
        <v>14</v>
      </c>
    </row>
    <row r="11" spans="1:10" x14ac:dyDescent="0.25">
      <c r="A11" t="s">
        <v>15</v>
      </c>
    </row>
    <row r="12" spans="1:10" x14ac:dyDescent="0.25">
      <c r="A12" t="s">
        <v>16</v>
      </c>
      <c r="B12" s="2">
        <v>-1133874</v>
      </c>
      <c r="D12" s="5">
        <f>-89309-1124005</f>
        <v>-1213314</v>
      </c>
      <c r="E12" s="5">
        <f>-56833+1405886</f>
        <v>1349053</v>
      </c>
      <c r="G12" s="5">
        <f>202974-281152</f>
        <v>-78178</v>
      </c>
      <c r="H12" s="5">
        <f>-48714-1064326</f>
        <v>-1113040</v>
      </c>
      <c r="I12" s="5">
        <f>-8119-70277</f>
        <v>-78396</v>
      </c>
    </row>
    <row r="13" spans="1:10" x14ac:dyDescent="0.25">
      <c r="A13" t="s">
        <v>17</v>
      </c>
      <c r="B13" s="2">
        <f>-1753024+1261784-2071021+1105660</f>
        <v>-1456601</v>
      </c>
      <c r="H13" s="5">
        <v>-1456601</v>
      </c>
    </row>
    <row r="14" spans="1:10" x14ac:dyDescent="0.25">
      <c r="A14" t="s">
        <v>18</v>
      </c>
    </row>
    <row r="15" spans="1:10" x14ac:dyDescent="0.25">
      <c r="A15" t="s">
        <v>19</v>
      </c>
    </row>
    <row r="16" spans="1:10" x14ac:dyDescent="0.25">
      <c r="A16" t="s">
        <v>20</v>
      </c>
      <c r="B16" s="2">
        <f>879211-403818</f>
        <v>475393</v>
      </c>
      <c r="E16" s="5">
        <v>475394</v>
      </c>
    </row>
    <row r="17" spans="1:10" x14ac:dyDescent="0.25">
      <c r="A17" t="s">
        <v>21</v>
      </c>
    </row>
    <row r="18" spans="1:10" x14ac:dyDescent="0.25">
      <c r="A18" t="s">
        <v>21</v>
      </c>
    </row>
    <row r="19" spans="1:10" x14ac:dyDescent="0.25">
      <c r="A19" t="s">
        <v>22</v>
      </c>
      <c r="B19" s="8">
        <f>SUM(B7:B18)</f>
        <v>79074580</v>
      </c>
      <c r="C19" s="8">
        <f t="shared" ref="C19:I19" si="0">SUM(C7:C18)</f>
        <v>0</v>
      </c>
      <c r="D19" s="8">
        <f t="shared" si="0"/>
        <v>33211102.688000001</v>
      </c>
      <c r="E19" s="8">
        <f t="shared" si="0"/>
        <v>22048791.804199997</v>
      </c>
      <c r="F19" s="8">
        <f t="shared" si="0"/>
        <v>0</v>
      </c>
      <c r="G19" s="8">
        <f t="shared" si="0"/>
        <v>23921486.087200001</v>
      </c>
      <c r="H19" s="8">
        <f t="shared" si="0"/>
        <v>-1018918.4558000001</v>
      </c>
      <c r="I19" s="8">
        <f t="shared" si="0"/>
        <v>912117.87640000007</v>
      </c>
      <c r="J19" s="5">
        <f>+B19-D19-E19-F19-G19-H19-I19</f>
        <v>0</v>
      </c>
    </row>
    <row r="21" spans="1:10" x14ac:dyDescent="0.25">
      <c r="B21" s="2">
        <f>+B19-J1</f>
        <v>79074580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Country Hospital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Flagg</dc:creator>
  <cp:lastModifiedBy>Theroux, Kelly</cp:lastModifiedBy>
  <dcterms:created xsi:type="dcterms:W3CDTF">2018-07-05T13:01:37Z</dcterms:created>
  <dcterms:modified xsi:type="dcterms:W3CDTF">2018-07-11T12:11:33Z</dcterms:modified>
</cp:coreProperties>
</file>