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19\Bridges\"/>
    </mc:Choice>
  </mc:AlternateContent>
  <xr:revisionPtr revIDLastSave="0" documentId="8_{9BC35B3E-602F-42A8-866E-28FF0A1D2BFD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I11" i="1" l="1"/>
  <c r="D6" i="1" l="1"/>
  <c r="G5" i="1" l="1"/>
  <c r="K9" i="1" l="1"/>
  <c r="D15" i="1"/>
  <c r="D14" i="1"/>
  <c r="D13" i="1"/>
  <c r="D12" i="1"/>
  <c r="D11" i="1"/>
  <c r="D10" i="1"/>
  <c r="D8" i="1"/>
  <c r="D7" i="1"/>
  <c r="I9" i="1"/>
  <c r="F9" i="1"/>
  <c r="H9" i="1"/>
  <c r="D5" i="1"/>
  <c r="D9" i="1" l="1"/>
  <c r="I38" i="1"/>
  <c r="H38" i="1"/>
  <c r="G38" i="1"/>
  <c r="F38" i="1"/>
  <c r="D38" i="1"/>
  <c r="K17" i="1"/>
  <c r="J17" i="1"/>
  <c r="I17" i="1"/>
  <c r="H17" i="1"/>
  <c r="G17" i="1"/>
  <c r="F17" i="1"/>
  <c r="D62" i="1" l="1"/>
  <c r="D17" i="1"/>
</calcChain>
</file>

<file path=xl/sharedStrings.xml><?xml version="1.0" encoding="utf-8"?>
<sst xmlns="http://schemas.openxmlformats.org/spreadsheetml/2006/main" count="181" uniqueCount="66">
  <si>
    <t>Amount</t>
  </si>
  <si>
    <t>Utilization</t>
  </si>
  <si>
    <t>Bad Debt/Free Care</t>
  </si>
  <si>
    <t>Physician Acq/Trans</t>
  </si>
  <si>
    <t>Other (please label)</t>
  </si>
  <si>
    <t>% over/under</t>
  </si>
  <si>
    <t>Salaries</t>
  </si>
  <si>
    <t>Fringe</t>
  </si>
  <si>
    <t>Health Care Provider Tax</t>
  </si>
  <si>
    <t>Reimbursement/Payer Mix</t>
  </si>
  <si>
    <t>Changes in Accounting</t>
  </si>
  <si>
    <t>Changes in DSH</t>
  </si>
  <si>
    <t>NPR</t>
  </si>
  <si>
    <t>Expenses</t>
  </si>
  <si>
    <t>Physician Contracts</t>
  </si>
  <si>
    <t>0</t>
  </si>
  <si>
    <t>Supplies</t>
  </si>
  <si>
    <t>Drugs</t>
  </si>
  <si>
    <t>Depreciation</t>
  </si>
  <si>
    <t>Interest</t>
  </si>
  <si>
    <t xml:space="preserve"> </t>
  </si>
  <si>
    <t>FY 18 Approved Budget</t>
  </si>
  <si>
    <t>New Positions</t>
  </si>
  <si>
    <t>Inflation Increases</t>
  </si>
  <si>
    <t>Cost Savings</t>
  </si>
  <si>
    <t xml:space="preserve">Commercial Rate </t>
  </si>
  <si>
    <t>Rate - Non Commercial</t>
  </si>
  <si>
    <t>Health Reform Programs</t>
  </si>
  <si>
    <t>Total</t>
  </si>
  <si>
    <t>Medicare</t>
  </si>
  <si>
    <t>Medicaid-VT</t>
  </si>
  <si>
    <t>Medicaid-OOS</t>
  </si>
  <si>
    <t>Commercial-Maj</t>
  </si>
  <si>
    <t>Comm - Self/Sml</t>
  </si>
  <si>
    <t>Contract Staffing</t>
  </si>
  <si>
    <t>Facilities</t>
  </si>
  <si>
    <t>Imaging</t>
  </si>
  <si>
    <t>Perioperative &amp; Anesthesia</t>
  </si>
  <si>
    <t>Physician Practices</t>
  </si>
  <si>
    <t>Lab</t>
  </si>
  <si>
    <t>Drugs &amp; IV Therapy</t>
  </si>
  <si>
    <t>Emergency</t>
  </si>
  <si>
    <t>Med/Surg/SCU</t>
  </si>
  <si>
    <t xml:space="preserve">Medical/Surgical supplies </t>
  </si>
  <si>
    <t>ER &amp; Hospitalist Physicians</t>
  </si>
  <si>
    <t>Birthing Center</t>
  </si>
  <si>
    <t>Clinics</t>
  </si>
  <si>
    <t>Rehabilitation Services</t>
  </si>
  <si>
    <t>Vol/Mix</t>
  </si>
  <si>
    <t>Variance</t>
  </si>
  <si>
    <t>Impact of Rate</t>
  </si>
  <si>
    <t>IT Related</t>
  </si>
  <si>
    <t>Workers Comp</t>
  </si>
  <si>
    <t>Major NPR Contributors</t>
  </si>
  <si>
    <t>FY 19 Budget</t>
  </si>
  <si>
    <t>FY19 Budget</t>
  </si>
  <si>
    <t xml:space="preserve">2018 NPR </t>
  </si>
  <si>
    <t>2019 NPR</t>
  </si>
  <si>
    <t>2019 Before Rate</t>
  </si>
  <si>
    <t>Table 1A:</t>
  </si>
  <si>
    <t>Table 1B:</t>
  </si>
  <si>
    <t>Table 2:</t>
  </si>
  <si>
    <t>FY 2018 Approved Expenses to Budget FY 2019</t>
  </si>
  <si>
    <t>NPR Bridges - FY 2018 Approved Budget to FY 2019 Proposed Budget</t>
  </si>
  <si>
    <t>DENTAL</t>
  </si>
  <si>
    <t>***DENTAL CON APPROVE FY18 added to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</si>
</sst>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1" applyNumberFormat="1" applyFont="1" applyBorder="1"/>
    <xf numFmtId="164" fontId="0" fillId="0" borderId="1" xfId="3" applyNumberFormat="1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164" fontId="0" fillId="0" borderId="0" xfId="3" applyNumberFormat="1" applyFont="1" applyBorder="1" applyAlignment="1">
      <alignment horizontal="center"/>
    </xf>
    <xf numFmtId="164" fontId="0" fillId="2" borderId="1" xfId="3" applyNumberFormat="1" applyFont="1" applyFill="1" applyBorder="1"/>
    <xf numFmtId="165" fontId="0" fillId="2" borderId="1" xfId="2" applyNumberFormat="1" applyFont="1" applyFill="1" applyBorder="1"/>
    <xf numFmtId="9" fontId="0" fillId="2" borderId="1" xfId="3" applyFont="1" applyFill="1" applyBorder="1"/>
    <xf numFmtId="0" fontId="0" fillId="2" borderId="1" xfId="0" applyFill="1" applyBorder="1"/>
    <xf numFmtId="165" fontId="0" fillId="2" borderId="1" xfId="0" applyNumberFormat="1" applyFill="1" applyBorder="1"/>
    <xf numFmtId="164" fontId="0" fillId="2" borderId="1" xfId="3" applyNumberFormat="1" applyFont="1" applyFill="1" applyBorder="1" applyAlignment="1">
      <alignment horizontal="center"/>
    </xf>
    <xf numFmtId="2" fontId="0" fillId="0" borderId="1" xfId="1" quotePrefix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167" fontId="0" fillId="0" borderId="0" xfId="1" applyNumberFormat="1" applyFont="1"/>
    <xf numFmtId="166" fontId="0" fillId="0" borderId="0" xfId="1" applyNumberFormat="1" applyFont="1"/>
    <xf numFmtId="10" fontId="0" fillId="0" borderId="0" xfId="3" applyNumberFormat="1" applyFont="1"/>
    <xf numFmtId="165" fontId="0" fillId="0" borderId="0" xfId="0" applyNumberFormat="1"/>
    <xf numFmtId="166" fontId="0" fillId="0" borderId="1" xfId="1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67"/>
  <sheetViews>
    <sheetView showGridLines="0" tabSelected="1" topLeftCell="A37" zoomScale="85" zoomScaleNormal="85" zoomScaleSheetLayoutView="55" workbookViewId="0">
      <selection activeCell="H65" sqref="H65"/>
    </sheetView>
  </sheetViews>
  <sheetFormatPr defaultRowHeight="15" x14ac:dyDescent="0.25"/>
  <cols>
    <col min="3" max="3" width="28" customWidth="1"/>
    <col min="4" max="7" width="16.42578125" customWidth="1"/>
    <col min="8" max="8" width="15.140625" customWidth="1"/>
    <col min="9" max="11" width="16.42578125" customWidth="1"/>
    <col min="13" max="13" width="13.140625" customWidth="1"/>
    <col min="14" max="14" width="12.5703125" bestFit="1" customWidth="1"/>
    <col min="15" max="15" width="14.140625" customWidth="1"/>
    <col min="16" max="16" width="10" bestFit="1" customWidth="1"/>
  </cols>
  <sheetData>
    <row r="1" spans="3:16" ht="18.75" x14ac:dyDescent="0.3">
      <c r="C1" s="17" t="s">
        <v>59</v>
      </c>
    </row>
    <row r="2" spans="3:16" ht="18.75" x14ac:dyDescent="0.3">
      <c r="C2" s="17" t="s">
        <v>63</v>
      </c>
    </row>
    <row r="3" spans="3:16" x14ac:dyDescent="0.25">
      <c r="C3" t="s">
        <v>65</v>
      </c>
      <c r="G3" s="22">
        <v>610310</v>
      </c>
    </row>
    <row r="4" spans="3:16" x14ac:dyDescent="0.25">
      <c r="C4" s="20" t="s">
        <v>12</v>
      </c>
      <c r="D4" s="20" t="s">
        <v>28</v>
      </c>
      <c r="E4" s="20" t="s">
        <v>5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52</v>
      </c>
    </row>
    <row r="5" spans="3:16" x14ac:dyDescent="0.25">
      <c r="C5" s="10" t="s">
        <v>21</v>
      </c>
      <c r="D5" s="11">
        <f>SUM(E5:K5)</f>
        <v>159497504</v>
      </c>
      <c r="E5" s="12"/>
      <c r="F5" s="11">
        <v>58765850</v>
      </c>
      <c r="G5" s="11">
        <f>14896585+1043610</f>
        <v>15940195</v>
      </c>
      <c r="H5" s="11">
        <v>2731830</v>
      </c>
      <c r="I5" s="11">
        <v>79534155</v>
      </c>
      <c r="J5" s="11">
        <v>0</v>
      </c>
      <c r="K5" s="11">
        <v>2525474</v>
      </c>
      <c r="M5" s="24"/>
      <c r="N5" s="24"/>
      <c r="P5" s="24"/>
    </row>
    <row r="6" spans="3:16" x14ac:dyDescent="0.25">
      <c r="C6" s="10" t="s">
        <v>64</v>
      </c>
      <c r="D6" s="11">
        <f>SUM(E6:K6)</f>
        <v>581310</v>
      </c>
      <c r="E6" s="12"/>
      <c r="F6" s="11"/>
      <c r="G6" s="11">
        <v>610310</v>
      </c>
      <c r="H6" s="11"/>
      <c r="I6" s="11">
        <v>-29000</v>
      </c>
      <c r="J6" s="11"/>
      <c r="K6" s="11"/>
    </row>
    <row r="7" spans="3:16" x14ac:dyDescent="0.25">
      <c r="C7" s="3" t="s">
        <v>25</v>
      </c>
      <c r="D7" s="5">
        <f>SUM(E7:K7)</f>
        <v>2202495</v>
      </c>
      <c r="E7" s="6" t="s">
        <v>20</v>
      </c>
      <c r="F7" s="5" t="s">
        <v>20</v>
      </c>
      <c r="G7" s="5" t="s">
        <v>20</v>
      </c>
      <c r="H7" s="5" t="s">
        <v>20</v>
      </c>
      <c r="I7" s="5">
        <v>2202495</v>
      </c>
      <c r="J7" s="5" t="s">
        <v>20</v>
      </c>
      <c r="K7" s="5" t="s">
        <v>20</v>
      </c>
      <c r="M7" s="24"/>
    </row>
    <row r="8" spans="3:16" x14ac:dyDescent="0.25">
      <c r="C8" s="3" t="s">
        <v>26</v>
      </c>
      <c r="D8" s="5">
        <f t="shared" ref="D8:D15" si="0">SUM(E8:K8)</f>
        <v>393271</v>
      </c>
      <c r="E8" s="6"/>
      <c r="F8" s="5">
        <v>393271</v>
      </c>
      <c r="G8" s="5"/>
      <c r="H8" s="5"/>
      <c r="I8" s="5"/>
      <c r="J8" s="5"/>
      <c r="K8" s="5"/>
    </row>
    <row r="9" spans="3:16" x14ac:dyDescent="0.25">
      <c r="C9" s="3" t="s">
        <v>1</v>
      </c>
      <c r="D9" s="5">
        <f t="shared" si="0"/>
        <v>4040994</v>
      </c>
      <c r="E9" s="25"/>
      <c r="F9" s="5">
        <f>62314039-59159121</f>
        <v>3154918</v>
      </c>
      <c r="G9" s="5">
        <v>-763417</v>
      </c>
      <c r="H9" s="5">
        <f>3903784-2731830</f>
        <v>1171954</v>
      </c>
      <c r="I9" s="5">
        <f>80701692-80215650</f>
        <v>486042</v>
      </c>
      <c r="J9" s="5"/>
      <c r="K9" s="5">
        <f>2516971-2525474</f>
        <v>-8503</v>
      </c>
    </row>
    <row r="10" spans="3:16" x14ac:dyDescent="0.25">
      <c r="C10" s="4" t="s">
        <v>9</v>
      </c>
      <c r="D10" s="5">
        <f t="shared" si="0"/>
        <v>0</v>
      </c>
      <c r="E10" s="6" t="s">
        <v>20</v>
      </c>
      <c r="F10" s="5" t="s">
        <v>20</v>
      </c>
      <c r="G10" s="5" t="s">
        <v>20</v>
      </c>
      <c r="H10" s="5" t="s">
        <v>20</v>
      </c>
      <c r="I10" s="5" t="s">
        <v>20</v>
      </c>
      <c r="J10" s="5" t="s">
        <v>20</v>
      </c>
      <c r="K10" s="5" t="s">
        <v>20</v>
      </c>
    </row>
    <row r="11" spans="3:16" x14ac:dyDescent="0.25">
      <c r="C11" s="4" t="s">
        <v>2</v>
      </c>
      <c r="D11" s="5">
        <f t="shared" si="0"/>
        <v>-1492000</v>
      </c>
      <c r="E11" s="6" t="s">
        <v>20</v>
      </c>
      <c r="F11" s="5" t="s">
        <v>20</v>
      </c>
      <c r="G11" s="5" t="s">
        <v>20</v>
      </c>
      <c r="H11" s="5" t="s">
        <v>20</v>
      </c>
      <c r="I11" s="5">
        <f>-1521000+29000</f>
        <v>-1492000</v>
      </c>
      <c r="J11" s="5" t="s">
        <v>20</v>
      </c>
      <c r="K11" s="5" t="s">
        <v>20</v>
      </c>
    </row>
    <row r="12" spans="3:16" x14ac:dyDescent="0.25">
      <c r="C12" s="4" t="s">
        <v>3</v>
      </c>
      <c r="D12" s="5">
        <f t="shared" si="0"/>
        <v>0</v>
      </c>
      <c r="E12" s="6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</row>
    <row r="13" spans="3:16" x14ac:dyDescent="0.25">
      <c r="C13" s="4" t="s">
        <v>10</v>
      </c>
      <c r="D13" s="5">
        <f t="shared" si="0"/>
        <v>0</v>
      </c>
      <c r="E13" s="6" t="s">
        <v>20</v>
      </c>
      <c r="F13" s="5" t="s">
        <v>20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</row>
    <row r="14" spans="3:16" x14ac:dyDescent="0.25">
      <c r="C14" s="4" t="s">
        <v>11</v>
      </c>
      <c r="D14" s="5">
        <f t="shared" si="0"/>
        <v>-22198</v>
      </c>
      <c r="E14" s="6" t="s">
        <v>20</v>
      </c>
      <c r="F14" s="5" t="s">
        <v>20</v>
      </c>
      <c r="G14" s="5">
        <v>-22198</v>
      </c>
      <c r="H14" s="5" t="s">
        <v>20</v>
      </c>
      <c r="I14" s="5" t="s">
        <v>20</v>
      </c>
      <c r="J14" s="5" t="s">
        <v>20</v>
      </c>
      <c r="K14" s="5" t="s">
        <v>20</v>
      </c>
    </row>
    <row r="15" spans="3:16" x14ac:dyDescent="0.25">
      <c r="C15" s="4" t="s">
        <v>4</v>
      </c>
      <c r="D15" s="5">
        <f t="shared" si="0"/>
        <v>0</v>
      </c>
      <c r="E15" s="6" t="s">
        <v>20</v>
      </c>
      <c r="F15" s="16" t="s">
        <v>20</v>
      </c>
      <c r="G15" s="16" t="s">
        <v>20</v>
      </c>
      <c r="H15" s="16" t="s">
        <v>20</v>
      </c>
      <c r="I15" s="16" t="s">
        <v>20</v>
      </c>
      <c r="J15" s="16" t="s">
        <v>20</v>
      </c>
      <c r="K15" s="16" t="s">
        <v>20</v>
      </c>
    </row>
    <row r="16" spans="3:16" x14ac:dyDescent="0.25">
      <c r="C16" s="4" t="s">
        <v>4</v>
      </c>
      <c r="D16" s="16" t="s">
        <v>15</v>
      </c>
      <c r="E16" s="6" t="s">
        <v>20</v>
      </c>
      <c r="F16" s="16" t="s">
        <v>15</v>
      </c>
      <c r="G16" s="16" t="s">
        <v>15</v>
      </c>
      <c r="H16" s="16" t="s">
        <v>15</v>
      </c>
      <c r="I16" s="16" t="s">
        <v>15</v>
      </c>
      <c r="J16" s="16" t="s">
        <v>15</v>
      </c>
      <c r="K16" s="16" t="s">
        <v>15</v>
      </c>
      <c r="M16" s="24"/>
      <c r="N16" s="24"/>
      <c r="O16" s="24"/>
    </row>
    <row r="17" spans="3:15" x14ac:dyDescent="0.25">
      <c r="C17" s="13" t="s">
        <v>54</v>
      </c>
      <c r="D17" s="14">
        <f>SUM(D5:D16)</f>
        <v>165201376</v>
      </c>
      <c r="E17" s="15" t="s">
        <v>20</v>
      </c>
      <c r="F17" s="14">
        <f t="shared" ref="F17:I17" si="1">SUM(F5:F16)</f>
        <v>62314039</v>
      </c>
      <c r="G17" s="14">
        <f t="shared" si="1"/>
        <v>15764890</v>
      </c>
      <c r="H17" s="14">
        <f t="shared" si="1"/>
        <v>3903784</v>
      </c>
      <c r="I17" s="14">
        <f t="shared" si="1"/>
        <v>80701692</v>
      </c>
      <c r="J17" s="14">
        <f>SUM(J5:J16)</f>
        <v>0</v>
      </c>
      <c r="K17" s="14">
        <f>SUM(K5:K16)</f>
        <v>2516971</v>
      </c>
      <c r="M17" s="24"/>
      <c r="N17" s="24"/>
      <c r="O17" s="24"/>
    </row>
    <row r="18" spans="3:15" x14ac:dyDescent="0.25">
      <c r="C18" s="7"/>
      <c r="D18" s="8"/>
      <c r="E18" s="9"/>
    </row>
    <row r="19" spans="3:15" ht="18.75" x14ac:dyDescent="0.3">
      <c r="C19" s="19"/>
      <c r="D19" s="8"/>
      <c r="E19" s="9"/>
      <c r="G19" s="24"/>
      <c r="I19" s="24"/>
      <c r="N19" s="24"/>
    </row>
    <row r="20" spans="3:15" ht="18.75" x14ac:dyDescent="0.3">
      <c r="C20" s="18" t="s">
        <v>60</v>
      </c>
      <c r="D20" s="8"/>
      <c r="E20" s="9"/>
    </row>
    <row r="21" spans="3:15" x14ac:dyDescent="0.25">
      <c r="C21" s="2" t="s">
        <v>12</v>
      </c>
      <c r="D21" s="2" t="s">
        <v>56</v>
      </c>
      <c r="E21" s="2" t="s">
        <v>58</v>
      </c>
      <c r="F21" s="2" t="s">
        <v>48</v>
      </c>
      <c r="G21" s="2" t="s">
        <v>49</v>
      </c>
      <c r="H21" s="2" t="s">
        <v>57</v>
      </c>
      <c r="I21" s="2" t="s">
        <v>50</v>
      </c>
    </row>
    <row r="22" spans="3:15" x14ac:dyDescent="0.25">
      <c r="C22" s="10" t="s">
        <v>20</v>
      </c>
      <c r="D22" s="11">
        <v>0</v>
      </c>
      <c r="E22" s="12"/>
      <c r="F22" s="11">
        <v>0</v>
      </c>
      <c r="G22" s="11">
        <v>0</v>
      </c>
      <c r="H22" s="11">
        <v>0</v>
      </c>
      <c r="I22" s="11">
        <v>0</v>
      </c>
      <c r="M22" s="24"/>
    </row>
    <row r="23" spans="3:15" x14ac:dyDescent="0.25">
      <c r="C23" s="10" t="s">
        <v>53</v>
      </c>
      <c r="D23" s="11"/>
      <c r="E23" s="12"/>
      <c r="F23" s="11"/>
      <c r="G23" s="11"/>
      <c r="H23" s="11"/>
      <c r="I23" s="11"/>
    </row>
    <row r="24" spans="3:15" x14ac:dyDescent="0.25">
      <c r="C24" s="3" t="s">
        <v>36</v>
      </c>
      <c r="D24" s="5" t="s">
        <v>20</v>
      </c>
      <c r="E24" s="6" t="s">
        <v>20</v>
      </c>
      <c r="F24" s="5" t="s">
        <v>20</v>
      </c>
      <c r="G24" s="5" t="s">
        <v>20</v>
      </c>
      <c r="H24" s="5" t="s">
        <v>20</v>
      </c>
      <c r="I24" s="5" t="s">
        <v>20</v>
      </c>
    </row>
    <row r="25" spans="3:15" x14ac:dyDescent="0.25">
      <c r="C25" s="3" t="s">
        <v>37</v>
      </c>
      <c r="D25" s="5"/>
      <c r="E25" s="6"/>
      <c r="F25" s="5"/>
      <c r="G25" s="5"/>
      <c r="H25" s="5"/>
      <c r="I25" s="5"/>
    </row>
    <row r="26" spans="3:15" x14ac:dyDescent="0.25">
      <c r="C26" s="3" t="s">
        <v>38</v>
      </c>
      <c r="D26" s="5"/>
      <c r="E26" s="6"/>
      <c r="F26" s="5"/>
      <c r="G26" s="5"/>
      <c r="H26" s="5"/>
      <c r="I26" s="5"/>
    </row>
    <row r="27" spans="3:15" x14ac:dyDescent="0.25">
      <c r="C27" s="4" t="s">
        <v>39</v>
      </c>
      <c r="D27" s="5" t="s">
        <v>20</v>
      </c>
      <c r="E27" s="6" t="s">
        <v>20</v>
      </c>
      <c r="F27" s="5" t="s">
        <v>20</v>
      </c>
      <c r="G27" s="5" t="s">
        <v>20</v>
      </c>
      <c r="H27" s="5" t="s">
        <v>20</v>
      </c>
      <c r="I27" s="5" t="s">
        <v>20</v>
      </c>
    </row>
    <row r="28" spans="3:15" x14ac:dyDescent="0.25">
      <c r="C28" s="4" t="s">
        <v>40</v>
      </c>
      <c r="D28" s="5" t="s">
        <v>20</v>
      </c>
      <c r="E28" s="6" t="s">
        <v>20</v>
      </c>
      <c r="F28" s="5" t="s">
        <v>20</v>
      </c>
      <c r="G28" s="5" t="s">
        <v>20</v>
      </c>
      <c r="H28" s="5" t="s">
        <v>20</v>
      </c>
      <c r="I28" s="5" t="s">
        <v>20</v>
      </c>
    </row>
    <row r="29" spans="3:15" x14ac:dyDescent="0.25">
      <c r="C29" s="4" t="s">
        <v>41</v>
      </c>
      <c r="D29" s="5" t="s">
        <v>20</v>
      </c>
      <c r="E29" s="6" t="s">
        <v>20</v>
      </c>
      <c r="F29" s="5" t="s">
        <v>20</v>
      </c>
      <c r="G29" s="5" t="s">
        <v>20</v>
      </c>
      <c r="H29" s="5" t="s">
        <v>20</v>
      </c>
      <c r="I29" s="5" t="s">
        <v>20</v>
      </c>
    </row>
    <row r="30" spans="3:15" x14ac:dyDescent="0.25">
      <c r="C30" s="4" t="s">
        <v>42</v>
      </c>
      <c r="D30" s="5" t="s">
        <v>20</v>
      </c>
      <c r="E30" s="6" t="s">
        <v>20</v>
      </c>
      <c r="F30" s="5" t="s">
        <v>20</v>
      </c>
      <c r="G30" s="5" t="s">
        <v>20</v>
      </c>
      <c r="H30" s="5" t="s">
        <v>20</v>
      </c>
      <c r="I30" s="5" t="s">
        <v>20</v>
      </c>
    </row>
    <row r="31" spans="3:15" x14ac:dyDescent="0.25">
      <c r="C31" s="4" t="s">
        <v>43</v>
      </c>
      <c r="D31" s="5" t="s">
        <v>20</v>
      </c>
      <c r="E31" s="6" t="s">
        <v>20</v>
      </c>
      <c r="F31" s="5" t="s">
        <v>20</v>
      </c>
      <c r="G31" s="5" t="s">
        <v>20</v>
      </c>
      <c r="H31" s="5" t="s">
        <v>20</v>
      </c>
      <c r="I31" s="5" t="s">
        <v>20</v>
      </c>
    </row>
    <row r="32" spans="3:15" x14ac:dyDescent="0.25">
      <c r="C32" s="4" t="s">
        <v>44</v>
      </c>
      <c r="D32" s="5"/>
      <c r="E32" s="6"/>
      <c r="F32" s="5"/>
      <c r="G32" s="5"/>
      <c r="H32" s="5"/>
      <c r="I32" s="5"/>
    </row>
    <row r="33" spans="3:9" x14ac:dyDescent="0.25">
      <c r="C33" s="4" t="s">
        <v>45</v>
      </c>
      <c r="D33" s="16" t="s">
        <v>20</v>
      </c>
      <c r="E33" s="6" t="s">
        <v>20</v>
      </c>
      <c r="F33" s="16" t="s">
        <v>20</v>
      </c>
      <c r="G33" s="16" t="s">
        <v>20</v>
      </c>
      <c r="H33" s="16" t="s">
        <v>20</v>
      </c>
      <c r="I33" s="16" t="s">
        <v>20</v>
      </c>
    </row>
    <row r="34" spans="3:9" x14ac:dyDescent="0.25">
      <c r="C34" s="4" t="s">
        <v>46</v>
      </c>
      <c r="D34" s="16"/>
      <c r="E34" s="6"/>
      <c r="F34" s="16"/>
      <c r="G34" s="16"/>
      <c r="H34" s="16"/>
      <c r="I34" s="16"/>
    </row>
    <row r="35" spans="3:9" x14ac:dyDescent="0.25">
      <c r="C35" s="4" t="s">
        <v>47</v>
      </c>
      <c r="D35" s="16"/>
      <c r="E35" s="6"/>
      <c r="F35" s="16"/>
      <c r="G35" s="16"/>
      <c r="H35" s="16"/>
      <c r="I35" s="16"/>
    </row>
    <row r="36" spans="3:9" x14ac:dyDescent="0.25">
      <c r="C36" s="4" t="s">
        <v>4</v>
      </c>
      <c r="D36" s="16"/>
      <c r="E36" s="6"/>
      <c r="F36" s="16"/>
      <c r="G36" s="16"/>
      <c r="H36" s="16"/>
      <c r="I36" s="16"/>
    </row>
    <row r="37" spans="3:9" x14ac:dyDescent="0.25">
      <c r="C37" s="4" t="s">
        <v>4</v>
      </c>
      <c r="D37" s="16" t="s">
        <v>15</v>
      </c>
      <c r="E37" s="6" t="s">
        <v>20</v>
      </c>
      <c r="F37" s="16" t="s">
        <v>15</v>
      </c>
      <c r="G37" s="16" t="s">
        <v>15</v>
      </c>
      <c r="H37" s="16" t="s">
        <v>15</v>
      </c>
      <c r="I37" s="16" t="s">
        <v>15</v>
      </c>
    </row>
    <row r="38" spans="3:9" x14ac:dyDescent="0.25">
      <c r="C38" s="13"/>
      <c r="D38" s="14">
        <f>SUM(D22:D37)</f>
        <v>0</v>
      </c>
      <c r="E38" s="15" t="s">
        <v>20</v>
      </c>
      <c r="F38" s="14">
        <f>SUM(F22:F37)</f>
        <v>0</v>
      </c>
      <c r="G38" s="14">
        <f>SUM(G22:G37)</f>
        <v>0</v>
      </c>
      <c r="H38" s="14">
        <f>SUM(H22:H37)</f>
        <v>0</v>
      </c>
      <c r="I38" s="14">
        <f>SUM(I22:I37)</f>
        <v>0</v>
      </c>
    </row>
    <row r="39" spans="3:9" x14ac:dyDescent="0.25">
      <c r="C39" s="7"/>
      <c r="D39" s="8"/>
      <c r="E39" s="9"/>
    </row>
    <row r="40" spans="3:9" x14ac:dyDescent="0.25">
      <c r="C40" s="7"/>
      <c r="D40" s="8"/>
      <c r="E40" s="9"/>
    </row>
    <row r="41" spans="3:9" ht="18.75" x14ac:dyDescent="0.3">
      <c r="C41" s="18" t="s">
        <v>61</v>
      </c>
      <c r="D41" s="8"/>
      <c r="E41" s="9"/>
    </row>
    <row r="42" spans="3:9" x14ac:dyDescent="0.25">
      <c r="C42" t="s">
        <v>62</v>
      </c>
    </row>
    <row r="43" spans="3:9" x14ac:dyDescent="0.25">
      <c r="C43" s="2" t="s">
        <v>13</v>
      </c>
      <c r="D43" s="1" t="s">
        <v>0</v>
      </c>
      <c r="E43" s="2" t="s">
        <v>5</v>
      </c>
    </row>
    <row r="44" spans="3:9" x14ac:dyDescent="0.25">
      <c r="C44" s="10" t="s">
        <v>21</v>
      </c>
      <c r="D44" s="11">
        <v>157736630</v>
      </c>
      <c r="E44" s="12"/>
    </row>
    <row r="45" spans="3:9" x14ac:dyDescent="0.25">
      <c r="C45" s="3" t="s">
        <v>22</v>
      </c>
      <c r="D45" s="5">
        <v>321750</v>
      </c>
      <c r="E45" s="6">
        <v>6.6E-3</v>
      </c>
    </row>
    <row r="46" spans="3:9" x14ac:dyDescent="0.25">
      <c r="C46" s="4" t="s">
        <v>23</v>
      </c>
      <c r="D46" s="5">
        <v>347711</v>
      </c>
      <c r="E46" s="6">
        <v>0.03</v>
      </c>
    </row>
    <row r="47" spans="3:9" x14ac:dyDescent="0.25">
      <c r="C47" s="4" t="s">
        <v>6</v>
      </c>
      <c r="D47" s="5">
        <v>1295072</v>
      </c>
      <c r="E47" s="6">
        <v>2.7E-2</v>
      </c>
    </row>
    <row r="48" spans="3:9" x14ac:dyDescent="0.25">
      <c r="C48" s="4" t="s">
        <v>7</v>
      </c>
      <c r="D48" s="5">
        <v>401269</v>
      </c>
      <c r="E48" s="6">
        <v>2.8000000000000001E-2</v>
      </c>
    </row>
    <row r="49" spans="3:10" x14ac:dyDescent="0.25">
      <c r="C49" s="4" t="s">
        <v>14</v>
      </c>
      <c r="D49" s="5">
        <v>-429572</v>
      </c>
      <c r="E49" s="6">
        <v>-1.4999999999999999E-2</v>
      </c>
      <c r="I49" s="23"/>
    </row>
    <row r="50" spans="3:10" x14ac:dyDescent="0.25">
      <c r="C50" s="4" t="s">
        <v>34</v>
      </c>
      <c r="D50" s="5">
        <v>90766</v>
      </c>
      <c r="E50" s="6">
        <v>0.27500000000000002</v>
      </c>
    </row>
    <row r="51" spans="3:10" x14ac:dyDescent="0.25">
      <c r="C51" s="4" t="s">
        <v>16</v>
      </c>
      <c r="D51" s="5">
        <v>-104398</v>
      </c>
      <c r="E51" s="6">
        <v>-8.9999999999999993E-3</v>
      </c>
    </row>
    <row r="52" spans="3:10" x14ac:dyDescent="0.25">
      <c r="C52" s="4" t="s">
        <v>17</v>
      </c>
      <c r="D52" s="5">
        <v>1582364</v>
      </c>
      <c r="E52" s="6">
        <v>0.11899999999999999</v>
      </c>
    </row>
    <row r="53" spans="3:10" x14ac:dyDescent="0.25">
      <c r="C53" s="4" t="s">
        <v>35</v>
      </c>
      <c r="D53" s="5">
        <v>41088</v>
      </c>
      <c r="E53" s="6">
        <v>1.2E-2</v>
      </c>
    </row>
    <row r="54" spans="3:10" x14ac:dyDescent="0.25">
      <c r="C54" s="4" t="s">
        <v>51</v>
      </c>
      <c r="D54" s="5">
        <v>233529</v>
      </c>
      <c r="E54" s="6">
        <v>0.05</v>
      </c>
    </row>
    <row r="55" spans="3:10" x14ac:dyDescent="0.25">
      <c r="C55" s="4" t="s">
        <v>27</v>
      </c>
      <c r="D55" s="5">
        <v>1792236</v>
      </c>
      <c r="E55" s="6">
        <v>1</v>
      </c>
    </row>
    <row r="56" spans="3:10" x14ac:dyDescent="0.25">
      <c r="C56" s="4" t="s">
        <v>18</v>
      </c>
      <c r="D56" s="5">
        <v>-266509</v>
      </c>
      <c r="E56" s="6">
        <v>-4.1000000000000002E-2</v>
      </c>
      <c r="H56" s="21"/>
    </row>
    <row r="57" spans="3:10" x14ac:dyDescent="0.25">
      <c r="C57" s="4" t="s">
        <v>19</v>
      </c>
      <c r="D57" s="5">
        <v>23448</v>
      </c>
      <c r="E57" s="6">
        <v>4.4999999999999998E-2</v>
      </c>
    </row>
    <row r="58" spans="3:10" x14ac:dyDescent="0.25">
      <c r="C58" s="4" t="s">
        <v>8</v>
      </c>
      <c r="D58" s="5">
        <v>307456</v>
      </c>
      <c r="E58" s="6">
        <v>3.3000000000000002E-2</v>
      </c>
      <c r="J58" s="22"/>
    </row>
    <row r="59" spans="3:10" x14ac:dyDescent="0.25">
      <c r="C59" s="4" t="s">
        <v>4</v>
      </c>
      <c r="D59" s="5">
        <f>793725+45000</f>
        <v>838725</v>
      </c>
      <c r="E59" s="6" t="s">
        <v>20</v>
      </c>
      <c r="J59" s="22"/>
    </row>
    <row r="60" spans="3:10" x14ac:dyDescent="0.25">
      <c r="C60" s="4" t="s">
        <v>4</v>
      </c>
      <c r="D60" s="5"/>
      <c r="E60" s="6"/>
    </row>
    <row r="61" spans="3:10" x14ac:dyDescent="0.25">
      <c r="C61" s="4" t="s">
        <v>24</v>
      </c>
      <c r="D61" s="5" t="s">
        <v>20</v>
      </c>
      <c r="E61" s="6" t="s">
        <v>20</v>
      </c>
    </row>
    <row r="62" spans="3:10" x14ac:dyDescent="0.25">
      <c r="C62" s="13" t="s">
        <v>55</v>
      </c>
      <c r="D62" s="14">
        <f>SUM(D44:D61)</f>
        <v>164211565</v>
      </c>
      <c r="E62" s="15" t="s">
        <v>20</v>
      </c>
    </row>
    <row r="66" spans="4:4" x14ac:dyDescent="0.25">
      <c r="D66" s="24"/>
    </row>
    <row r="67" spans="4:4" x14ac:dyDescent="0.25">
      <c r="D67" s="24"/>
    </row>
  </sheetData>
  <pageMargins left="0.7" right="0.7" top="0.75" bottom="0.75" header="0.3" footer="0.3"/>
  <pageSetup scale="69" fitToHeight="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Morrison, Janeen</dc:creator>
  <cp:lastModifiedBy>Theroux, Kelly</cp:lastModifiedBy>
  <cp:lastPrinted>2018-03-08T19:26:23Z</cp:lastPrinted>
  <dcterms:created xsi:type="dcterms:W3CDTF">2017-12-28T14:58:21Z</dcterms:created>
  <dcterms:modified xsi:type="dcterms:W3CDTF">2018-07-03T16:45:34Z</dcterms:modified>
</cp:coreProperties>
</file>