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ridges - Appendix VI\"/>
    </mc:Choice>
  </mc:AlternateContent>
  <xr:revisionPtr revIDLastSave="0" documentId="13_ncr:1_{95F5FB99-8FD6-4995-B60E-6131906E2B23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Table 1" sheetId="4" r:id="rId1"/>
    <sheet name="Table 2" sheetId="2" r:id="rId2"/>
    <sheet name="pdf" sheetId="5" r:id="rId3"/>
  </sheets>
  <definedNames>
    <definedName name="_xlnm.Print_Area" localSheetId="2">pdf!$A$1:$J$40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5" l="1"/>
  <c r="I17" i="5"/>
  <c r="H17" i="5"/>
  <c r="G17" i="5"/>
  <c r="F17" i="5"/>
  <c r="E17" i="5"/>
  <c r="D17" i="5"/>
  <c r="B17" i="5"/>
  <c r="C16" i="5"/>
  <c r="C15" i="5"/>
  <c r="C14" i="5"/>
  <c r="C13" i="5"/>
  <c r="C12" i="5"/>
  <c r="C11" i="5"/>
  <c r="C10" i="5"/>
  <c r="C9" i="5"/>
  <c r="C8" i="5"/>
  <c r="C7" i="5"/>
  <c r="C16" i="4" l="1"/>
  <c r="C15" i="4"/>
  <c r="C14" i="4"/>
  <c r="C13" i="4"/>
  <c r="C12" i="4"/>
  <c r="C11" i="4"/>
  <c r="C10" i="4"/>
  <c r="C9" i="4"/>
  <c r="C8" i="4"/>
  <c r="C7" i="4"/>
  <c r="B6" i="2" l="1"/>
  <c r="B21" i="2"/>
  <c r="C19" i="2" l="1"/>
  <c r="C21" i="2"/>
  <c r="C20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J17" i="4" l="1"/>
  <c r="E17" i="4"/>
  <c r="F17" i="4"/>
  <c r="G17" i="4"/>
  <c r="H17" i="4"/>
  <c r="I17" i="4"/>
  <c r="D17" i="4"/>
  <c r="B22" i="2"/>
  <c r="B17" i="4" l="1"/>
  <c r="B25" i="2"/>
  <c r="C22" i="2"/>
</calcChain>
</file>

<file path=xl/sharedStrings.xml><?xml version="1.0" encoding="utf-8"?>
<sst xmlns="http://schemas.openxmlformats.org/spreadsheetml/2006/main" count="164" uniqueCount="48">
  <si>
    <t>Table 1:</t>
  </si>
  <si>
    <t>NPR Bridges - FY 2019 Approved Budget to FY 2020 Proposed Budget</t>
  </si>
  <si>
    <t>Total</t>
  </si>
  <si>
    <t>% over/under</t>
  </si>
  <si>
    <t>Medicare</t>
  </si>
  <si>
    <t>Medicaid-VT</t>
  </si>
  <si>
    <t>Medicaid-OOS</t>
  </si>
  <si>
    <t>Commercial-Maj</t>
  </si>
  <si>
    <t>Comm - Self/Sml</t>
  </si>
  <si>
    <t>Workers Comp</t>
  </si>
  <si>
    <t>FY 19 Approved Budget</t>
  </si>
  <si>
    <t xml:space="preserve">Commercial Rate </t>
  </si>
  <si>
    <t xml:space="preserve"> </t>
  </si>
  <si>
    <t>Rate - Non Commercial</t>
  </si>
  <si>
    <t>Utilization</t>
  </si>
  <si>
    <t>Reimbursement/Payer Mix</t>
  </si>
  <si>
    <t>Bad Debt/Free Care</t>
  </si>
  <si>
    <t>Physician Acq/Trans</t>
  </si>
  <si>
    <t>Changes in Accounting</t>
  </si>
  <si>
    <t>Changes in DSH</t>
  </si>
  <si>
    <t>Other (please label)</t>
  </si>
  <si>
    <t>FY 20 Budget</t>
  </si>
  <si>
    <t>Table 2:</t>
  </si>
  <si>
    <t>FY 2019 Approved Expenses to Budget FY 2020</t>
  </si>
  <si>
    <t>Expenses</t>
  </si>
  <si>
    <t>Amount</t>
  </si>
  <si>
    <t>New Positions</t>
  </si>
  <si>
    <t>Inflation Increases</t>
  </si>
  <si>
    <t>Salaries</t>
  </si>
  <si>
    <t>Fringe</t>
  </si>
  <si>
    <t>Physician Contracts</t>
  </si>
  <si>
    <t>Contract Staffing</t>
  </si>
  <si>
    <t>Supplies</t>
  </si>
  <si>
    <t>Drugs</t>
  </si>
  <si>
    <t>Facilities</t>
  </si>
  <si>
    <t>IT Related</t>
  </si>
  <si>
    <t>Health Reform Programs</t>
  </si>
  <si>
    <t>Depreciation</t>
  </si>
  <si>
    <t>Interest</t>
  </si>
  <si>
    <t>Health Care Provider Tax</t>
  </si>
  <si>
    <t>Cost Savings</t>
  </si>
  <si>
    <t>FY20 Budget</t>
  </si>
  <si>
    <t>DSH</t>
  </si>
  <si>
    <t>Brattleboro Memorial Hospital</t>
  </si>
  <si>
    <t/>
  </si>
  <si>
    <t>NPR &amp; FPP</t>
  </si>
  <si>
    <t>Other (FFP Change)</t>
  </si>
  <si>
    <t>Medicare HMO Allowance mapped to Commercial in last years Payor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</si>
</sst>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#,##0.00;\([$-409]#,##0.00\)"/>
    <numFmt numFmtId="166" formatCode="[$-409]#,##0;\([$-409]#,##0\)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165" fontId="0" fillId="0" borderId="1" xfId="0" applyNumberFormat="1" applyBorder="1" applyAlignment="1"/>
    <xf numFmtId="165" fontId="0" fillId="0" borderId="0" xfId="0" applyNumberFormat="1" applyAlignment="1"/>
    <xf numFmtId="165" fontId="0" fillId="2" borderId="1" xfId="3" applyNumberFormat="1" applyFont="1" applyFill="1" applyBorder="1"/>
    <xf numFmtId="165" fontId="0" fillId="0" borderId="1" xfId="3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6" fontId="0" fillId="0" borderId="1" xfId="1" applyNumberFormat="1" applyFont="1" applyBorder="1"/>
    <xf numFmtId="165" fontId="0" fillId="0" borderId="1" xfId="0" applyNumberFormat="1" applyBorder="1" applyAlignment="1">
      <alignment horizontal="center"/>
    </xf>
    <xf numFmtId="164" fontId="0" fillId="2" borderId="1" xfId="2" applyNumberFormat="1" applyFont="1" applyFill="1" applyBorder="1"/>
    <xf numFmtId="166" fontId="0" fillId="0" borderId="0" xfId="0" applyNumberFormat="1"/>
    <xf numFmtId="166" fontId="0" fillId="0" borderId="1" xfId="0" applyNumberFormat="1" applyBorder="1"/>
    <xf numFmtId="164" fontId="0" fillId="2" borderId="1" xfId="2" applyNumberFormat="1" applyFont="1" applyFill="1" applyBorder="1" applyAlignment="1"/>
    <xf numFmtId="165" fontId="0" fillId="2" borderId="1" xfId="3" applyNumberFormat="1" applyFont="1" applyFill="1" applyBorder="1" applyAlignment="1"/>
    <xf numFmtId="165" fontId="0" fillId="2" borderId="1" xfId="2" applyNumberFormat="1" applyFont="1" applyFill="1" applyBorder="1" applyAlignment="1"/>
    <xf numFmtId="49" fontId="0" fillId="0" borderId="0" xfId="0" applyNumberFormat="1" applyAlignment="1"/>
    <xf numFmtId="164" fontId="0" fillId="0" borderId="0" xfId="2" applyNumberFormat="1" applyFont="1" applyAlignment="1"/>
    <xf numFmtId="164" fontId="0" fillId="2" borderId="1" xfId="2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right"/>
    </xf>
    <xf numFmtId="38" fontId="0" fillId="0" borderId="1" xfId="1" applyNumberFormat="1" applyFont="1" applyBorder="1" applyAlignment="1"/>
    <xf numFmtId="38" fontId="0" fillId="0" borderId="1" xfId="1" quotePrefix="1" applyNumberFormat="1" applyFont="1" applyBorder="1" applyAlignment="1">
      <alignment horizontal="right"/>
    </xf>
    <xf numFmtId="167" fontId="0" fillId="0" borderId="1" xfId="3" applyNumberFormat="1" applyFont="1" applyBorder="1" applyAlignment="1">
      <alignment horizontal="center"/>
    </xf>
    <xf numFmtId="167" fontId="0" fillId="2" borderId="1" xfId="3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/>
    <xf numFmtId="165" fontId="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9.140625" defaultRowHeight="15" x14ac:dyDescent="0.25"/>
  <cols>
    <col min="1" max="1" width="36" style="3" customWidth="1"/>
    <col min="2" max="2" width="12.5703125" style="3" customWidth="1"/>
    <col min="3" max="3" width="13.28515625" style="3" customWidth="1"/>
    <col min="4" max="5" width="13.7109375" style="3" customWidth="1"/>
    <col min="6" max="6" width="14" style="3" customWidth="1"/>
    <col min="7" max="7" width="15.85546875" style="3" customWidth="1"/>
    <col min="8" max="8" width="16.140625" style="3" customWidth="1"/>
    <col min="9" max="10" width="14.28515625" style="3" customWidth="1"/>
    <col min="11" max="11" width="9.140625" style="3"/>
    <col min="23" max="16384" width="9.140625" style="3"/>
  </cols>
  <sheetData>
    <row r="1" spans="1:12" ht="18.75" x14ac:dyDescent="0.3">
      <c r="A1" s="19" t="s">
        <v>0</v>
      </c>
      <c r="B1" s="25" t="s">
        <v>43</v>
      </c>
      <c r="C1" s="25"/>
      <c r="D1" s="25"/>
      <c r="E1" s="25"/>
      <c r="F1" s="25"/>
      <c r="G1" s="25"/>
      <c r="H1" s="25"/>
      <c r="I1" s="25"/>
      <c r="J1" s="25"/>
    </row>
    <row r="2" spans="1:12" ht="18.7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16" t="s">
        <v>44</v>
      </c>
    </row>
    <row r="4" spans="1:12" x14ac:dyDescent="0.25">
      <c r="A4" s="2" t="s">
        <v>45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42</v>
      </c>
    </row>
    <row r="5" spans="1:12" s="17" customFormat="1" x14ac:dyDescent="0.25">
      <c r="A5" s="13" t="s">
        <v>10</v>
      </c>
      <c r="B5" s="13">
        <v>83947707.000000015</v>
      </c>
      <c r="C5" s="13"/>
      <c r="D5" s="13">
        <v>31407579.000000004</v>
      </c>
      <c r="E5" s="13">
        <v>9893699.9999999981</v>
      </c>
      <c r="F5" s="13">
        <v>813823.99999999965</v>
      </c>
      <c r="G5" s="13">
        <v>40392565</v>
      </c>
      <c r="H5" s="13">
        <v>0</v>
      </c>
      <c r="I5" s="13">
        <v>835870.99999999988</v>
      </c>
      <c r="J5" s="13">
        <v>604168</v>
      </c>
    </row>
    <row r="6" spans="1:12" x14ac:dyDescent="0.25">
      <c r="A6" s="14"/>
      <c r="B6" s="15"/>
      <c r="C6" s="14"/>
      <c r="D6" s="15"/>
      <c r="E6" s="15"/>
      <c r="F6" s="15"/>
      <c r="G6" s="15"/>
      <c r="H6" s="15"/>
      <c r="I6" s="15"/>
      <c r="J6" s="15"/>
    </row>
    <row r="7" spans="1:12" x14ac:dyDescent="0.25">
      <c r="A7" s="5" t="s">
        <v>11</v>
      </c>
      <c r="B7" s="20">
        <v>1879709</v>
      </c>
      <c r="C7" s="22">
        <f>B7/B$5</f>
        <v>2.2391427558587154E-2</v>
      </c>
      <c r="D7" s="20">
        <v>0</v>
      </c>
      <c r="E7" s="20">
        <v>0</v>
      </c>
      <c r="F7" s="20">
        <v>0</v>
      </c>
      <c r="G7" s="20">
        <v>1792484</v>
      </c>
      <c r="H7" s="20" t="s">
        <v>12</v>
      </c>
      <c r="I7" s="20">
        <v>87225</v>
      </c>
      <c r="J7" s="20">
        <v>0</v>
      </c>
    </row>
    <row r="8" spans="1:12" x14ac:dyDescent="0.25">
      <c r="A8" s="5" t="s">
        <v>13</v>
      </c>
      <c r="B8" s="20">
        <v>0</v>
      </c>
      <c r="C8" s="22">
        <f t="shared" ref="C8:C16" si="0">B8/B$5</f>
        <v>0</v>
      </c>
      <c r="D8" s="20">
        <v>0</v>
      </c>
      <c r="E8" s="20">
        <v>0</v>
      </c>
      <c r="F8" s="20">
        <v>0</v>
      </c>
      <c r="G8" s="20"/>
      <c r="H8" s="20"/>
      <c r="I8" s="20"/>
      <c r="J8" s="20">
        <v>0</v>
      </c>
    </row>
    <row r="9" spans="1:12" x14ac:dyDescent="0.25">
      <c r="A9" s="5" t="s">
        <v>14</v>
      </c>
      <c r="B9" s="20">
        <v>3851236.42</v>
      </c>
      <c r="C9" s="22">
        <f t="shared" si="0"/>
        <v>4.5876612448747398E-2</v>
      </c>
      <c r="D9" s="20">
        <v>-2001665.29</v>
      </c>
      <c r="E9" s="20">
        <v>1168026</v>
      </c>
      <c r="F9" s="20">
        <v>143398</v>
      </c>
      <c r="G9" s="20">
        <v>4130793.71</v>
      </c>
      <c r="H9" s="20"/>
      <c r="I9" s="20">
        <v>410684</v>
      </c>
      <c r="J9" s="20"/>
    </row>
    <row r="10" spans="1:12" x14ac:dyDescent="0.25">
      <c r="A10" s="6" t="s">
        <v>15</v>
      </c>
      <c r="B10" s="20">
        <v>677620.58000000007</v>
      </c>
      <c r="C10" s="22">
        <f t="shared" si="0"/>
        <v>8.0719367355680128E-3</v>
      </c>
      <c r="D10" s="20">
        <v>628151.58000000007</v>
      </c>
      <c r="E10" s="20">
        <v>49469</v>
      </c>
      <c r="F10" s="20" t="s">
        <v>12</v>
      </c>
      <c r="G10" s="20"/>
      <c r="H10" s="20" t="s">
        <v>12</v>
      </c>
      <c r="I10" s="20" t="s">
        <v>12</v>
      </c>
      <c r="J10" s="20"/>
    </row>
    <row r="11" spans="1:12" x14ac:dyDescent="0.25">
      <c r="A11" s="6" t="s">
        <v>16</v>
      </c>
      <c r="B11" s="20">
        <v>-1287123</v>
      </c>
      <c r="C11" s="22">
        <f t="shared" si="0"/>
        <v>-1.5332437847289859E-2</v>
      </c>
      <c r="D11" s="20" t="s">
        <v>12</v>
      </c>
      <c r="E11" s="20" t="s">
        <v>12</v>
      </c>
      <c r="F11" s="20" t="s">
        <v>12</v>
      </c>
      <c r="G11" s="20">
        <v>-1287123</v>
      </c>
      <c r="H11" s="20" t="s">
        <v>12</v>
      </c>
      <c r="I11" s="20" t="s">
        <v>12</v>
      </c>
      <c r="J11" s="20"/>
    </row>
    <row r="12" spans="1:12" x14ac:dyDescent="0.25">
      <c r="A12" s="6" t="s">
        <v>17</v>
      </c>
      <c r="B12" s="20">
        <v>0</v>
      </c>
      <c r="C12" s="22">
        <f t="shared" si="0"/>
        <v>0</v>
      </c>
      <c r="D12" s="20" t="s">
        <v>12</v>
      </c>
      <c r="E12" s="20" t="s">
        <v>12</v>
      </c>
      <c r="F12" s="20" t="s">
        <v>12</v>
      </c>
      <c r="G12" s="20" t="s">
        <v>12</v>
      </c>
      <c r="H12" s="20" t="s">
        <v>12</v>
      </c>
      <c r="I12" s="20" t="s">
        <v>12</v>
      </c>
      <c r="J12" s="20"/>
    </row>
    <row r="13" spans="1:12" x14ac:dyDescent="0.25">
      <c r="A13" s="6" t="s">
        <v>18</v>
      </c>
      <c r="B13" s="20">
        <v>0</v>
      </c>
      <c r="C13" s="22">
        <f t="shared" si="0"/>
        <v>0</v>
      </c>
      <c r="D13" s="20">
        <v>-3097714.2857142854</v>
      </c>
      <c r="E13" s="20" t="s">
        <v>12</v>
      </c>
      <c r="F13" s="20" t="s">
        <v>12</v>
      </c>
      <c r="G13" s="20">
        <v>3097714.2857142854</v>
      </c>
      <c r="H13" s="20" t="s">
        <v>12</v>
      </c>
      <c r="I13" s="20" t="s">
        <v>12</v>
      </c>
      <c r="J13" s="20"/>
      <c r="L13" t="s">
        <v>47</v>
      </c>
    </row>
    <row r="14" spans="1:12" x14ac:dyDescent="0.25">
      <c r="A14" s="6" t="s">
        <v>19</v>
      </c>
      <c r="B14" s="20">
        <v>-73307</v>
      </c>
      <c r="C14" s="22">
        <f t="shared" si="0"/>
        <v>-8.7324600777958096E-4</v>
      </c>
      <c r="D14" s="20" t="s">
        <v>12</v>
      </c>
      <c r="E14" s="20" t="s">
        <v>12</v>
      </c>
      <c r="F14" s="20" t="s">
        <v>12</v>
      </c>
      <c r="G14" s="20" t="s">
        <v>12</v>
      </c>
      <c r="H14" s="20" t="s">
        <v>12</v>
      </c>
      <c r="I14" s="20" t="s">
        <v>12</v>
      </c>
      <c r="J14" s="20">
        <v>-73307</v>
      </c>
    </row>
    <row r="15" spans="1:12" x14ac:dyDescent="0.25">
      <c r="A15" s="6" t="s">
        <v>46</v>
      </c>
      <c r="B15" s="20">
        <v>970520</v>
      </c>
      <c r="C15" s="22">
        <f t="shared" si="0"/>
        <v>1.1561006663350552E-2</v>
      </c>
      <c r="D15" s="21">
        <v>1247142</v>
      </c>
      <c r="E15" s="21">
        <v>-276622</v>
      </c>
      <c r="F15" s="21" t="s">
        <v>12</v>
      </c>
      <c r="G15" s="21" t="s">
        <v>12</v>
      </c>
      <c r="H15" s="21" t="s">
        <v>12</v>
      </c>
      <c r="I15" s="21" t="s">
        <v>12</v>
      </c>
      <c r="J15" s="21"/>
    </row>
    <row r="16" spans="1:12" x14ac:dyDescent="0.25">
      <c r="A16" s="6" t="s">
        <v>20</v>
      </c>
      <c r="B16" s="20">
        <v>0</v>
      </c>
      <c r="C16" s="22">
        <f t="shared" si="0"/>
        <v>0</v>
      </c>
      <c r="D16" s="21"/>
      <c r="E16" s="21"/>
      <c r="F16" s="21"/>
      <c r="G16" s="21"/>
      <c r="H16" s="21"/>
      <c r="I16" s="21"/>
      <c r="J16" s="21"/>
    </row>
    <row r="17" spans="1:10" s="17" customFormat="1" x14ac:dyDescent="0.25">
      <c r="A17" s="13" t="s">
        <v>21</v>
      </c>
      <c r="B17" s="13">
        <f>SUM(B5:B16)</f>
        <v>89966363.000000015</v>
      </c>
      <c r="C17" s="18" t="s">
        <v>12</v>
      </c>
      <c r="D17" s="13">
        <f t="shared" ref="D17:J17" si="1">SUM(D5:D16)</f>
        <v>28183493.004285723</v>
      </c>
      <c r="E17" s="13">
        <f t="shared" si="1"/>
        <v>10834572.999999998</v>
      </c>
      <c r="F17" s="13">
        <f t="shared" si="1"/>
        <v>957221.99999999965</v>
      </c>
      <c r="G17" s="13">
        <f t="shared" si="1"/>
        <v>48126433.995714284</v>
      </c>
      <c r="H17" s="13">
        <f t="shared" si="1"/>
        <v>0</v>
      </c>
      <c r="I17" s="13">
        <f t="shared" si="1"/>
        <v>1333780</v>
      </c>
      <c r="J17" s="13">
        <f t="shared" si="1"/>
        <v>530861</v>
      </c>
    </row>
  </sheetData>
  <mergeCells count="2">
    <mergeCell ref="A2:I2"/>
    <mergeCell ref="B1:J1"/>
  </mergeCells>
  <pageMargins left="0.7" right="0.7" top="0.75" bottom="0.75" header="0.3" footer="0.3"/>
  <pageSetup orientation="portrait" r:id="rId1"/>
  <customProperties>
    <customPr name="Current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sqref="A1:C22"/>
    </sheetView>
  </sheetViews>
  <sheetFormatPr defaultColWidth="9.140625" defaultRowHeight="15" x14ac:dyDescent="0.25"/>
  <cols>
    <col min="1" max="1" width="42.28515625" style="1" bestFit="1" customWidth="1"/>
    <col min="2" max="2" width="27.85546875" style="11" customWidth="1"/>
    <col min="3" max="3" width="12.7109375" style="1" customWidth="1"/>
    <col min="4" max="16384" width="9.140625" style="1"/>
  </cols>
  <sheetData>
    <row r="1" spans="1:3" ht="18.75" x14ac:dyDescent="0.3">
      <c r="A1" s="19" t="s">
        <v>22</v>
      </c>
      <c r="B1" s="26" t="s">
        <v>43</v>
      </c>
      <c r="C1" s="26"/>
    </row>
    <row r="2" spans="1:3" x14ac:dyDescent="0.25">
      <c r="A2" s="1" t="s">
        <v>23</v>
      </c>
    </row>
    <row r="3" spans="1:3" x14ac:dyDescent="0.25">
      <c r="A3" s="9" t="s">
        <v>24</v>
      </c>
      <c r="B3" s="12" t="s">
        <v>25</v>
      </c>
      <c r="C3" s="9" t="s">
        <v>3</v>
      </c>
    </row>
    <row r="4" spans="1:3" x14ac:dyDescent="0.25">
      <c r="A4" s="4" t="s">
        <v>10</v>
      </c>
      <c r="B4" s="10">
        <v>87154734.239999965</v>
      </c>
      <c r="C4" s="4"/>
    </row>
    <row r="5" spans="1:3" x14ac:dyDescent="0.25">
      <c r="A5" s="5" t="s">
        <v>26</v>
      </c>
      <c r="B5" s="8">
        <v>1776323</v>
      </c>
      <c r="C5" s="22">
        <f>IF(B5=0,0,+B5/B$4)</f>
        <v>2.0381256571886264E-2</v>
      </c>
    </row>
    <row r="6" spans="1:3" x14ac:dyDescent="0.25">
      <c r="A6" s="6" t="s">
        <v>27</v>
      </c>
      <c r="B6" s="8">
        <f>1033094-134325</f>
        <v>898769</v>
      </c>
      <c r="C6" s="22">
        <f t="shared" ref="C6:C21" si="0">IF(B6=0,0,+B6/B$4)</f>
        <v>1.031233710752923E-2</v>
      </c>
    </row>
    <row r="7" spans="1:3" x14ac:dyDescent="0.25">
      <c r="A7" s="6" t="s">
        <v>28</v>
      </c>
      <c r="B7" s="8">
        <v>96010</v>
      </c>
      <c r="C7" s="22">
        <f t="shared" si="0"/>
        <v>1.1016039557371041E-3</v>
      </c>
    </row>
    <row r="8" spans="1:3" x14ac:dyDescent="0.25">
      <c r="A8" s="6" t="s">
        <v>29</v>
      </c>
      <c r="B8" s="8">
        <v>185393</v>
      </c>
      <c r="C8" s="22">
        <f t="shared" si="0"/>
        <v>2.1271707339440573E-3</v>
      </c>
    </row>
    <row r="9" spans="1:3" x14ac:dyDescent="0.25">
      <c r="A9" s="6" t="s">
        <v>30</v>
      </c>
      <c r="B9" s="8">
        <v>1364292</v>
      </c>
      <c r="C9" s="22">
        <f t="shared" si="0"/>
        <v>1.5653676325179517E-2</v>
      </c>
    </row>
    <row r="10" spans="1:3" x14ac:dyDescent="0.25">
      <c r="A10" s="6" t="s">
        <v>31</v>
      </c>
      <c r="B10" s="8">
        <v>300000</v>
      </c>
      <c r="C10" s="22">
        <f t="shared" si="0"/>
        <v>3.4421538039905351E-3</v>
      </c>
    </row>
    <row r="11" spans="1:3" x14ac:dyDescent="0.25">
      <c r="A11" s="6" t="s">
        <v>32</v>
      </c>
      <c r="B11" s="8">
        <v>430135</v>
      </c>
      <c r="C11" s="22">
        <f t="shared" si="0"/>
        <v>4.9353027549315625E-3</v>
      </c>
    </row>
    <row r="12" spans="1:3" x14ac:dyDescent="0.25">
      <c r="A12" s="6" t="s">
        <v>33</v>
      </c>
      <c r="B12" s="8">
        <v>409500</v>
      </c>
      <c r="C12" s="22">
        <f t="shared" si="0"/>
        <v>4.6985399424470803E-3</v>
      </c>
    </row>
    <row r="13" spans="1:3" x14ac:dyDescent="0.25">
      <c r="A13" s="6" t="s">
        <v>34</v>
      </c>
      <c r="B13" s="8">
        <v>134325</v>
      </c>
      <c r="C13" s="22">
        <f t="shared" si="0"/>
        <v>1.5412243657367619E-3</v>
      </c>
    </row>
    <row r="14" spans="1:3" x14ac:dyDescent="0.25">
      <c r="A14" s="6" t="s">
        <v>35</v>
      </c>
      <c r="B14" s="8">
        <v>502799</v>
      </c>
      <c r="C14" s="22">
        <f t="shared" si="0"/>
        <v>5.7690383016421234E-3</v>
      </c>
    </row>
    <row r="15" spans="1:3" x14ac:dyDescent="0.25">
      <c r="A15" s="6" t="s">
        <v>36</v>
      </c>
      <c r="B15" s="8"/>
      <c r="C15" s="22">
        <f t="shared" si="0"/>
        <v>0</v>
      </c>
    </row>
    <row r="16" spans="1:3" x14ac:dyDescent="0.25">
      <c r="A16" s="6" t="s">
        <v>37</v>
      </c>
      <c r="B16" s="8">
        <v>-298273</v>
      </c>
      <c r="C16" s="22">
        <f t="shared" si="0"/>
        <v>-3.4223384719255629E-3</v>
      </c>
    </row>
    <row r="17" spans="1:3" x14ac:dyDescent="0.25">
      <c r="A17" s="6" t="s">
        <v>38</v>
      </c>
      <c r="B17" s="8">
        <v>407162</v>
      </c>
      <c r="C17" s="22">
        <f t="shared" si="0"/>
        <v>4.6717140904679808E-3</v>
      </c>
    </row>
    <row r="18" spans="1:3" x14ac:dyDescent="0.25">
      <c r="A18" s="6" t="s">
        <v>39</v>
      </c>
      <c r="B18" s="8">
        <v>-105228</v>
      </c>
      <c r="C18" s="22">
        <f t="shared" si="0"/>
        <v>-1.20736986828772E-3</v>
      </c>
    </row>
    <row r="19" spans="1:3" x14ac:dyDescent="0.25">
      <c r="A19" s="6" t="s">
        <v>20</v>
      </c>
      <c r="B19" s="8"/>
      <c r="C19" s="22">
        <f>IF(B19&lt;&gt;0,+B19/B$4,0)</f>
        <v>0</v>
      </c>
    </row>
    <row r="20" spans="1:3" x14ac:dyDescent="0.25">
      <c r="A20" s="6" t="s">
        <v>20</v>
      </c>
      <c r="B20" s="8"/>
      <c r="C20" s="22">
        <f t="shared" si="0"/>
        <v>0</v>
      </c>
    </row>
    <row r="21" spans="1:3" x14ac:dyDescent="0.25">
      <c r="A21" s="6" t="s">
        <v>40</v>
      </c>
      <c r="B21" s="8">
        <f>-50000-150000-500000-100000</f>
        <v>-800000</v>
      </c>
      <c r="C21" s="22">
        <f t="shared" si="0"/>
        <v>-9.1790768106414268E-3</v>
      </c>
    </row>
    <row r="22" spans="1:3" x14ac:dyDescent="0.25">
      <c r="A22" s="7" t="s">
        <v>41</v>
      </c>
      <c r="B22" s="10">
        <f>SUM(B4:B21)</f>
        <v>92455941.239999965</v>
      </c>
      <c r="C22" s="23">
        <f>(B22-B$4)/B$4</f>
        <v>6.0825232802637505E-2</v>
      </c>
    </row>
    <row r="24" spans="1:3" x14ac:dyDescent="0.25">
      <c r="B24" s="11">
        <v>92455941</v>
      </c>
    </row>
    <row r="25" spans="1:3" x14ac:dyDescent="0.25">
      <c r="B25" s="11">
        <f>+B24-B22</f>
        <v>-0.23999996483325958</v>
      </c>
    </row>
  </sheetData>
  <mergeCells count="1">
    <mergeCell ref="B1:C1"/>
  </mergeCells>
  <pageMargins left="0.7" right="0.7" top="0.75" bottom="0.75" header="0.3" footer="0.3"/>
  <pageSetup orientation="portrait" r:id="rId1"/>
  <customProperties>
    <customPr name="Current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FBDF-C78D-4EE2-B6F6-96F5D725AB48}">
  <sheetPr>
    <pageSetUpPr fitToPage="1"/>
  </sheetPr>
  <dimension ref="A1:V40"/>
  <sheetViews>
    <sheetView tabSelected="1" workbookViewId="0">
      <pane xSplit="2" ySplit="4" topLeftCell="C9" activePane="bottomRight" state="frozen"/>
      <selection pane="topRight" activeCell="C1" sqref="C1"/>
      <selection pane="bottomLeft" activeCell="A5" sqref="A5"/>
      <selection pane="bottomRight" sqref="A1:J40"/>
    </sheetView>
  </sheetViews>
  <sheetFormatPr defaultColWidth="9.140625" defaultRowHeight="15" x14ac:dyDescent="0.25"/>
  <cols>
    <col min="1" max="1" width="36" style="3" customWidth="1"/>
    <col min="2" max="2" width="12.5703125" style="3" customWidth="1"/>
    <col min="3" max="3" width="13.28515625" style="3" customWidth="1"/>
    <col min="4" max="5" width="13.7109375" style="3" customWidth="1"/>
    <col min="6" max="6" width="14" style="3" customWidth="1"/>
    <col min="7" max="7" width="15.85546875" style="3" customWidth="1"/>
    <col min="8" max="8" width="16.140625" style="3" customWidth="1"/>
    <col min="9" max="10" width="14.28515625" style="3" customWidth="1"/>
    <col min="11" max="11" width="9.140625" style="3"/>
    <col min="23" max="16384" width="9.140625" style="3"/>
  </cols>
  <sheetData>
    <row r="1" spans="1:12" ht="18.75" x14ac:dyDescent="0.3">
      <c r="A1" s="19" t="s">
        <v>0</v>
      </c>
      <c r="B1" s="25" t="s">
        <v>43</v>
      </c>
      <c r="C1" s="25"/>
      <c r="D1" s="25"/>
      <c r="E1" s="25"/>
      <c r="F1" s="25"/>
      <c r="G1" s="25"/>
      <c r="H1" s="25"/>
      <c r="I1" s="25"/>
      <c r="J1" s="25"/>
    </row>
    <row r="2" spans="1:12" ht="18.7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16" t="s">
        <v>44</v>
      </c>
    </row>
    <row r="4" spans="1:12" x14ac:dyDescent="0.25">
      <c r="A4" s="2" t="s">
        <v>45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42</v>
      </c>
    </row>
    <row r="5" spans="1:12" s="17" customFormat="1" x14ac:dyDescent="0.25">
      <c r="A5" s="13" t="s">
        <v>10</v>
      </c>
      <c r="B5" s="13">
        <v>83947707.000000015</v>
      </c>
      <c r="C5" s="13"/>
      <c r="D5" s="13">
        <v>31407579.000000004</v>
      </c>
      <c r="E5" s="13">
        <v>9893699.9999999981</v>
      </c>
      <c r="F5" s="13">
        <v>813823.99999999965</v>
      </c>
      <c r="G5" s="13">
        <v>40392565</v>
      </c>
      <c r="H5" s="13">
        <v>0</v>
      </c>
      <c r="I5" s="13">
        <v>835870.99999999988</v>
      </c>
      <c r="J5" s="13">
        <v>604168</v>
      </c>
    </row>
    <row r="6" spans="1:12" x14ac:dyDescent="0.25">
      <c r="A6" s="14"/>
      <c r="B6" s="15"/>
      <c r="C6" s="14"/>
      <c r="D6" s="15"/>
      <c r="E6" s="15"/>
      <c r="F6" s="15"/>
      <c r="G6" s="15"/>
      <c r="H6" s="15"/>
      <c r="I6" s="15"/>
      <c r="J6" s="15"/>
    </row>
    <row r="7" spans="1:12" x14ac:dyDescent="0.25">
      <c r="A7" s="5" t="s">
        <v>11</v>
      </c>
      <c r="B7" s="20">
        <v>1879709</v>
      </c>
      <c r="C7" s="22">
        <f>B7/B$5</f>
        <v>2.2391427558587154E-2</v>
      </c>
      <c r="D7" s="20">
        <v>0</v>
      </c>
      <c r="E7" s="20">
        <v>0</v>
      </c>
      <c r="F7" s="20">
        <v>0</v>
      </c>
      <c r="G7" s="20">
        <v>1792484</v>
      </c>
      <c r="H7" s="20" t="s">
        <v>12</v>
      </c>
      <c r="I7" s="20">
        <v>87225</v>
      </c>
      <c r="J7" s="20">
        <v>0</v>
      </c>
    </row>
    <row r="8" spans="1:12" x14ac:dyDescent="0.25">
      <c r="A8" s="5" t="s">
        <v>13</v>
      </c>
      <c r="B8" s="20">
        <v>0</v>
      </c>
      <c r="C8" s="22">
        <f t="shared" ref="C8:C16" si="0">B8/B$5</f>
        <v>0</v>
      </c>
      <c r="D8" s="20">
        <v>0</v>
      </c>
      <c r="E8" s="20">
        <v>0</v>
      </c>
      <c r="F8" s="20">
        <v>0</v>
      </c>
      <c r="G8" s="20"/>
      <c r="H8" s="20"/>
      <c r="I8" s="20"/>
      <c r="J8" s="20">
        <v>0</v>
      </c>
    </row>
    <row r="9" spans="1:12" x14ac:dyDescent="0.25">
      <c r="A9" s="5" t="s">
        <v>14</v>
      </c>
      <c r="B9" s="20">
        <v>3851236.42</v>
      </c>
      <c r="C9" s="22">
        <f t="shared" si="0"/>
        <v>4.5876612448747398E-2</v>
      </c>
      <c r="D9" s="20">
        <v>-2001665.29</v>
      </c>
      <c r="E9" s="20">
        <v>1168026</v>
      </c>
      <c r="F9" s="20">
        <v>143398</v>
      </c>
      <c r="G9" s="20">
        <v>4130793.71</v>
      </c>
      <c r="H9" s="20"/>
      <c r="I9" s="20">
        <v>410684</v>
      </c>
      <c r="J9" s="20"/>
    </row>
    <row r="10" spans="1:12" x14ac:dyDescent="0.25">
      <c r="A10" s="6" t="s">
        <v>15</v>
      </c>
      <c r="B10" s="20">
        <v>677620.58000000007</v>
      </c>
      <c r="C10" s="22">
        <f t="shared" si="0"/>
        <v>8.0719367355680128E-3</v>
      </c>
      <c r="D10" s="20">
        <v>628151.58000000007</v>
      </c>
      <c r="E10" s="20">
        <v>49469</v>
      </c>
      <c r="F10" s="20" t="s">
        <v>12</v>
      </c>
      <c r="G10" s="20"/>
      <c r="H10" s="20" t="s">
        <v>12</v>
      </c>
      <c r="I10" s="20" t="s">
        <v>12</v>
      </c>
      <c r="J10" s="20"/>
    </row>
    <row r="11" spans="1:12" x14ac:dyDescent="0.25">
      <c r="A11" s="6" t="s">
        <v>16</v>
      </c>
      <c r="B11" s="20">
        <v>-1287123</v>
      </c>
      <c r="C11" s="22">
        <f t="shared" si="0"/>
        <v>-1.5332437847289859E-2</v>
      </c>
      <c r="D11" s="20" t="s">
        <v>12</v>
      </c>
      <c r="E11" s="20" t="s">
        <v>12</v>
      </c>
      <c r="F11" s="20" t="s">
        <v>12</v>
      </c>
      <c r="G11" s="20">
        <v>-1287123</v>
      </c>
      <c r="H11" s="20" t="s">
        <v>12</v>
      </c>
      <c r="I11" s="20" t="s">
        <v>12</v>
      </c>
      <c r="J11" s="20"/>
    </row>
    <row r="12" spans="1:12" x14ac:dyDescent="0.25">
      <c r="A12" s="6" t="s">
        <v>17</v>
      </c>
      <c r="B12" s="20">
        <v>0</v>
      </c>
      <c r="C12" s="22">
        <f t="shared" si="0"/>
        <v>0</v>
      </c>
      <c r="D12" s="20" t="s">
        <v>12</v>
      </c>
      <c r="E12" s="20" t="s">
        <v>12</v>
      </c>
      <c r="F12" s="20" t="s">
        <v>12</v>
      </c>
      <c r="G12" s="20" t="s">
        <v>12</v>
      </c>
      <c r="H12" s="20" t="s">
        <v>12</v>
      </c>
      <c r="I12" s="20" t="s">
        <v>12</v>
      </c>
      <c r="J12" s="20"/>
    </row>
    <row r="13" spans="1:12" x14ac:dyDescent="0.25">
      <c r="A13" s="6" t="s">
        <v>18</v>
      </c>
      <c r="B13" s="20">
        <v>0</v>
      </c>
      <c r="C13" s="22">
        <f t="shared" si="0"/>
        <v>0</v>
      </c>
      <c r="D13" s="20">
        <v>-3097714.2857142854</v>
      </c>
      <c r="E13" s="20" t="s">
        <v>12</v>
      </c>
      <c r="F13" s="20" t="s">
        <v>12</v>
      </c>
      <c r="G13" s="20">
        <v>3097714.2857142854</v>
      </c>
      <c r="H13" s="20" t="s">
        <v>12</v>
      </c>
      <c r="I13" s="20" t="s">
        <v>12</v>
      </c>
      <c r="J13" s="20"/>
      <c r="L13" t="s">
        <v>47</v>
      </c>
    </row>
    <row r="14" spans="1:12" x14ac:dyDescent="0.25">
      <c r="A14" s="6" t="s">
        <v>19</v>
      </c>
      <c r="B14" s="20">
        <v>-73307</v>
      </c>
      <c r="C14" s="22">
        <f t="shared" si="0"/>
        <v>-8.7324600777958096E-4</v>
      </c>
      <c r="D14" s="20" t="s">
        <v>12</v>
      </c>
      <c r="E14" s="20" t="s">
        <v>12</v>
      </c>
      <c r="F14" s="20" t="s">
        <v>12</v>
      </c>
      <c r="G14" s="20" t="s">
        <v>12</v>
      </c>
      <c r="H14" s="20" t="s">
        <v>12</v>
      </c>
      <c r="I14" s="20" t="s">
        <v>12</v>
      </c>
      <c r="J14" s="20">
        <v>-73307</v>
      </c>
    </row>
    <row r="15" spans="1:12" x14ac:dyDescent="0.25">
      <c r="A15" s="6" t="s">
        <v>46</v>
      </c>
      <c r="B15" s="20">
        <v>970520</v>
      </c>
      <c r="C15" s="22">
        <f t="shared" si="0"/>
        <v>1.1561006663350552E-2</v>
      </c>
      <c r="D15" s="21">
        <v>1247142</v>
      </c>
      <c r="E15" s="21">
        <v>-276622</v>
      </c>
      <c r="F15" s="21" t="s">
        <v>12</v>
      </c>
      <c r="G15" s="21" t="s">
        <v>12</v>
      </c>
      <c r="H15" s="21" t="s">
        <v>12</v>
      </c>
      <c r="I15" s="21" t="s">
        <v>12</v>
      </c>
      <c r="J15" s="21"/>
    </row>
    <row r="16" spans="1:12" x14ac:dyDescent="0.25">
      <c r="A16" s="6" t="s">
        <v>20</v>
      </c>
      <c r="B16" s="20">
        <v>0</v>
      </c>
      <c r="C16" s="22">
        <f t="shared" si="0"/>
        <v>0</v>
      </c>
      <c r="D16" s="21"/>
      <c r="E16" s="21"/>
      <c r="F16" s="21"/>
      <c r="G16" s="21"/>
      <c r="H16" s="21"/>
      <c r="I16" s="21"/>
      <c r="J16" s="21"/>
    </row>
    <row r="17" spans="1:10" s="17" customFormat="1" x14ac:dyDescent="0.25">
      <c r="A17" s="13" t="s">
        <v>21</v>
      </c>
      <c r="B17" s="13">
        <f>SUM(B5:B16)</f>
        <v>89966363.000000015</v>
      </c>
      <c r="C17" s="18" t="s">
        <v>12</v>
      </c>
      <c r="D17" s="13">
        <f t="shared" ref="D17:J17" si="1">SUM(D5:D16)</f>
        <v>28183493.004285723</v>
      </c>
      <c r="E17" s="13">
        <f t="shared" si="1"/>
        <v>10834572.999999998</v>
      </c>
      <c r="F17" s="13">
        <f t="shared" si="1"/>
        <v>957221.99999999965</v>
      </c>
      <c r="G17" s="13">
        <f t="shared" si="1"/>
        <v>48126433.995714284</v>
      </c>
      <c r="H17" s="13">
        <f t="shared" si="1"/>
        <v>0</v>
      </c>
      <c r="I17" s="13">
        <f t="shared" si="1"/>
        <v>1333780</v>
      </c>
      <c r="J17" s="13">
        <f t="shared" si="1"/>
        <v>530861</v>
      </c>
    </row>
    <row r="19" spans="1:10" ht="18.75" x14ac:dyDescent="0.3">
      <c r="A19" s="19" t="s">
        <v>22</v>
      </c>
      <c r="B19" s="27" t="s">
        <v>43</v>
      </c>
      <c r="C19" s="27"/>
    </row>
    <row r="20" spans="1:10" ht="18.75" x14ac:dyDescent="0.3">
      <c r="A20" s="28" t="s">
        <v>23</v>
      </c>
      <c r="B20" s="11"/>
      <c r="C20" s="1"/>
    </row>
    <row r="21" spans="1:10" x14ac:dyDescent="0.25">
      <c r="A21" s="9" t="s">
        <v>24</v>
      </c>
      <c r="B21" s="12" t="s">
        <v>25</v>
      </c>
      <c r="C21" s="9" t="s">
        <v>3</v>
      </c>
    </row>
    <row r="22" spans="1:10" x14ac:dyDescent="0.25">
      <c r="A22" s="4" t="s">
        <v>10</v>
      </c>
      <c r="B22" s="10">
        <v>87154734.239999965</v>
      </c>
      <c r="C22" s="4"/>
    </row>
    <row r="23" spans="1:10" x14ac:dyDescent="0.25">
      <c r="A23" s="5" t="s">
        <v>26</v>
      </c>
      <c r="B23" s="8">
        <v>1776323</v>
      </c>
      <c r="C23" s="22">
        <v>2.0381256571886264E-2</v>
      </c>
    </row>
    <row r="24" spans="1:10" x14ac:dyDescent="0.25">
      <c r="A24" s="6" t="s">
        <v>27</v>
      </c>
      <c r="B24" s="8">
        <v>898769</v>
      </c>
      <c r="C24" s="22">
        <v>1.031233710752923E-2</v>
      </c>
    </row>
    <row r="25" spans="1:10" x14ac:dyDescent="0.25">
      <c r="A25" s="6" t="s">
        <v>28</v>
      </c>
      <c r="B25" s="8">
        <v>96010</v>
      </c>
      <c r="C25" s="22">
        <v>1.1016039557371041E-3</v>
      </c>
    </row>
    <row r="26" spans="1:10" x14ac:dyDescent="0.25">
      <c r="A26" s="6" t="s">
        <v>29</v>
      </c>
      <c r="B26" s="8">
        <v>185393</v>
      </c>
      <c r="C26" s="22">
        <v>2.1271707339440573E-3</v>
      </c>
    </row>
    <row r="27" spans="1:10" x14ac:dyDescent="0.25">
      <c r="A27" s="6" t="s">
        <v>30</v>
      </c>
      <c r="B27" s="8">
        <v>1364292</v>
      </c>
      <c r="C27" s="22">
        <v>1.5653676325179517E-2</v>
      </c>
    </row>
    <row r="28" spans="1:10" x14ac:dyDescent="0.25">
      <c r="A28" s="6" t="s">
        <v>31</v>
      </c>
      <c r="B28" s="8">
        <v>300000</v>
      </c>
      <c r="C28" s="22">
        <v>3.4421538039905351E-3</v>
      </c>
    </row>
    <row r="29" spans="1:10" x14ac:dyDescent="0.25">
      <c r="A29" s="6" t="s">
        <v>32</v>
      </c>
      <c r="B29" s="8">
        <v>430135</v>
      </c>
      <c r="C29" s="22">
        <v>4.9353027549315625E-3</v>
      </c>
    </row>
    <row r="30" spans="1:10" x14ac:dyDescent="0.25">
      <c r="A30" s="6" t="s">
        <v>33</v>
      </c>
      <c r="B30" s="8">
        <v>409500</v>
      </c>
      <c r="C30" s="22">
        <v>4.6985399424470803E-3</v>
      </c>
    </row>
    <row r="31" spans="1:10" x14ac:dyDescent="0.25">
      <c r="A31" s="6" t="s">
        <v>34</v>
      </c>
      <c r="B31" s="8">
        <v>134325</v>
      </c>
      <c r="C31" s="22">
        <v>1.5412243657367619E-3</v>
      </c>
    </row>
    <row r="32" spans="1:10" x14ac:dyDescent="0.25">
      <c r="A32" s="6" t="s">
        <v>35</v>
      </c>
      <c r="B32" s="8">
        <v>502799</v>
      </c>
      <c r="C32" s="22">
        <v>5.7690383016421234E-3</v>
      </c>
    </row>
    <row r="33" spans="1:3" x14ac:dyDescent="0.25">
      <c r="A33" s="6" t="s">
        <v>36</v>
      </c>
      <c r="B33" s="8"/>
      <c r="C33" s="22">
        <v>0</v>
      </c>
    </row>
    <row r="34" spans="1:3" x14ac:dyDescent="0.25">
      <c r="A34" s="6" t="s">
        <v>37</v>
      </c>
      <c r="B34" s="8">
        <v>-298273</v>
      </c>
      <c r="C34" s="22">
        <v>-3.4223384719255629E-3</v>
      </c>
    </row>
    <row r="35" spans="1:3" x14ac:dyDescent="0.25">
      <c r="A35" s="6" t="s">
        <v>38</v>
      </c>
      <c r="B35" s="8">
        <v>407162</v>
      </c>
      <c r="C35" s="22">
        <v>4.6717140904679808E-3</v>
      </c>
    </row>
    <row r="36" spans="1:3" x14ac:dyDescent="0.25">
      <c r="A36" s="6" t="s">
        <v>39</v>
      </c>
      <c r="B36" s="8">
        <v>-105228</v>
      </c>
      <c r="C36" s="22">
        <v>-1.20736986828772E-3</v>
      </c>
    </row>
    <row r="37" spans="1:3" x14ac:dyDescent="0.25">
      <c r="A37" s="6" t="s">
        <v>20</v>
      </c>
      <c r="B37" s="8"/>
      <c r="C37" s="22">
        <v>0</v>
      </c>
    </row>
    <row r="38" spans="1:3" x14ac:dyDescent="0.25">
      <c r="A38" s="6" t="s">
        <v>20</v>
      </c>
      <c r="B38" s="8"/>
      <c r="C38" s="22">
        <v>0</v>
      </c>
    </row>
    <row r="39" spans="1:3" x14ac:dyDescent="0.25">
      <c r="A39" s="6" t="s">
        <v>40</v>
      </c>
      <c r="B39" s="8">
        <v>-800000</v>
      </c>
      <c r="C39" s="22">
        <v>-9.1790768106414268E-3</v>
      </c>
    </row>
    <row r="40" spans="1:3" x14ac:dyDescent="0.25">
      <c r="A40" s="7" t="s">
        <v>41</v>
      </c>
      <c r="B40" s="10">
        <v>92455941.239999965</v>
      </c>
      <c r="C40" s="23">
        <v>6.0825232802637505E-2</v>
      </c>
    </row>
  </sheetData>
  <mergeCells count="2">
    <mergeCell ref="B1:J1"/>
    <mergeCell ref="A2:I2"/>
  </mergeCells>
  <pageMargins left="0.7" right="0.7" top="0.75" bottom="0.75" header="0.3" footer="0.3"/>
  <pageSetup scale="74" fitToHeight="0" orientation="landscape" r:id="rId1"/>
  <headerFoot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</vt:lpstr>
      <vt:lpstr>Table 2</vt:lpstr>
      <vt:lpstr>pdf</vt:lpstr>
      <vt:lpstr>pdf!Print_Area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Theroux, Kelly</dc:creator>
  <cp:lastModifiedBy>Morrison, Janeen</cp:lastModifiedBy>
  <cp:lastPrinted>2019-07-11T14:29:46Z</cp:lastPrinted>
  <dcterms:created xsi:type="dcterms:W3CDTF">2019-05-24T16:32:36Z</dcterms:created>
  <dcterms:modified xsi:type="dcterms:W3CDTF">2019-07-11T14:29:52Z</dcterms:modified>
</cp:coreProperties>
</file>