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520" windowHeight="12855" activeTab="1"/>
  </bookViews>
  <sheets>
    <sheet name="Assumptions" sheetId="4" r:id="rId1"/>
    <sheet name="Payer" sheetId="3" r:id="rId2"/>
    <sheet name="Report Data" sheetId="1" r:id="rId3"/>
    <sheet name="Report Info" sheetId="2" r:id="rId4"/>
  </sheets>
  <externalReferences>
    <externalReference r:id="rId5"/>
  </externalReferences>
  <definedNames>
    <definedName name="_xlnm.Print_Area" localSheetId="1">Payer!$A$5:$O$231</definedName>
    <definedName name="_xlnm.Print_Titles" localSheetId="1">Payer!$2:$4</definedName>
  </definedNames>
  <calcPr calcId="145621"/>
</workbook>
</file>

<file path=xl/calcChain.xml><?xml version="1.0" encoding="utf-8"?>
<calcChain xmlns="http://schemas.openxmlformats.org/spreadsheetml/2006/main">
  <c r="N229" i="3" l="1"/>
  <c r="L229" i="3"/>
  <c r="J229" i="3"/>
  <c r="H229" i="3"/>
  <c r="F229" i="3"/>
  <c r="D229" i="3"/>
  <c r="N230" i="3"/>
  <c r="L230" i="3"/>
  <c r="J230" i="3"/>
  <c r="H230" i="3"/>
  <c r="F230" i="3"/>
  <c r="D230" i="3"/>
  <c r="C230" i="3"/>
  <c r="C229" i="3"/>
  <c r="N54" i="3"/>
  <c r="N63" i="3"/>
  <c r="N153" i="3"/>
  <c r="N162" i="3"/>
  <c r="N227" i="3"/>
  <c r="N218" i="3"/>
  <c r="N231" i="3"/>
  <c r="L54" i="3"/>
  <c r="L63" i="3"/>
  <c r="L153" i="3"/>
  <c r="L162" i="3"/>
  <c r="L227" i="3"/>
  <c r="L218" i="3"/>
  <c r="L231" i="3"/>
  <c r="J54" i="3"/>
  <c r="J63" i="3"/>
  <c r="J153" i="3"/>
  <c r="J162" i="3"/>
  <c r="J227" i="3"/>
  <c r="J218" i="3"/>
  <c r="J231" i="3"/>
  <c r="H63" i="3"/>
  <c r="H227" i="3"/>
  <c r="H54" i="3"/>
  <c r="H218" i="3"/>
  <c r="H231" i="3"/>
  <c r="F63" i="3"/>
  <c r="F227" i="3"/>
  <c r="F54" i="3"/>
  <c r="F218" i="3"/>
  <c r="F231" i="3"/>
  <c r="D63" i="3"/>
  <c r="D227" i="3"/>
  <c r="D54" i="3"/>
  <c r="D218" i="3"/>
  <c r="D231" i="3"/>
  <c r="C63" i="3"/>
  <c r="C227" i="3"/>
  <c r="C54" i="3"/>
  <c r="C218" i="3"/>
  <c r="C231" i="3"/>
  <c r="C66" i="3"/>
  <c r="C67" i="3"/>
  <c r="D66" i="3"/>
  <c r="D67" i="3"/>
  <c r="F66" i="3"/>
  <c r="F67" i="3"/>
  <c r="H66" i="3"/>
  <c r="H67" i="3"/>
  <c r="J66" i="3"/>
  <c r="J67" i="3"/>
  <c r="L66" i="3"/>
  <c r="L67" i="3"/>
  <c r="N66" i="3"/>
  <c r="N67" i="3"/>
  <c r="N16" i="3"/>
  <c r="N22" i="3"/>
  <c r="L16" i="3"/>
  <c r="L22" i="3"/>
  <c r="J16" i="3"/>
  <c r="J22" i="3"/>
  <c r="M22" i="3"/>
  <c r="H22" i="3"/>
  <c r="K22" i="3"/>
  <c r="O227" i="3"/>
  <c r="N226" i="3"/>
  <c r="L226" i="3"/>
  <c r="O226" i="3"/>
  <c r="N225" i="3"/>
  <c r="L225" i="3"/>
  <c r="O225" i="3"/>
  <c r="N224" i="3"/>
  <c r="L224" i="3"/>
  <c r="O224" i="3"/>
  <c r="N223" i="3"/>
  <c r="L223" i="3"/>
  <c r="O223" i="3"/>
  <c r="N222" i="3"/>
  <c r="L222" i="3"/>
  <c r="O222" i="3"/>
  <c r="N221" i="3"/>
  <c r="L221" i="3"/>
  <c r="O221" i="3"/>
  <c r="N220" i="3"/>
  <c r="L220" i="3"/>
  <c r="O220" i="3"/>
  <c r="O218" i="3"/>
  <c r="N217" i="3"/>
  <c r="L217" i="3"/>
  <c r="O217" i="3"/>
  <c r="N216" i="3"/>
  <c r="L216" i="3"/>
  <c r="O216" i="3"/>
  <c r="N213" i="3"/>
  <c r="L213" i="3"/>
  <c r="O213" i="3"/>
  <c r="N139" i="3"/>
  <c r="N145" i="3"/>
  <c r="N40" i="3"/>
  <c r="N46" i="3"/>
  <c r="N210" i="3"/>
  <c r="L139" i="3"/>
  <c r="L145" i="3"/>
  <c r="L40" i="3"/>
  <c r="L46" i="3"/>
  <c r="L210" i="3"/>
  <c r="O210" i="3"/>
  <c r="N209" i="3"/>
  <c r="L209" i="3"/>
  <c r="O209" i="3"/>
  <c r="N208" i="3"/>
  <c r="L208" i="3"/>
  <c r="O208" i="3"/>
  <c r="N207" i="3"/>
  <c r="L207" i="3"/>
  <c r="O207" i="3"/>
  <c r="N206" i="3"/>
  <c r="L206" i="3"/>
  <c r="O206" i="3"/>
  <c r="N204" i="3"/>
  <c r="L204" i="3"/>
  <c r="O204" i="3"/>
  <c r="N203" i="3"/>
  <c r="L203" i="3"/>
  <c r="O203" i="3"/>
  <c r="N202" i="3"/>
  <c r="L202" i="3"/>
  <c r="O202" i="3"/>
  <c r="N126" i="3"/>
  <c r="N134" i="3"/>
  <c r="N27" i="3"/>
  <c r="N35" i="3"/>
  <c r="N199" i="3"/>
  <c r="L126" i="3"/>
  <c r="L134" i="3"/>
  <c r="L27" i="3"/>
  <c r="L35" i="3"/>
  <c r="L199" i="3"/>
  <c r="O199" i="3"/>
  <c r="N198" i="3"/>
  <c r="L198" i="3"/>
  <c r="O198" i="3"/>
  <c r="N197" i="3"/>
  <c r="L197" i="3"/>
  <c r="O197" i="3"/>
  <c r="N196" i="3"/>
  <c r="L196" i="3"/>
  <c r="O196" i="3"/>
  <c r="N195" i="3"/>
  <c r="L195" i="3"/>
  <c r="O195" i="3"/>
  <c r="N194" i="3"/>
  <c r="L194" i="3"/>
  <c r="O194" i="3"/>
  <c r="N193" i="3"/>
  <c r="L193" i="3"/>
  <c r="O193" i="3"/>
  <c r="N191" i="3"/>
  <c r="L191" i="3"/>
  <c r="O191" i="3"/>
  <c r="N190" i="3"/>
  <c r="L190" i="3"/>
  <c r="O190" i="3"/>
  <c r="N189" i="3"/>
  <c r="L189" i="3"/>
  <c r="O189" i="3"/>
  <c r="N115" i="3"/>
  <c r="N121" i="3"/>
  <c r="N186" i="3"/>
  <c r="L115" i="3"/>
  <c r="L121" i="3"/>
  <c r="L186" i="3"/>
  <c r="O186" i="3"/>
  <c r="N185" i="3"/>
  <c r="L185" i="3"/>
  <c r="O185" i="3"/>
  <c r="N184" i="3"/>
  <c r="L184" i="3"/>
  <c r="O184" i="3"/>
  <c r="N183" i="3"/>
  <c r="L183" i="3"/>
  <c r="O183" i="3"/>
  <c r="N182" i="3"/>
  <c r="L182" i="3"/>
  <c r="O182" i="3"/>
  <c r="N180" i="3"/>
  <c r="L180" i="3"/>
  <c r="O180" i="3"/>
  <c r="N179" i="3"/>
  <c r="L179" i="3"/>
  <c r="O179" i="3"/>
  <c r="N178" i="3"/>
  <c r="L178" i="3"/>
  <c r="O178" i="3"/>
  <c r="M227" i="3"/>
  <c r="J226" i="3"/>
  <c r="M226" i="3"/>
  <c r="J225" i="3"/>
  <c r="M225" i="3"/>
  <c r="J224" i="3"/>
  <c r="M224" i="3"/>
  <c r="J223" i="3"/>
  <c r="M223" i="3"/>
  <c r="J222" i="3"/>
  <c r="M222" i="3"/>
  <c r="J221" i="3"/>
  <c r="M221" i="3"/>
  <c r="J220" i="3"/>
  <c r="M220" i="3"/>
  <c r="M218" i="3"/>
  <c r="J217" i="3"/>
  <c r="M217" i="3"/>
  <c r="J216" i="3"/>
  <c r="M216" i="3"/>
  <c r="J213" i="3"/>
  <c r="M213" i="3"/>
  <c r="J139" i="3"/>
  <c r="J145" i="3"/>
  <c r="J40" i="3"/>
  <c r="J46" i="3"/>
  <c r="J210" i="3"/>
  <c r="M210" i="3"/>
  <c r="J209" i="3"/>
  <c r="M209" i="3"/>
  <c r="J208" i="3"/>
  <c r="M208" i="3"/>
  <c r="J207" i="3"/>
  <c r="M207" i="3"/>
  <c r="J206" i="3"/>
  <c r="M206" i="3"/>
  <c r="J204" i="3"/>
  <c r="M204" i="3"/>
  <c r="J203" i="3"/>
  <c r="M203" i="3"/>
  <c r="J202" i="3"/>
  <c r="M202" i="3"/>
  <c r="J126" i="3"/>
  <c r="J134" i="3"/>
  <c r="J27" i="3"/>
  <c r="J35" i="3"/>
  <c r="J199" i="3"/>
  <c r="M199" i="3"/>
  <c r="J198" i="3"/>
  <c r="M198" i="3"/>
  <c r="J197" i="3"/>
  <c r="M197" i="3"/>
  <c r="J196" i="3"/>
  <c r="M196" i="3"/>
  <c r="J195" i="3"/>
  <c r="M195" i="3"/>
  <c r="J194" i="3"/>
  <c r="M194" i="3"/>
  <c r="J193" i="3"/>
  <c r="M193" i="3"/>
  <c r="J191" i="3"/>
  <c r="M191" i="3"/>
  <c r="J190" i="3"/>
  <c r="M190" i="3"/>
  <c r="J189" i="3"/>
  <c r="M189" i="3"/>
  <c r="J115" i="3"/>
  <c r="J121" i="3"/>
  <c r="J186" i="3"/>
  <c r="M186" i="3"/>
  <c r="J185" i="3"/>
  <c r="M185" i="3"/>
  <c r="J184" i="3"/>
  <c r="M184" i="3"/>
  <c r="J183" i="3"/>
  <c r="M183" i="3"/>
  <c r="J182" i="3"/>
  <c r="M182" i="3"/>
  <c r="J180" i="3"/>
  <c r="M180" i="3"/>
  <c r="J179" i="3"/>
  <c r="M179" i="3"/>
  <c r="J178" i="3"/>
  <c r="M178" i="3"/>
  <c r="K227" i="3"/>
  <c r="H62" i="3"/>
  <c r="H226" i="3"/>
  <c r="K226" i="3"/>
  <c r="H61" i="3"/>
  <c r="H225" i="3"/>
  <c r="K225" i="3"/>
  <c r="H60" i="3"/>
  <c r="H224" i="3"/>
  <c r="K224" i="3"/>
  <c r="H59" i="3"/>
  <c r="H223" i="3"/>
  <c r="K223" i="3"/>
  <c r="H58" i="3"/>
  <c r="H222" i="3"/>
  <c r="K222" i="3"/>
  <c r="H57" i="3"/>
  <c r="H221" i="3"/>
  <c r="K221" i="3"/>
  <c r="H56" i="3"/>
  <c r="H220" i="3"/>
  <c r="K220" i="3"/>
  <c r="K218" i="3"/>
  <c r="H53" i="3"/>
  <c r="H217" i="3"/>
  <c r="K217" i="3"/>
  <c r="H52" i="3"/>
  <c r="H216" i="3"/>
  <c r="K216" i="3"/>
  <c r="H49" i="3"/>
  <c r="H213" i="3"/>
  <c r="K213" i="3"/>
  <c r="H46" i="3"/>
  <c r="H210" i="3"/>
  <c r="K210" i="3"/>
  <c r="H45" i="3"/>
  <c r="H209" i="3"/>
  <c r="K209" i="3"/>
  <c r="H44" i="3"/>
  <c r="H208" i="3"/>
  <c r="K208" i="3"/>
  <c r="H43" i="3"/>
  <c r="H207" i="3"/>
  <c r="K207" i="3"/>
  <c r="H42" i="3"/>
  <c r="H206" i="3"/>
  <c r="K206" i="3"/>
  <c r="H40" i="3"/>
  <c r="H204" i="3"/>
  <c r="K204" i="3"/>
  <c r="H39" i="3"/>
  <c r="H203" i="3"/>
  <c r="K203" i="3"/>
  <c r="H38" i="3"/>
  <c r="H202" i="3"/>
  <c r="K202" i="3"/>
  <c r="H35" i="3"/>
  <c r="H199" i="3"/>
  <c r="K199" i="3"/>
  <c r="H34" i="3"/>
  <c r="H198" i="3"/>
  <c r="K198" i="3"/>
  <c r="H33" i="3"/>
  <c r="H197" i="3"/>
  <c r="K197" i="3"/>
  <c r="H32" i="3"/>
  <c r="H196" i="3"/>
  <c r="K196" i="3"/>
  <c r="H31" i="3"/>
  <c r="H195" i="3"/>
  <c r="K195" i="3"/>
  <c r="H30" i="3"/>
  <c r="H194" i="3"/>
  <c r="K194" i="3"/>
  <c r="H29" i="3"/>
  <c r="H193" i="3"/>
  <c r="K193" i="3"/>
  <c r="H27" i="3"/>
  <c r="H191" i="3"/>
  <c r="K191" i="3"/>
  <c r="H26" i="3"/>
  <c r="H190" i="3"/>
  <c r="K190" i="3"/>
  <c r="H25" i="3"/>
  <c r="H189" i="3"/>
  <c r="K189" i="3"/>
  <c r="H186" i="3"/>
  <c r="K186" i="3"/>
  <c r="H21" i="3"/>
  <c r="H185" i="3"/>
  <c r="K185" i="3"/>
  <c r="H20" i="3"/>
  <c r="H184" i="3"/>
  <c r="K184" i="3"/>
  <c r="H19" i="3"/>
  <c r="H183" i="3"/>
  <c r="K183" i="3"/>
  <c r="H18" i="3"/>
  <c r="H182" i="3"/>
  <c r="K182" i="3"/>
  <c r="H16" i="3"/>
  <c r="H180" i="3"/>
  <c r="K180" i="3"/>
  <c r="H15" i="3"/>
  <c r="H179" i="3"/>
  <c r="K179" i="3"/>
  <c r="H14" i="3"/>
  <c r="H178" i="3"/>
  <c r="K178" i="3"/>
  <c r="I227" i="3"/>
  <c r="F62" i="3"/>
  <c r="F226" i="3"/>
  <c r="I226" i="3"/>
  <c r="F61" i="3"/>
  <c r="F225" i="3"/>
  <c r="I225" i="3"/>
  <c r="F60" i="3"/>
  <c r="F224" i="3"/>
  <c r="I224" i="3"/>
  <c r="F59" i="3"/>
  <c r="F223" i="3"/>
  <c r="I223" i="3"/>
  <c r="F58" i="3"/>
  <c r="F222" i="3"/>
  <c r="I222" i="3"/>
  <c r="F57" i="3"/>
  <c r="F221" i="3"/>
  <c r="I221" i="3"/>
  <c r="F56" i="3"/>
  <c r="F220" i="3"/>
  <c r="I220" i="3"/>
  <c r="I218" i="3"/>
  <c r="F53" i="3"/>
  <c r="F217" i="3"/>
  <c r="I217" i="3"/>
  <c r="F52" i="3"/>
  <c r="F216" i="3"/>
  <c r="I216" i="3"/>
  <c r="F49" i="3"/>
  <c r="F213" i="3"/>
  <c r="I213" i="3"/>
  <c r="F46" i="3"/>
  <c r="F210" i="3"/>
  <c r="I210" i="3"/>
  <c r="F45" i="3"/>
  <c r="F209" i="3"/>
  <c r="I209" i="3"/>
  <c r="F44" i="3"/>
  <c r="F208" i="3"/>
  <c r="I208" i="3"/>
  <c r="F43" i="3"/>
  <c r="F207" i="3"/>
  <c r="I207" i="3"/>
  <c r="F42" i="3"/>
  <c r="F206" i="3"/>
  <c r="I206" i="3"/>
  <c r="F40" i="3"/>
  <c r="F204" i="3"/>
  <c r="I204" i="3"/>
  <c r="F39" i="3"/>
  <c r="F203" i="3"/>
  <c r="I203" i="3"/>
  <c r="F38" i="3"/>
  <c r="F202" i="3"/>
  <c r="I202" i="3"/>
  <c r="F35" i="3"/>
  <c r="F199" i="3"/>
  <c r="I199" i="3"/>
  <c r="F34" i="3"/>
  <c r="F198" i="3"/>
  <c r="I198" i="3"/>
  <c r="F33" i="3"/>
  <c r="F197" i="3"/>
  <c r="I197" i="3"/>
  <c r="F32" i="3"/>
  <c r="F196" i="3"/>
  <c r="I196" i="3"/>
  <c r="F31" i="3"/>
  <c r="F195" i="3"/>
  <c r="I195" i="3"/>
  <c r="F30" i="3"/>
  <c r="F194" i="3"/>
  <c r="I194" i="3"/>
  <c r="F29" i="3"/>
  <c r="F193" i="3"/>
  <c r="I193" i="3"/>
  <c r="F27" i="3"/>
  <c r="F191" i="3"/>
  <c r="I191" i="3"/>
  <c r="F26" i="3"/>
  <c r="F190" i="3"/>
  <c r="I190" i="3"/>
  <c r="F25" i="3"/>
  <c r="F189" i="3"/>
  <c r="I189" i="3"/>
  <c r="F22" i="3"/>
  <c r="F186" i="3"/>
  <c r="I186" i="3"/>
  <c r="F21" i="3"/>
  <c r="F185" i="3"/>
  <c r="I185" i="3"/>
  <c r="F20" i="3"/>
  <c r="F184" i="3"/>
  <c r="I184" i="3"/>
  <c r="F19" i="3"/>
  <c r="F183" i="3"/>
  <c r="I183" i="3"/>
  <c r="F18" i="3"/>
  <c r="F182" i="3"/>
  <c r="I182" i="3"/>
  <c r="F16" i="3"/>
  <c r="F180" i="3"/>
  <c r="I180" i="3"/>
  <c r="F15" i="3"/>
  <c r="F179" i="3"/>
  <c r="I179" i="3"/>
  <c r="F14" i="3"/>
  <c r="F178" i="3"/>
  <c r="I178" i="3"/>
  <c r="N211" i="3"/>
  <c r="N200" i="3"/>
  <c r="N187" i="3"/>
  <c r="L211" i="3"/>
  <c r="L200" i="3"/>
  <c r="L187" i="3"/>
  <c r="J211" i="3"/>
  <c r="J200" i="3"/>
  <c r="J187" i="3"/>
  <c r="H211" i="3"/>
  <c r="H200" i="3"/>
  <c r="H187" i="3"/>
  <c r="F211" i="3"/>
  <c r="F200" i="3"/>
  <c r="F187" i="3"/>
  <c r="D62" i="3"/>
  <c r="D226" i="3"/>
  <c r="D61" i="3"/>
  <c r="D225" i="3"/>
  <c r="D60" i="3"/>
  <c r="D224" i="3"/>
  <c r="D59" i="3"/>
  <c r="D223" i="3"/>
  <c r="D58" i="3"/>
  <c r="D222" i="3"/>
  <c r="D57" i="3"/>
  <c r="D221" i="3"/>
  <c r="D56" i="3"/>
  <c r="D220" i="3"/>
  <c r="D53" i="3"/>
  <c r="D217" i="3"/>
  <c r="D52" i="3"/>
  <c r="D216" i="3"/>
  <c r="D49" i="3"/>
  <c r="D213" i="3"/>
  <c r="D46" i="3"/>
  <c r="D210" i="3"/>
  <c r="D40" i="3"/>
  <c r="D204" i="3"/>
  <c r="D211" i="3"/>
  <c r="D45" i="3"/>
  <c r="D209" i="3"/>
  <c r="D44" i="3"/>
  <c r="D208" i="3"/>
  <c r="D43" i="3"/>
  <c r="D207" i="3"/>
  <c r="D42" i="3"/>
  <c r="D206" i="3"/>
  <c r="D39" i="3"/>
  <c r="D203" i="3"/>
  <c r="D38" i="3"/>
  <c r="D202" i="3"/>
  <c r="D35" i="3"/>
  <c r="D199" i="3"/>
  <c r="D27" i="3"/>
  <c r="D191" i="3"/>
  <c r="D200" i="3"/>
  <c r="D34" i="3"/>
  <c r="D198" i="3"/>
  <c r="D33" i="3"/>
  <c r="D197" i="3"/>
  <c r="D32" i="3"/>
  <c r="D196" i="3"/>
  <c r="D31" i="3"/>
  <c r="D195" i="3"/>
  <c r="D30" i="3"/>
  <c r="D194" i="3"/>
  <c r="D29" i="3"/>
  <c r="D193" i="3"/>
  <c r="D26" i="3"/>
  <c r="D190" i="3"/>
  <c r="D25" i="3"/>
  <c r="D189" i="3"/>
  <c r="D22" i="3"/>
  <c r="D186" i="3"/>
  <c r="D16" i="3"/>
  <c r="D180" i="3"/>
  <c r="D187" i="3"/>
  <c r="D21" i="3"/>
  <c r="D185" i="3"/>
  <c r="D20" i="3"/>
  <c r="D184" i="3"/>
  <c r="D19" i="3"/>
  <c r="D183" i="3"/>
  <c r="D18" i="3"/>
  <c r="D182" i="3"/>
  <c r="D15" i="3"/>
  <c r="D179" i="3"/>
  <c r="D14" i="3"/>
  <c r="D178" i="3"/>
  <c r="A4" i="4"/>
  <c r="H47" i="3"/>
  <c r="H11" i="3"/>
  <c r="H175" i="3"/>
  <c r="F10" i="3"/>
  <c r="F109" i="3"/>
  <c r="D10" i="3"/>
  <c r="D109" i="3"/>
  <c r="F11" i="3"/>
  <c r="F110" i="3"/>
  <c r="H10" i="3"/>
  <c r="H174" i="3"/>
  <c r="H23" i="3"/>
  <c r="H109" i="3"/>
  <c r="H110" i="3"/>
  <c r="H36" i="3"/>
  <c r="I162" i="3"/>
  <c r="K161" i="3"/>
  <c r="I161" i="3"/>
  <c r="K160" i="3"/>
  <c r="I160" i="3"/>
  <c r="K159" i="3"/>
  <c r="I159" i="3"/>
  <c r="K158" i="3"/>
  <c r="I158" i="3"/>
  <c r="K157" i="3"/>
  <c r="I157" i="3"/>
  <c r="K156" i="3"/>
  <c r="I156" i="3"/>
  <c r="K155" i="3"/>
  <c r="I155" i="3"/>
  <c r="K153" i="3"/>
  <c r="I153" i="3"/>
  <c r="K152" i="3"/>
  <c r="I152" i="3"/>
  <c r="K151" i="3"/>
  <c r="I151" i="3"/>
  <c r="K148" i="3"/>
  <c r="I148" i="3"/>
  <c r="I145" i="3"/>
  <c r="K144" i="3"/>
  <c r="I144" i="3"/>
  <c r="K143" i="3"/>
  <c r="I143" i="3"/>
  <c r="K142" i="3"/>
  <c r="I142" i="3"/>
  <c r="K141" i="3"/>
  <c r="I141" i="3"/>
  <c r="K139" i="3"/>
  <c r="I139" i="3"/>
  <c r="K138" i="3"/>
  <c r="I138" i="3"/>
  <c r="K137" i="3"/>
  <c r="I137" i="3"/>
  <c r="I134" i="3"/>
  <c r="K133" i="3"/>
  <c r="I133" i="3"/>
  <c r="K132" i="3"/>
  <c r="I132" i="3"/>
  <c r="K131" i="3"/>
  <c r="I131" i="3"/>
  <c r="K130" i="3"/>
  <c r="I130" i="3"/>
  <c r="K129" i="3"/>
  <c r="I129" i="3"/>
  <c r="K128" i="3"/>
  <c r="I128" i="3"/>
  <c r="I126" i="3"/>
  <c r="K125" i="3"/>
  <c r="I125" i="3"/>
  <c r="K124" i="3"/>
  <c r="I124" i="3"/>
  <c r="I121" i="3"/>
  <c r="K120" i="3"/>
  <c r="I120" i="3"/>
  <c r="K119" i="3"/>
  <c r="I119" i="3"/>
  <c r="K118" i="3"/>
  <c r="I118" i="3"/>
  <c r="K117" i="3"/>
  <c r="I117" i="3"/>
  <c r="I115" i="3"/>
  <c r="K114" i="3"/>
  <c r="I114" i="3"/>
  <c r="K113" i="3"/>
  <c r="I113" i="3"/>
  <c r="K115" i="3"/>
  <c r="K126" i="3"/>
  <c r="J135" i="3"/>
  <c r="J166" i="3"/>
  <c r="K162" i="3"/>
  <c r="K121" i="3"/>
  <c r="J122" i="3"/>
  <c r="K134" i="3"/>
  <c r="J146" i="3"/>
  <c r="K62" i="3"/>
  <c r="K61" i="3"/>
  <c r="K60" i="3"/>
  <c r="K59" i="3"/>
  <c r="K58" i="3"/>
  <c r="K57" i="3"/>
  <c r="K56" i="3"/>
  <c r="K53" i="3"/>
  <c r="K52" i="3"/>
  <c r="K49" i="3"/>
  <c r="K45" i="3"/>
  <c r="K44" i="3"/>
  <c r="K43" i="3"/>
  <c r="K42" i="3"/>
  <c r="K39" i="3"/>
  <c r="K38" i="3"/>
  <c r="K34" i="3"/>
  <c r="K33" i="3"/>
  <c r="K32" i="3"/>
  <c r="K31" i="3"/>
  <c r="K30" i="3"/>
  <c r="K29" i="3"/>
  <c r="K26" i="3"/>
  <c r="K25" i="3"/>
  <c r="K21" i="3"/>
  <c r="K20" i="3"/>
  <c r="K19" i="3"/>
  <c r="K18" i="3"/>
  <c r="K15" i="3"/>
  <c r="K14" i="3"/>
  <c r="K145" i="3"/>
  <c r="I57" i="3"/>
  <c r="I56" i="3"/>
  <c r="C57" i="3"/>
  <c r="C56" i="3"/>
  <c r="I18" i="3"/>
  <c r="C19" i="3"/>
  <c r="C18" i="3"/>
  <c r="O44" i="3"/>
  <c r="O45" i="3"/>
  <c r="M44" i="3"/>
  <c r="M45" i="3"/>
  <c r="O31" i="3"/>
  <c r="O32" i="3"/>
  <c r="M31" i="3"/>
  <c r="M32" i="3"/>
  <c r="I45" i="3"/>
  <c r="I43" i="3"/>
  <c r="I42" i="3"/>
  <c r="C45" i="3"/>
  <c r="C209" i="3"/>
  <c r="C44" i="3"/>
  <c r="C208" i="3"/>
  <c r="C43" i="3"/>
  <c r="C42" i="3"/>
  <c r="I30" i="3"/>
  <c r="C30" i="3"/>
  <c r="I29" i="3"/>
  <c r="C29" i="3"/>
  <c r="C32" i="3"/>
  <c r="C196" i="3"/>
  <c r="I32" i="3"/>
  <c r="I31" i="3"/>
  <c r="C31" i="3"/>
  <c r="C195" i="3"/>
  <c r="C21" i="3"/>
  <c r="C185" i="3"/>
  <c r="C20" i="3"/>
  <c r="C184" i="3"/>
  <c r="O19" i="3"/>
  <c r="O20" i="3"/>
  <c r="O21" i="3"/>
  <c r="M19" i="3"/>
  <c r="M20" i="3"/>
  <c r="M21" i="3"/>
  <c r="I19" i="3"/>
  <c r="I20" i="3"/>
  <c r="I21" i="3"/>
  <c r="I44" i="3"/>
  <c r="F75" i="3"/>
  <c r="E185" i="3"/>
  <c r="E196" i="3"/>
  <c r="E209" i="3"/>
  <c r="G184" i="3"/>
  <c r="E208" i="3"/>
  <c r="G208" i="3"/>
  <c r="E184" i="3"/>
  <c r="E195" i="3"/>
  <c r="F74" i="3"/>
  <c r="E32" i="3"/>
  <c r="E45" i="3"/>
  <c r="G31" i="3"/>
  <c r="E31" i="3"/>
  <c r="C74" i="3"/>
  <c r="E44" i="3"/>
  <c r="G44" i="3"/>
  <c r="C75" i="3"/>
  <c r="D74" i="3"/>
  <c r="G45" i="3"/>
  <c r="G32" i="3"/>
  <c r="E19" i="3"/>
  <c r="D75" i="3"/>
  <c r="G20" i="3"/>
  <c r="G21" i="3"/>
  <c r="G19" i="3"/>
  <c r="E20" i="3"/>
  <c r="E21" i="3"/>
  <c r="G185" i="3"/>
  <c r="G196" i="3"/>
  <c r="G209" i="3"/>
  <c r="G195" i="3"/>
  <c r="C11" i="3"/>
  <c r="D11" i="3"/>
  <c r="D110" i="3"/>
  <c r="F175" i="3"/>
  <c r="D175" i="3"/>
  <c r="C175" i="3"/>
  <c r="C110" i="3"/>
  <c r="F100" i="3"/>
  <c r="D100" i="3"/>
  <c r="C100" i="3"/>
  <c r="C22" i="3"/>
  <c r="C35" i="3"/>
  <c r="C46" i="3"/>
  <c r="C34" i="3"/>
  <c r="C80" i="3"/>
  <c r="C33" i="3"/>
  <c r="C79" i="3"/>
  <c r="C49" i="3"/>
  <c r="C78" i="3"/>
  <c r="C207" i="3"/>
  <c r="C193" i="3"/>
  <c r="C206" i="3"/>
  <c r="C15" i="3"/>
  <c r="C179" i="3"/>
  <c r="C26" i="3"/>
  <c r="C190" i="3"/>
  <c r="C39" i="3"/>
  <c r="C16" i="3"/>
  <c r="C180" i="3"/>
  <c r="C27" i="3"/>
  <c r="C191" i="3"/>
  <c r="C40" i="3"/>
  <c r="C14" i="3"/>
  <c r="C25" i="3"/>
  <c r="C189" i="3"/>
  <c r="C38" i="3"/>
  <c r="I61" i="3"/>
  <c r="D76" i="3"/>
  <c r="D77" i="3"/>
  <c r="C53" i="3"/>
  <c r="C217" i="3"/>
  <c r="C52" i="3"/>
  <c r="C216" i="3"/>
  <c r="C60" i="3"/>
  <c r="C224" i="3"/>
  <c r="C62" i="3"/>
  <c r="C226" i="3"/>
  <c r="C61" i="3"/>
  <c r="C225" i="3"/>
  <c r="C221" i="3"/>
  <c r="C58" i="3"/>
  <c r="C59" i="3"/>
  <c r="C77" i="3"/>
  <c r="C220" i="3"/>
  <c r="I35" i="3"/>
  <c r="D80" i="3"/>
  <c r="D78" i="3"/>
  <c r="I39" i="3"/>
  <c r="I40" i="3"/>
  <c r="I38" i="3"/>
  <c r="I25" i="3"/>
  <c r="I15" i="3"/>
  <c r="O157" i="3"/>
  <c r="O158" i="3"/>
  <c r="O159" i="3"/>
  <c r="M157" i="3"/>
  <c r="M158" i="3"/>
  <c r="G157" i="3"/>
  <c r="G158" i="3"/>
  <c r="E157" i="3"/>
  <c r="E158" i="3"/>
  <c r="O58" i="3"/>
  <c r="O59" i="3"/>
  <c r="M58" i="3"/>
  <c r="M59" i="3"/>
  <c r="N23" i="3"/>
  <c r="O148" i="3"/>
  <c r="O142" i="3"/>
  <c r="O141" i="3"/>
  <c r="O140" i="3"/>
  <c r="O138" i="3"/>
  <c r="O137" i="3"/>
  <c r="O133" i="3"/>
  <c r="O132" i="3"/>
  <c r="O129" i="3"/>
  <c r="O128" i="3"/>
  <c r="O125" i="3"/>
  <c r="O124" i="3"/>
  <c r="O118" i="3"/>
  <c r="O117" i="3"/>
  <c r="O114" i="3"/>
  <c r="O113" i="3"/>
  <c r="M152" i="3"/>
  <c r="M148" i="3"/>
  <c r="M142" i="3"/>
  <c r="M141" i="3"/>
  <c r="M140" i="3"/>
  <c r="M138" i="3"/>
  <c r="M137" i="3"/>
  <c r="M133" i="3"/>
  <c r="M132" i="3"/>
  <c r="M129" i="3"/>
  <c r="M128" i="3"/>
  <c r="M125" i="3"/>
  <c r="M124" i="3"/>
  <c r="M118" i="3"/>
  <c r="M117" i="3"/>
  <c r="M114" i="3"/>
  <c r="M113" i="3"/>
  <c r="G162" i="3"/>
  <c r="G161" i="3"/>
  <c r="G160" i="3"/>
  <c r="G159" i="3"/>
  <c r="G156" i="3"/>
  <c r="G155" i="3"/>
  <c r="G153" i="3"/>
  <c r="G152" i="3"/>
  <c r="G151" i="3"/>
  <c r="G148" i="3"/>
  <c r="G145" i="3"/>
  <c r="G142" i="3"/>
  <c r="G141" i="3"/>
  <c r="G139" i="3"/>
  <c r="G138" i="3"/>
  <c r="G137" i="3"/>
  <c r="G134" i="3"/>
  <c r="G133" i="3"/>
  <c r="G132" i="3"/>
  <c r="G129" i="3"/>
  <c r="G128" i="3"/>
  <c r="G126" i="3"/>
  <c r="G125" i="3"/>
  <c r="G124" i="3"/>
  <c r="G121" i="3"/>
  <c r="G118" i="3"/>
  <c r="G117" i="3"/>
  <c r="G115" i="3"/>
  <c r="G114" i="3"/>
  <c r="G113" i="3"/>
  <c r="E162" i="3"/>
  <c r="E161" i="3"/>
  <c r="E160" i="3"/>
  <c r="E159" i="3"/>
  <c r="E156" i="3"/>
  <c r="E155" i="3"/>
  <c r="E153" i="3"/>
  <c r="E152" i="3"/>
  <c r="E151" i="3"/>
  <c r="E148" i="3"/>
  <c r="E145" i="3"/>
  <c r="E142" i="3"/>
  <c r="E141" i="3"/>
  <c r="E139" i="3"/>
  <c r="E138" i="3"/>
  <c r="E137" i="3"/>
  <c r="E134" i="3"/>
  <c r="E133" i="3"/>
  <c r="E132" i="3"/>
  <c r="E129" i="3"/>
  <c r="E128" i="3"/>
  <c r="E126" i="3"/>
  <c r="E125" i="3"/>
  <c r="E124" i="3"/>
  <c r="E121" i="3"/>
  <c r="E118" i="3"/>
  <c r="E117" i="3"/>
  <c r="E115" i="3"/>
  <c r="E114" i="3"/>
  <c r="E113" i="3"/>
  <c r="O49" i="3"/>
  <c r="O43" i="3"/>
  <c r="O42" i="3"/>
  <c r="O41" i="3"/>
  <c r="O39" i="3"/>
  <c r="O38" i="3"/>
  <c r="O34" i="3"/>
  <c r="O33" i="3"/>
  <c r="O30" i="3"/>
  <c r="O29" i="3"/>
  <c r="O26" i="3"/>
  <c r="O25" i="3"/>
  <c r="O18" i="3"/>
  <c r="O15" i="3"/>
  <c r="O14" i="3"/>
  <c r="M49" i="3"/>
  <c r="M43" i="3"/>
  <c r="M42" i="3"/>
  <c r="M41" i="3"/>
  <c r="M39" i="3"/>
  <c r="M38" i="3"/>
  <c r="M34" i="3"/>
  <c r="M33" i="3"/>
  <c r="M30" i="3"/>
  <c r="M29" i="3"/>
  <c r="M26" i="3"/>
  <c r="M25" i="3"/>
  <c r="M18" i="3"/>
  <c r="M15" i="3"/>
  <c r="M14" i="3"/>
  <c r="F166" i="3"/>
  <c r="D166" i="3"/>
  <c r="C166" i="3"/>
  <c r="F146" i="3"/>
  <c r="D146" i="3"/>
  <c r="C146" i="3"/>
  <c r="F135" i="3"/>
  <c r="D135" i="3"/>
  <c r="C135" i="3"/>
  <c r="F122" i="3"/>
  <c r="D122" i="3"/>
  <c r="C122" i="3"/>
  <c r="N109" i="3"/>
  <c r="B103" i="3"/>
  <c r="B168" i="3"/>
  <c r="C10" i="3"/>
  <c r="B2" i="3"/>
  <c r="C88" i="3"/>
  <c r="D88" i="3"/>
  <c r="F88" i="3"/>
  <c r="I26" i="3"/>
  <c r="F79" i="3"/>
  <c r="F94" i="3"/>
  <c r="I33" i="3"/>
  <c r="K16" i="3"/>
  <c r="F78" i="3"/>
  <c r="F93" i="3"/>
  <c r="I49" i="3"/>
  <c r="F80" i="3"/>
  <c r="I34" i="3"/>
  <c r="I52" i="3"/>
  <c r="I16" i="3"/>
  <c r="F174" i="3"/>
  <c r="J36" i="3"/>
  <c r="K27" i="3"/>
  <c r="I54" i="3"/>
  <c r="F76" i="3"/>
  <c r="I58" i="3"/>
  <c r="I62" i="3"/>
  <c r="K40" i="3"/>
  <c r="I60" i="3"/>
  <c r="I14" i="3"/>
  <c r="I27" i="3"/>
  <c r="I22" i="3"/>
  <c r="I46" i="3"/>
  <c r="I53" i="3"/>
  <c r="F77" i="3"/>
  <c r="I59" i="3"/>
  <c r="I63" i="3"/>
  <c r="C213" i="3"/>
  <c r="M52" i="3"/>
  <c r="O61" i="3"/>
  <c r="O161" i="3"/>
  <c r="D174" i="3"/>
  <c r="C109" i="3"/>
  <c r="C174" i="3"/>
  <c r="M60" i="3"/>
  <c r="M126" i="3"/>
  <c r="O152" i="3"/>
  <c r="D90" i="3"/>
  <c r="O60" i="3"/>
  <c r="O156" i="3"/>
  <c r="O62" i="3"/>
  <c r="O56" i="3"/>
  <c r="O134" i="3"/>
  <c r="M156" i="3"/>
  <c r="O53" i="3"/>
  <c r="M16" i="3"/>
  <c r="M115" i="3"/>
  <c r="M159" i="3"/>
  <c r="C23" i="3"/>
  <c r="C186" i="3"/>
  <c r="C187" i="3"/>
  <c r="E14" i="3"/>
  <c r="C197" i="3"/>
  <c r="D93" i="3"/>
  <c r="G29" i="3"/>
  <c r="C178" i="3"/>
  <c r="E178" i="3"/>
  <c r="E226" i="3"/>
  <c r="E34" i="3"/>
  <c r="G39" i="3"/>
  <c r="F47" i="3"/>
  <c r="G22" i="3"/>
  <c r="E63" i="3"/>
  <c r="D36" i="3"/>
  <c r="F95" i="3"/>
  <c r="G62" i="3"/>
  <c r="G54" i="3"/>
  <c r="E53" i="3"/>
  <c r="G63" i="3"/>
  <c r="G58" i="3"/>
  <c r="D95" i="3"/>
  <c r="E206" i="3"/>
  <c r="F23" i="3"/>
  <c r="E29" i="3"/>
  <c r="G53" i="3"/>
  <c r="C198" i="3"/>
  <c r="C183" i="3"/>
  <c r="M56" i="3"/>
  <c r="G59" i="3"/>
  <c r="G226" i="3"/>
  <c r="E217" i="3"/>
  <c r="G38" i="3"/>
  <c r="G16" i="3"/>
  <c r="D89" i="3"/>
  <c r="E43" i="3"/>
  <c r="C94" i="3"/>
  <c r="C36" i="3"/>
  <c r="D23" i="3"/>
  <c r="E16" i="3"/>
  <c r="E35" i="3"/>
  <c r="G14" i="3"/>
  <c r="G26" i="3"/>
  <c r="M40" i="3"/>
  <c r="M61" i="3"/>
  <c r="C199" i="3"/>
  <c r="C200" i="3"/>
  <c r="E207" i="3"/>
  <c r="M151" i="3"/>
  <c r="O126" i="3"/>
  <c r="O121" i="3"/>
  <c r="E221" i="3"/>
  <c r="G218" i="3"/>
  <c r="O160" i="3"/>
  <c r="N166" i="3"/>
  <c r="E59" i="3"/>
  <c r="G18" i="3"/>
  <c r="F36" i="3"/>
  <c r="C95" i="3"/>
  <c r="E54" i="3"/>
  <c r="E225" i="3"/>
  <c r="E57" i="3"/>
  <c r="E216" i="3"/>
  <c r="E38" i="3"/>
  <c r="E25" i="3"/>
  <c r="C89" i="3"/>
  <c r="M53" i="3"/>
  <c r="E180" i="3"/>
  <c r="G190" i="3"/>
  <c r="M160" i="3"/>
  <c r="O151" i="3"/>
  <c r="M57" i="3"/>
  <c r="D70" i="3"/>
  <c r="D85" i="3"/>
  <c r="G206" i="3"/>
  <c r="J47" i="3"/>
  <c r="G52" i="3"/>
  <c r="E218" i="3"/>
  <c r="G221" i="3"/>
  <c r="C93" i="3"/>
  <c r="E61" i="3"/>
  <c r="E49" i="3"/>
  <c r="E40" i="3"/>
  <c r="G57" i="3"/>
  <c r="G49" i="3"/>
  <c r="G35" i="3"/>
  <c r="M62" i="3"/>
  <c r="E190" i="3"/>
  <c r="C223" i="3"/>
  <c r="O155" i="3"/>
  <c r="F81" i="3"/>
  <c r="F96" i="3"/>
  <c r="E42" i="3"/>
  <c r="F71" i="3"/>
  <c r="F86" i="3"/>
  <c r="F89" i="3"/>
  <c r="E52" i="3"/>
  <c r="C182" i="3"/>
  <c r="E189" i="3"/>
  <c r="E62" i="3"/>
  <c r="E18" i="3"/>
  <c r="E26" i="3"/>
  <c r="G42" i="3"/>
  <c r="G34" i="3"/>
  <c r="G180" i="3"/>
  <c r="M139" i="3"/>
  <c r="O115" i="3"/>
  <c r="O139" i="3"/>
  <c r="D72" i="3"/>
  <c r="D87" i="3"/>
  <c r="O35" i="3"/>
  <c r="M27" i="3"/>
  <c r="O27" i="3"/>
  <c r="L47" i="3"/>
  <c r="M46" i="3"/>
  <c r="N146" i="3"/>
  <c r="O145" i="3"/>
  <c r="G25" i="3"/>
  <c r="G40" i="3"/>
  <c r="E22" i="3"/>
  <c r="D81" i="3"/>
  <c r="D96" i="3"/>
  <c r="F90" i="3"/>
  <c r="G33" i="3"/>
  <c r="E33" i="3"/>
  <c r="G30" i="3"/>
  <c r="D47" i="3"/>
  <c r="G46" i="3"/>
  <c r="E46" i="3"/>
  <c r="G43" i="3"/>
  <c r="E58" i="3"/>
  <c r="C76" i="3"/>
  <c r="C222" i="3"/>
  <c r="G60" i="3"/>
  <c r="E60" i="3"/>
  <c r="E224" i="3"/>
  <c r="E220" i="3"/>
  <c r="G56" i="3"/>
  <c r="G61" i="3"/>
  <c r="E56" i="3"/>
  <c r="N135" i="3"/>
  <c r="M145" i="3"/>
  <c r="L146" i="3"/>
  <c r="F70" i="3"/>
  <c r="F85" i="3"/>
  <c r="C71" i="3"/>
  <c r="C86" i="3"/>
  <c r="C203" i="3"/>
  <c r="E203" i="3"/>
  <c r="E39" i="3"/>
  <c r="G191" i="3"/>
  <c r="E27" i="3"/>
  <c r="G27" i="3"/>
  <c r="G15" i="3"/>
  <c r="E15" i="3"/>
  <c r="D71" i="3"/>
  <c r="D86" i="3"/>
  <c r="C90" i="3"/>
  <c r="C194" i="3"/>
  <c r="E194" i="3"/>
  <c r="E30" i="3"/>
  <c r="C81" i="3"/>
  <c r="C96" i="3"/>
  <c r="D79" i="3"/>
  <c r="D94" i="3"/>
  <c r="M155" i="3"/>
  <c r="M161" i="3"/>
  <c r="O16" i="3"/>
  <c r="N36" i="3"/>
  <c r="O52" i="3"/>
  <c r="F72" i="3"/>
  <c r="F87" i="3"/>
  <c r="C72" i="3"/>
  <c r="C87" i="3"/>
  <c r="C204" i="3"/>
  <c r="E204" i="3"/>
  <c r="N122" i="3"/>
  <c r="O40" i="3"/>
  <c r="O57" i="3"/>
  <c r="C70" i="3"/>
  <c r="C85" i="3"/>
  <c r="C202" i="3"/>
  <c r="E202" i="3"/>
  <c r="C210" i="3"/>
  <c r="C47" i="3"/>
  <c r="K63" i="3"/>
  <c r="G216" i="3"/>
  <c r="G186" i="3"/>
  <c r="K54" i="3"/>
  <c r="G178" i="3"/>
  <c r="G227" i="3"/>
  <c r="K46" i="3"/>
  <c r="K35" i="3"/>
  <c r="M153" i="3"/>
  <c r="G213" i="3"/>
  <c r="E213" i="3"/>
  <c r="G193" i="3"/>
  <c r="E223" i="3"/>
  <c r="L135" i="3"/>
  <c r="M134" i="3"/>
  <c r="E199" i="3"/>
  <c r="E193" i="3"/>
  <c r="G222" i="3"/>
  <c r="G203" i="3"/>
  <c r="G223" i="3"/>
  <c r="E183" i="3"/>
  <c r="G199" i="3"/>
  <c r="G217" i="3"/>
  <c r="G224" i="3"/>
  <c r="E222" i="3"/>
  <c r="E182" i="3"/>
  <c r="G220" i="3"/>
  <c r="L122" i="3"/>
  <c r="M121" i="3"/>
  <c r="C211" i="3"/>
  <c r="O153" i="3"/>
  <c r="G198" i="3"/>
  <c r="E198" i="3"/>
  <c r="G189" i="3"/>
  <c r="G202" i="3"/>
  <c r="E227" i="3"/>
  <c r="G182" i="3"/>
  <c r="G210" i="3"/>
  <c r="E210" i="3"/>
  <c r="G204" i="3"/>
  <c r="J23" i="3"/>
  <c r="E191" i="3"/>
  <c r="G225" i="3"/>
  <c r="G207" i="3"/>
  <c r="M54" i="3"/>
  <c r="M162" i="3"/>
  <c r="L166" i="3"/>
  <c r="L23" i="3"/>
  <c r="E179" i="3"/>
  <c r="G179" i="3"/>
  <c r="O54" i="3"/>
  <c r="G183" i="3"/>
  <c r="M35" i="3"/>
  <c r="L36" i="3"/>
  <c r="N47" i="3"/>
  <c r="O46" i="3"/>
  <c r="O22" i="3"/>
  <c r="G197" i="3"/>
  <c r="E197" i="3"/>
  <c r="G194" i="3"/>
  <c r="E186" i="3"/>
  <c r="O162" i="3"/>
  <c r="O63" i="3"/>
  <c r="M63" i="3"/>
</calcChain>
</file>

<file path=xl/sharedStrings.xml><?xml version="1.0" encoding="utf-8"?>
<sst xmlns="http://schemas.openxmlformats.org/spreadsheetml/2006/main" count="588" uniqueCount="62">
  <si>
    <t/>
  </si>
  <si>
    <t>Payer</t>
  </si>
  <si>
    <t>Accounts</t>
  </si>
  <si>
    <t>Payer (Rollup)</t>
  </si>
  <si>
    <t xml:space="preserve">  Payer (Uncategorized)</t>
  </si>
  <si>
    <t>Disproportionate Share Payments</t>
  </si>
  <si>
    <t>Net Payer Revenue</t>
  </si>
  <si>
    <t xml:space="preserve">  Commercial (Rollup)</t>
  </si>
  <si>
    <t>Hospital</t>
  </si>
  <si>
    <t>Physician</t>
  </si>
  <si>
    <t>Total Revenue</t>
  </si>
  <si>
    <t>Allowances - Hospital</t>
  </si>
  <si>
    <t>Allowances - Physicians</t>
  </si>
  <si>
    <t xml:space="preserve">  Medicaid (Rollup)</t>
  </si>
  <si>
    <t>Graduate Medical Education Payments_Phys.</t>
  </si>
  <si>
    <t>Graduate Medical Education Payments-Hosp</t>
  </si>
  <si>
    <t>Total Payer (Rollup)</t>
  </si>
  <si>
    <t>Edit_Net Patient Care Revenue-Inc Statemt</t>
  </si>
  <si>
    <t>PAYER REVENUE</t>
  </si>
  <si>
    <t>Description:</t>
  </si>
  <si>
    <t>REPORT 5</t>
  </si>
  <si>
    <t>Levels:</t>
  </si>
  <si>
    <t>Currency:</t>
  </si>
  <si>
    <t>United States of America, Dollars</t>
  </si>
  <si>
    <t>Total Payer Revenue</t>
  </si>
  <si>
    <t xml:space="preserve">Commercial </t>
  </si>
  <si>
    <t>Medicaid</t>
  </si>
  <si>
    <t>Medicare</t>
  </si>
  <si>
    <t>Proposed Year 1</t>
  </si>
  <si>
    <t>Proposed Year 2</t>
  </si>
  <si>
    <t>Proposed Year 3</t>
  </si>
  <si>
    <t>YYYY</t>
  </si>
  <si>
    <t>PAYER REVENUE REPORT</t>
  </si>
  <si>
    <t>WITHOUT PROJECT</t>
  </si>
  <si>
    <t>EDIT</t>
  </si>
  <si>
    <t>WITH PROJECT</t>
  </si>
  <si>
    <t xml:space="preserve"> PROJECT ONLY</t>
  </si>
  <si>
    <t>Note: This table requires no "fill-in" as it is populated automatically</t>
  </si>
  <si>
    <t>Actuals</t>
  </si>
  <si>
    <t>% change</t>
  </si>
  <si>
    <t xml:space="preserve">  Free Care</t>
  </si>
  <si>
    <t xml:space="preserve">  Allowances</t>
  </si>
  <si>
    <t xml:space="preserve">  Bad Debt</t>
  </si>
  <si>
    <t>Total Allowances - Hospital</t>
  </si>
  <si>
    <t>Total Allowances - Physicians</t>
  </si>
  <si>
    <t>Free Care</t>
  </si>
  <si>
    <t>Bad Debt</t>
  </si>
  <si>
    <t xml:space="preserve">  Discounts</t>
  </si>
  <si>
    <t xml:space="preserve">  Unallocated</t>
  </si>
  <si>
    <t>PLEASE PROVIDE ASSUMPTIONS</t>
  </si>
  <si>
    <t>Proposed Yr 1</t>
  </si>
  <si>
    <t>Proposed Yr 2</t>
  </si>
  <si>
    <t>Proposed Yr 3</t>
  </si>
  <si>
    <t>PAYER PROJECTIONS--TABLE 6</t>
  </si>
  <si>
    <t>Budget 2018 Approved</t>
  </si>
  <si>
    <t xml:space="preserve">  Medicare (Rollup)</t>
  </si>
  <si>
    <t>Rutland Regional Medical Center</t>
  </si>
  <si>
    <t>Projection</t>
  </si>
  <si>
    <t>CT Scanner</t>
  </si>
  <si>
    <t>Fixed Prospective Payments (FPP)</t>
  </si>
  <si>
    <t>Total NPR &amp; FPP &amp; Reserves &amp; Other</t>
  </si>
  <si>
    <t>Net to Gross (Changed to include FPP)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</si>
</sst>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=0]#,##0;#,##0"/>
    <numFmt numFmtId="165" formatCode="_(* #,##0_);_(* \(#,##0\);_(* &quot;-&quot;??_);_(@_)"/>
    <numFmt numFmtId="166" formatCode="0.0%"/>
  </numFmts>
  <fonts count="23" x14ac:knownFonts="1">
    <font>
      <sz val="10"/>
      <name val="Arial"/>
    </font>
    <font>
      <b/>
      <sz val="10"/>
      <name val="Arial"/>
      <family val="2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0"/>
      <color indexed="12"/>
      <name val="Calibri"/>
      <family val="2"/>
    </font>
    <font>
      <sz val="10"/>
      <color indexed="12"/>
      <name val="Calibri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8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8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09">
    <xf numFmtId="0" fontId="0" fillId="0" borderId="0" xfId="0"/>
    <xf numFmtId="164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164" fontId="6" fillId="0" borderId="0" xfId="0" applyNumberFormat="1" applyFont="1"/>
    <xf numFmtId="49" fontId="7" fillId="0" borderId="0" xfId="0" applyNumberFormat="1" applyFont="1"/>
    <xf numFmtId="49" fontId="8" fillId="0" borderId="0" xfId="0" applyNumberFormat="1" applyFont="1"/>
    <xf numFmtId="0" fontId="9" fillId="0" borderId="0" xfId="0" applyFont="1"/>
    <xf numFmtId="0" fontId="1" fillId="0" borderId="0" xfId="0" applyFont="1"/>
    <xf numFmtId="0" fontId="16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164" fontId="10" fillId="0" borderId="2" xfId="0" applyNumberFormat="1" applyFont="1" applyBorder="1"/>
    <xf numFmtId="164" fontId="10" fillId="4" borderId="4" xfId="0" applyNumberFormat="1" applyFont="1" applyFill="1" applyBorder="1"/>
    <xf numFmtId="0" fontId="15" fillId="5" borderId="0" xfId="0" applyNumberFormat="1" applyFont="1" applyFill="1"/>
    <xf numFmtId="164" fontId="15" fillId="5" borderId="0" xfId="0" applyNumberFormat="1" applyFont="1" applyFill="1"/>
    <xf numFmtId="0" fontId="13" fillId="5" borderId="0" xfId="0" applyNumberFormat="1" applyFont="1" applyFill="1"/>
    <xf numFmtId="164" fontId="13" fillId="5" borderId="0" xfId="0" applyNumberFormat="1" applyFont="1" applyFill="1"/>
    <xf numFmtId="0" fontId="14" fillId="5" borderId="0" xfId="0" applyFont="1" applyFill="1"/>
    <xf numFmtId="0" fontId="17" fillId="5" borderId="0" xfId="0" applyNumberFormat="1" applyFont="1" applyFill="1"/>
    <xf numFmtId="0" fontId="18" fillId="5" borderId="0" xfId="0" applyNumberFormat="1" applyFont="1" applyFill="1"/>
    <xf numFmtId="164" fontId="18" fillId="5" borderId="3" xfId="0" applyNumberFormat="1" applyFont="1" applyFill="1" applyBorder="1"/>
    <xf numFmtId="164" fontId="2" fillId="0" borderId="0" xfId="0" applyNumberFormat="1" applyFont="1" applyAlignment="1">
      <alignment horizontal="center"/>
    </xf>
    <xf numFmtId="41" fontId="10" fillId="4" borderId="4" xfId="0" applyNumberFormat="1" applyFont="1" applyFill="1" applyBorder="1"/>
    <xf numFmtId="0" fontId="9" fillId="0" borderId="0" xfId="0" applyFont="1" applyBorder="1"/>
    <xf numFmtId="0" fontId="9" fillId="0" borderId="1" xfId="0" applyFont="1" applyBorder="1"/>
    <xf numFmtId="0" fontId="11" fillId="0" borderId="0" xfId="0" applyNumberFormat="1" applyFont="1" applyBorder="1" applyAlignment="1">
      <alignment horizontal="center"/>
    </xf>
    <xf numFmtId="0" fontId="10" fillId="0" borderId="5" xfId="0" applyNumberFormat="1" applyFont="1" applyBorder="1"/>
    <xf numFmtId="164" fontId="10" fillId="0" borderId="0" xfId="0" applyNumberFormat="1" applyFont="1" applyBorder="1"/>
    <xf numFmtId="0" fontId="12" fillId="0" borderId="5" xfId="0" applyNumberFormat="1" applyFont="1" applyBorder="1"/>
    <xf numFmtId="0" fontId="11" fillId="0" borderId="5" xfId="0" applyNumberFormat="1" applyFont="1" applyBorder="1"/>
    <xf numFmtId="0" fontId="9" fillId="0" borderId="11" xfId="0" applyFont="1" applyBorder="1"/>
    <xf numFmtId="41" fontId="10" fillId="0" borderId="0" xfId="0" applyNumberFormat="1" applyFont="1" applyBorder="1"/>
    <xf numFmtId="0" fontId="16" fillId="0" borderId="0" xfId="0" applyNumberFormat="1" applyFont="1" applyFill="1" applyBorder="1" applyAlignment="1">
      <alignment horizontal="center"/>
    </xf>
    <xf numFmtId="9" fontId="10" fillId="0" borderId="0" xfId="2" applyFont="1" applyBorder="1"/>
    <xf numFmtId="9" fontId="10" fillId="0" borderId="12" xfId="2" applyFont="1" applyBorder="1"/>
    <xf numFmtId="0" fontId="11" fillId="0" borderId="0" xfId="0" quotePrefix="1" applyNumberFormat="1" applyFont="1" applyBorder="1" applyAlignment="1">
      <alignment horizontal="center"/>
    </xf>
    <xf numFmtId="0" fontId="1" fillId="2" borderId="0" xfId="0" quotePrefix="1" applyFont="1" applyFill="1" applyBorder="1" applyAlignment="1">
      <alignment horizontal="center"/>
    </xf>
    <xf numFmtId="166" fontId="10" fillId="0" borderId="0" xfId="2" applyNumberFormat="1" applyFont="1" applyBorder="1"/>
    <xf numFmtId="166" fontId="10" fillId="0" borderId="2" xfId="2" applyNumberFormat="1" applyFont="1" applyBorder="1"/>
    <xf numFmtId="166" fontId="10" fillId="4" borderId="4" xfId="2" applyNumberFormat="1" applyFont="1" applyFill="1" applyBorder="1"/>
    <xf numFmtId="0" fontId="1" fillId="0" borderId="0" xfId="0" quotePrefix="1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166" fontId="10" fillId="0" borderId="1" xfId="2" applyNumberFormat="1" applyFont="1" applyBorder="1"/>
    <xf numFmtId="9" fontId="10" fillId="0" borderId="13" xfId="2" applyFont="1" applyBorder="1"/>
    <xf numFmtId="166" fontId="10" fillId="0" borderId="9" xfId="2" applyNumberFormat="1" applyFont="1" applyBorder="1"/>
    <xf numFmtId="166" fontId="10" fillId="4" borderId="10" xfId="2" applyNumberFormat="1" applyFont="1" applyFill="1" applyBorder="1"/>
    <xf numFmtId="166" fontId="10" fillId="2" borderId="0" xfId="2" applyNumberFormat="1" applyFont="1" applyFill="1" applyBorder="1"/>
    <xf numFmtId="41" fontId="10" fillId="2" borderId="0" xfId="0" applyNumberFormat="1" applyFont="1" applyFill="1" applyBorder="1"/>
    <xf numFmtId="166" fontId="10" fillId="2" borderId="1" xfId="2" applyNumberFormat="1" applyFont="1" applyFill="1" applyBorder="1"/>
    <xf numFmtId="166" fontId="10" fillId="2" borderId="2" xfId="2" applyNumberFormat="1" applyFont="1" applyFill="1" applyBorder="1"/>
    <xf numFmtId="41" fontId="10" fillId="2" borderId="2" xfId="0" applyNumberFormat="1" applyFont="1" applyFill="1" applyBorder="1"/>
    <xf numFmtId="166" fontId="10" fillId="2" borderId="9" xfId="2" applyNumberFormat="1" applyFont="1" applyFill="1" applyBorder="1"/>
    <xf numFmtId="41" fontId="10" fillId="0" borderId="2" xfId="0" applyNumberFormat="1" applyFont="1" applyBorder="1"/>
    <xf numFmtId="0" fontId="10" fillId="2" borderId="0" xfId="0" applyFont="1" applyFill="1" applyBorder="1"/>
    <xf numFmtId="0" fontId="9" fillId="0" borderId="1" xfId="0" applyFont="1" applyFill="1" applyBorder="1"/>
    <xf numFmtId="164" fontId="0" fillId="0" borderId="0" xfId="0" applyNumberFormat="1" applyFont="1"/>
    <xf numFmtId="0" fontId="22" fillId="0" borderId="0" xfId="0" applyNumberFormat="1" applyFont="1" applyFill="1" applyBorder="1" applyAlignment="1">
      <alignment horizontal="center"/>
    </xf>
    <xf numFmtId="0" fontId="9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9" fillId="0" borderId="0" xfId="0" applyFont="1" applyFill="1" applyBorder="1"/>
    <xf numFmtId="0" fontId="1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" fillId="0" borderId="1" xfId="0" applyNumberFormat="1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center"/>
    </xf>
    <xf numFmtId="166" fontId="11" fillId="2" borderId="1" xfId="2" applyNumberFormat="1" applyFont="1" applyFill="1" applyBorder="1"/>
    <xf numFmtId="0" fontId="0" fillId="0" borderId="0" xfId="0"/>
    <xf numFmtId="164" fontId="4" fillId="0" borderId="0" xfId="0" applyNumberFormat="1" applyFont="1"/>
    <xf numFmtId="165" fontId="10" fillId="2" borderId="0" xfId="1" applyNumberFormat="1" applyFont="1" applyFill="1" applyBorder="1"/>
    <xf numFmtId="165" fontId="10" fillId="2" borderId="2" xfId="1" applyNumberFormat="1" applyFont="1" applyFill="1" applyBorder="1"/>
    <xf numFmtId="164" fontId="11" fillId="4" borderId="14" xfId="0" applyNumberFormat="1" applyFont="1" applyFill="1" applyBorder="1"/>
    <xf numFmtId="166" fontId="11" fillId="4" borderId="14" xfId="2" applyNumberFormat="1" applyFont="1" applyFill="1" applyBorder="1"/>
    <xf numFmtId="41" fontId="11" fillId="4" borderId="14" xfId="0" applyNumberFormat="1" applyFont="1" applyFill="1" applyBorder="1"/>
    <xf numFmtId="166" fontId="11" fillId="4" borderId="15" xfId="2" applyNumberFormat="1" applyFont="1" applyFill="1" applyBorder="1"/>
    <xf numFmtId="164" fontId="10" fillId="0" borderId="0" xfId="0" applyNumberFormat="1" applyFont="1" applyFill="1" applyBorder="1"/>
    <xf numFmtId="166" fontId="10" fillId="0" borderId="0" xfId="2" applyNumberFormat="1" applyFont="1" applyFill="1" applyBorder="1"/>
    <xf numFmtId="41" fontId="10" fillId="0" borderId="0" xfId="0" applyNumberFormat="1" applyFont="1" applyFill="1" applyBorder="1"/>
    <xf numFmtId="0" fontId="10" fillId="0" borderId="5" xfId="0" applyNumberFormat="1" applyFont="1" applyFill="1" applyBorder="1"/>
    <xf numFmtId="0" fontId="11" fillId="0" borderId="5" xfId="0" applyNumberFormat="1" applyFont="1" applyFill="1" applyBorder="1"/>
    <xf numFmtId="0" fontId="11" fillId="0" borderId="11" xfId="0" applyNumberFormat="1" applyFont="1" applyBorder="1"/>
    <xf numFmtId="164" fontId="10" fillId="0" borderId="1" xfId="0" applyNumberFormat="1" applyFont="1" applyFill="1" applyBorder="1"/>
    <xf numFmtId="164" fontId="11" fillId="0" borderId="0" xfId="0" applyNumberFormat="1" applyFont="1" applyFill="1" applyBorder="1"/>
    <xf numFmtId="166" fontId="11" fillId="0" borderId="0" xfId="2" applyNumberFormat="1" applyFont="1" applyFill="1" applyBorder="1"/>
    <xf numFmtId="166" fontId="11" fillId="0" borderId="1" xfId="2" applyNumberFormat="1" applyFont="1" applyFill="1" applyBorder="1"/>
    <xf numFmtId="41" fontId="11" fillId="0" borderId="0" xfId="0" applyNumberFormat="1" applyFont="1" applyFill="1" applyBorder="1"/>
    <xf numFmtId="0" fontId="9" fillId="0" borderId="16" xfId="0" applyFont="1" applyBorder="1"/>
    <xf numFmtId="0" fontId="9" fillId="0" borderId="13" xfId="0" applyFont="1" applyBorder="1"/>
    <xf numFmtId="0" fontId="9" fillId="0" borderId="17" xfId="0" applyFont="1" applyBorder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center"/>
    </xf>
    <xf numFmtId="0" fontId="21" fillId="2" borderId="6" xfId="0" applyNumberFormat="1" applyFont="1" applyFill="1" applyBorder="1" applyAlignment="1">
      <alignment horizontal="center"/>
    </xf>
    <xf numFmtId="0" fontId="21" fillId="2" borderId="7" xfId="0" applyNumberFormat="1" applyFont="1" applyFill="1" applyBorder="1" applyAlignment="1">
      <alignment horizontal="center"/>
    </xf>
    <xf numFmtId="0" fontId="21" fillId="2" borderId="8" xfId="0" applyNumberFormat="1" applyFont="1" applyFill="1" applyBorder="1" applyAlignment="1">
      <alignment horizontal="center"/>
    </xf>
    <xf numFmtId="165" fontId="20" fillId="3" borderId="5" xfId="1" applyNumberFormat="1" applyFont="1" applyFill="1" applyBorder="1" applyAlignment="1">
      <alignment horizontal="center"/>
    </xf>
    <xf numFmtId="165" fontId="20" fillId="3" borderId="0" xfId="1" applyNumberFormat="1" applyFont="1" applyFill="1" applyBorder="1" applyAlignment="1">
      <alignment horizontal="center"/>
    </xf>
    <xf numFmtId="165" fontId="20" fillId="3" borderId="1" xfId="1" applyNumberFormat="1" applyFont="1" applyFill="1" applyBorder="1" applyAlignment="1">
      <alignment horizontal="center"/>
    </xf>
    <xf numFmtId="0" fontId="0" fillId="0" borderId="0" xfId="0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63</xdr:row>
      <xdr:rowOff>104775</xdr:rowOff>
    </xdr:from>
    <xdr:to>
      <xdr:col>6</xdr:col>
      <xdr:colOff>352426</xdr:colOff>
      <xdr:row>81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" y="11439525"/>
          <a:ext cx="5695950" cy="2895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NOTES: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2232000</xdr:colOff>
      <xdr:row>1</xdr:row>
      <xdr:rowOff>771525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2232000</xdr:colOff>
      <xdr:row>1</xdr:row>
      <xdr:rowOff>771525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RI~1.PER\AppData\Local\Temp\CON_Table_7-Utilization_Statistics_updated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tatistics"/>
      <sheetName val="lookup"/>
      <sheetName val="Report Data"/>
      <sheetName val="Report Info"/>
    </sheetNames>
    <sheetDataSet>
      <sheetData sheetId="0"/>
      <sheetData sheetId="1">
        <row r="3">
          <cell r="C3" t="str">
            <v>PROJECT NAME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2"/>
  <sheetViews>
    <sheetView workbookViewId="0">
      <selection activeCell="A4" sqref="A4:E4"/>
    </sheetView>
  </sheetViews>
  <sheetFormatPr defaultColWidth="9.140625" defaultRowHeight="12.75" x14ac:dyDescent="0.2"/>
  <cols>
    <col min="1" max="1" width="34.42578125" style="70" bestFit="1" customWidth="1"/>
    <col min="2" max="4" width="12.85546875" style="70" bestFit="1" customWidth="1"/>
    <col min="5" max="16384" width="9.140625" style="70"/>
  </cols>
  <sheetData>
    <row r="3" spans="1:5" ht="18" x14ac:dyDescent="0.25">
      <c r="A3" s="94" t="s">
        <v>49</v>
      </c>
      <c r="B3" s="94"/>
      <c r="C3" s="94"/>
      <c r="D3" s="94"/>
      <c r="E3" s="94"/>
    </row>
    <row r="4" spans="1:5" x14ac:dyDescent="0.2">
      <c r="A4" s="92" t="str">
        <f>+[1]Statistics!C3</f>
        <v>PROJECT NAME</v>
      </c>
      <c r="B4" s="92"/>
      <c r="C4" s="92"/>
      <c r="D4" s="92"/>
      <c r="E4" s="92"/>
    </row>
    <row r="5" spans="1:5" x14ac:dyDescent="0.2">
      <c r="A5" s="93" t="s">
        <v>53</v>
      </c>
      <c r="B5" s="92"/>
      <c r="C5" s="92"/>
      <c r="D5" s="92"/>
      <c r="E5" s="92"/>
    </row>
    <row r="9" spans="1:5" x14ac:dyDescent="0.2">
      <c r="B9" s="70" t="s">
        <v>50</v>
      </c>
      <c r="C9" s="70" t="s">
        <v>51</v>
      </c>
      <c r="D9" s="70" t="s">
        <v>52</v>
      </c>
    </row>
    <row r="10" spans="1:5" x14ac:dyDescent="0.2">
      <c r="B10" s="70" t="s">
        <v>31</v>
      </c>
      <c r="C10" s="70" t="s">
        <v>31</v>
      </c>
      <c r="D10" s="70" t="s">
        <v>31</v>
      </c>
    </row>
    <row r="12" spans="1:5" ht="15.75" x14ac:dyDescent="0.25">
      <c r="A12" s="29" t="s">
        <v>25</v>
      </c>
    </row>
    <row r="13" spans="1:5" ht="14.25" x14ac:dyDescent="0.2">
      <c r="A13" s="27" t="s">
        <v>8</v>
      </c>
    </row>
    <row r="14" spans="1:5" ht="14.25" x14ac:dyDescent="0.2">
      <c r="A14" s="27" t="s">
        <v>9</v>
      </c>
    </row>
    <row r="15" spans="1:5" ht="14.25" x14ac:dyDescent="0.2">
      <c r="A15" s="27" t="s">
        <v>10</v>
      </c>
    </row>
    <row r="16" spans="1:5" ht="14.25" x14ac:dyDescent="0.2">
      <c r="A16" s="27"/>
    </row>
    <row r="17" spans="1:1" ht="14.25" x14ac:dyDescent="0.2">
      <c r="A17" s="27" t="s">
        <v>11</v>
      </c>
    </row>
    <row r="18" spans="1:1" ht="14.25" x14ac:dyDescent="0.2">
      <c r="A18" s="27" t="s">
        <v>12</v>
      </c>
    </row>
    <row r="19" spans="1:1" ht="14.25" x14ac:dyDescent="0.2">
      <c r="A19" s="27" t="s">
        <v>45</v>
      </c>
    </row>
    <row r="20" spans="1:1" ht="14.25" x14ac:dyDescent="0.2">
      <c r="A20" s="27" t="s">
        <v>46</v>
      </c>
    </row>
    <row r="21" spans="1:1" ht="14.25" x14ac:dyDescent="0.2">
      <c r="A21" s="27" t="s">
        <v>6</v>
      </c>
    </row>
    <row r="22" spans="1:1" ht="14.25" x14ac:dyDescent="0.2">
      <c r="A22" s="27"/>
    </row>
    <row r="23" spans="1:1" ht="15.75" x14ac:dyDescent="0.25">
      <c r="A23" s="29" t="s">
        <v>26</v>
      </c>
    </row>
    <row r="24" spans="1:1" ht="14.25" x14ac:dyDescent="0.2">
      <c r="A24" s="27" t="s">
        <v>8</v>
      </c>
    </row>
    <row r="25" spans="1:1" ht="14.25" x14ac:dyDescent="0.2">
      <c r="A25" s="27" t="s">
        <v>9</v>
      </c>
    </row>
    <row r="26" spans="1:1" ht="14.25" x14ac:dyDescent="0.2">
      <c r="A26" s="27" t="s">
        <v>10</v>
      </c>
    </row>
    <row r="27" spans="1:1" ht="14.25" x14ac:dyDescent="0.2">
      <c r="A27" s="27"/>
    </row>
    <row r="28" spans="1:1" ht="14.25" x14ac:dyDescent="0.2">
      <c r="A28" s="27" t="s">
        <v>11</v>
      </c>
    </row>
    <row r="29" spans="1:1" ht="14.25" x14ac:dyDescent="0.2">
      <c r="A29" s="27" t="s">
        <v>12</v>
      </c>
    </row>
    <row r="30" spans="1:1" ht="14.25" x14ac:dyDescent="0.2">
      <c r="A30" s="27" t="s">
        <v>45</v>
      </c>
    </row>
    <row r="31" spans="1:1" ht="14.25" x14ac:dyDescent="0.2">
      <c r="A31" s="27" t="s">
        <v>46</v>
      </c>
    </row>
    <row r="32" spans="1:1" ht="14.25" x14ac:dyDescent="0.2">
      <c r="A32" s="27" t="s">
        <v>14</v>
      </c>
    </row>
    <row r="33" spans="1:1" ht="14.25" x14ac:dyDescent="0.2">
      <c r="A33" s="27" t="s">
        <v>15</v>
      </c>
    </row>
    <row r="34" spans="1:1" ht="14.25" x14ac:dyDescent="0.2">
      <c r="A34" s="27" t="s">
        <v>6</v>
      </c>
    </row>
    <row r="35" spans="1:1" ht="14.25" x14ac:dyDescent="0.2">
      <c r="A35" s="27"/>
    </row>
    <row r="36" spans="1:1" ht="15.75" x14ac:dyDescent="0.25">
      <c r="A36" s="29" t="s">
        <v>27</v>
      </c>
    </row>
    <row r="37" spans="1:1" ht="14.25" x14ac:dyDescent="0.2">
      <c r="A37" s="27" t="s">
        <v>8</v>
      </c>
    </row>
    <row r="38" spans="1:1" ht="14.25" x14ac:dyDescent="0.2">
      <c r="A38" s="27" t="s">
        <v>9</v>
      </c>
    </row>
    <row r="39" spans="1:1" ht="14.25" x14ac:dyDescent="0.2">
      <c r="A39" s="27" t="s">
        <v>10</v>
      </c>
    </row>
    <row r="40" spans="1:1" ht="14.25" x14ac:dyDescent="0.2">
      <c r="A40" s="27"/>
    </row>
    <row r="41" spans="1:1" ht="14.25" x14ac:dyDescent="0.2">
      <c r="A41" s="27" t="s">
        <v>11</v>
      </c>
    </row>
    <row r="42" spans="1:1" ht="14.25" x14ac:dyDescent="0.2">
      <c r="A42" s="27" t="s">
        <v>12</v>
      </c>
    </row>
    <row r="43" spans="1:1" ht="14.25" x14ac:dyDescent="0.2">
      <c r="A43" s="27" t="s">
        <v>45</v>
      </c>
    </row>
    <row r="44" spans="1:1" ht="14.25" x14ac:dyDescent="0.2">
      <c r="A44" s="27" t="s">
        <v>46</v>
      </c>
    </row>
    <row r="45" spans="1:1" ht="14.25" x14ac:dyDescent="0.2">
      <c r="A45" s="27" t="s">
        <v>6</v>
      </c>
    </row>
    <row r="46" spans="1:1" ht="14.25" x14ac:dyDescent="0.2">
      <c r="A46" s="27"/>
    </row>
    <row r="47" spans="1:1" ht="14.25" x14ac:dyDescent="0.2">
      <c r="A47" s="27"/>
    </row>
    <row r="48" spans="1:1" ht="15" x14ac:dyDescent="0.25">
      <c r="A48" s="30" t="s">
        <v>5</v>
      </c>
    </row>
    <row r="49" spans="1:1" ht="14.25" x14ac:dyDescent="0.2">
      <c r="A49" s="27"/>
    </row>
    <row r="50" spans="1:1" ht="15.75" x14ac:dyDescent="0.25">
      <c r="A50" s="29" t="s">
        <v>24</v>
      </c>
    </row>
    <row r="51" spans="1:1" ht="14.25" x14ac:dyDescent="0.2">
      <c r="A51" s="27" t="s">
        <v>8</v>
      </c>
    </row>
    <row r="52" spans="1:1" ht="14.25" x14ac:dyDescent="0.2">
      <c r="A52" s="27" t="s">
        <v>9</v>
      </c>
    </row>
    <row r="53" spans="1:1" ht="14.25" x14ac:dyDescent="0.2">
      <c r="A53" s="27" t="s">
        <v>10</v>
      </c>
    </row>
    <row r="54" spans="1:1" ht="14.25" x14ac:dyDescent="0.2">
      <c r="A54" s="27"/>
    </row>
    <row r="55" spans="1:1" ht="14.25" x14ac:dyDescent="0.2">
      <c r="A55" s="27" t="s">
        <v>11</v>
      </c>
    </row>
    <row r="56" spans="1:1" ht="14.25" x14ac:dyDescent="0.2">
      <c r="A56" s="27" t="s">
        <v>12</v>
      </c>
    </row>
    <row r="57" spans="1:1" ht="14.25" x14ac:dyDescent="0.2">
      <c r="A57" s="27" t="s">
        <v>45</v>
      </c>
    </row>
    <row r="58" spans="1:1" ht="14.25" x14ac:dyDescent="0.2">
      <c r="A58" s="27" t="s">
        <v>46</v>
      </c>
    </row>
    <row r="59" spans="1:1" ht="14.25" x14ac:dyDescent="0.2">
      <c r="A59" s="27" t="s">
        <v>5</v>
      </c>
    </row>
    <row r="60" spans="1:1" ht="14.25" x14ac:dyDescent="0.2">
      <c r="A60" s="27" t="s">
        <v>14</v>
      </c>
    </row>
    <row r="61" spans="1:1" ht="14.25" x14ac:dyDescent="0.2">
      <c r="A61" s="27" t="s">
        <v>15</v>
      </c>
    </row>
    <row r="62" spans="1:1" ht="15" x14ac:dyDescent="0.25">
      <c r="A62" s="30" t="s">
        <v>6</v>
      </c>
    </row>
  </sheetData>
  <mergeCells count="3">
    <mergeCell ref="A4:E4"/>
    <mergeCell ref="A5:E5"/>
    <mergeCell ref="A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31"/>
  <sheetViews>
    <sheetView showGridLines="0" tabSelected="1" zoomScale="80" zoomScaleNormal="80" workbookViewId="0">
      <selection activeCell="B1" sqref="B1"/>
    </sheetView>
  </sheetViews>
  <sheetFormatPr defaultColWidth="9.140625" defaultRowHeight="12.75" outlineLevelRow="1" x14ac:dyDescent="0.2"/>
  <cols>
    <col min="1" max="1" width="3.85546875" style="7" customWidth="1"/>
    <col min="2" max="2" width="47.140625" style="7" customWidth="1"/>
    <col min="3" max="4" width="18.7109375" style="7" customWidth="1"/>
    <col min="5" max="5" width="12.7109375" style="7" customWidth="1"/>
    <col min="6" max="6" width="18.7109375" style="7" customWidth="1"/>
    <col min="7" max="7" width="12.7109375" style="7" customWidth="1"/>
    <col min="8" max="8" width="21" style="7" customWidth="1"/>
    <col min="9" max="9" width="12.7109375" style="7" customWidth="1"/>
    <col min="10" max="10" width="18.7109375" style="7" customWidth="1"/>
    <col min="11" max="11" width="12.7109375" style="7" customWidth="1"/>
    <col min="12" max="12" width="18.7109375" style="7" customWidth="1"/>
    <col min="13" max="13" width="12.7109375" style="7" customWidth="1"/>
    <col min="14" max="14" width="18.7109375" style="7" customWidth="1"/>
    <col min="15" max="15" width="12.7109375" style="7" customWidth="1"/>
    <col min="16" max="16384" width="9.140625" style="7"/>
  </cols>
  <sheetData>
    <row r="2" spans="2:15" ht="23.25" x14ac:dyDescent="0.35">
      <c r="B2" s="101" t="str">
        <f>UPPER('Report Info'!B5)</f>
        <v>RUTLAND REGIONAL MEDICAL CENTER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2:15" ht="27" thickBot="1" x14ac:dyDescent="0.45">
      <c r="B3" s="57"/>
      <c r="C3" s="9"/>
      <c r="D3" s="9"/>
      <c r="E3" s="33"/>
      <c r="F3" s="9"/>
      <c r="G3" s="33"/>
      <c r="H3" s="68"/>
      <c r="I3" s="68"/>
      <c r="J3" s="9"/>
      <c r="K3" s="33"/>
      <c r="L3" s="9"/>
      <c r="M3" s="33"/>
      <c r="N3" s="9"/>
      <c r="O3" s="33"/>
    </row>
    <row r="4" spans="2:15" ht="23.25" x14ac:dyDescent="0.35">
      <c r="B4" s="102" t="s">
        <v>58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4"/>
    </row>
    <row r="5" spans="2:15" x14ac:dyDescent="0.2">
      <c r="B5" s="95" t="s">
        <v>32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</row>
    <row r="6" spans="2:15" s="8" customFormat="1" ht="15" customHeight="1" x14ac:dyDescent="0.2">
      <c r="B6" s="95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15" x14ac:dyDescent="0.2">
      <c r="B7" s="58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</row>
    <row r="8" spans="2:15" ht="15.75" x14ac:dyDescent="0.25">
      <c r="B8" s="98" t="s">
        <v>33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100"/>
    </row>
    <row r="9" spans="2:15" x14ac:dyDescent="0.2">
      <c r="B9" s="58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</row>
    <row r="10" spans="2:15" ht="12.75" customHeight="1" x14ac:dyDescent="0.25">
      <c r="B10" s="58" t="s">
        <v>0</v>
      </c>
      <c r="C10" s="26">
        <f>+'Report Data'!C1</f>
        <v>2017</v>
      </c>
      <c r="D10" s="26">
        <f>+'Report Data'!$D$1</f>
        <v>2018</v>
      </c>
      <c r="E10" s="24"/>
      <c r="F10" s="26">
        <f>+'Report Data'!$D$1</f>
        <v>2018</v>
      </c>
      <c r="G10" s="63"/>
      <c r="H10" s="26">
        <f>+'Report Data'!F1</f>
        <v>2019</v>
      </c>
      <c r="I10" s="63"/>
      <c r="J10" s="11">
        <v>2020</v>
      </c>
      <c r="K10" s="65"/>
      <c r="L10" s="11">
        <v>2021</v>
      </c>
      <c r="M10" s="65"/>
      <c r="N10" s="11">
        <v>2022</v>
      </c>
      <c r="O10" s="42"/>
    </row>
    <row r="11" spans="2:15" ht="15" x14ac:dyDescent="0.25">
      <c r="B11" s="58"/>
      <c r="C11" s="62" t="str">
        <f>MID('Report Data'!C2,1,6)</f>
        <v>Actual</v>
      </c>
      <c r="D11" s="62" t="str">
        <f>MID('Report Data'!D2,1,6)</f>
        <v>Budget</v>
      </c>
      <c r="E11" s="36" t="s">
        <v>39</v>
      </c>
      <c r="F11" s="62" t="str">
        <f>MID('Report Data'!E2,1,10)</f>
        <v>Projection</v>
      </c>
      <c r="G11" s="41" t="s">
        <v>39</v>
      </c>
      <c r="H11" s="62" t="str">
        <f>MID('Report Data'!F2,1,6)</f>
        <v>Budget</v>
      </c>
      <c r="I11" s="41" t="s">
        <v>39</v>
      </c>
      <c r="J11" s="64" t="s">
        <v>28</v>
      </c>
      <c r="K11" s="37" t="s">
        <v>39</v>
      </c>
      <c r="L11" s="64" t="s">
        <v>29</v>
      </c>
      <c r="M11" s="37" t="s">
        <v>39</v>
      </c>
      <c r="N11" s="64" t="s">
        <v>30</v>
      </c>
      <c r="O11" s="42" t="s">
        <v>39</v>
      </c>
    </row>
    <row r="12" spans="2:15" ht="12.75" customHeight="1" x14ac:dyDescent="0.2">
      <c r="B12" s="27"/>
      <c r="C12" s="28"/>
      <c r="D12" s="28"/>
      <c r="E12" s="28"/>
      <c r="F12" s="28"/>
      <c r="G12" s="63"/>
      <c r="H12" s="63"/>
      <c r="I12" s="63"/>
      <c r="J12" s="24"/>
      <c r="K12" s="24"/>
      <c r="L12" s="24"/>
      <c r="M12" s="24"/>
      <c r="N12" s="24"/>
      <c r="O12" s="25"/>
    </row>
    <row r="13" spans="2:15" ht="12.75" customHeight="1" x14ac:dyDescent="0.25">
      <c r="B13" s="29" t="s">
        <v>25</v>
      </c>
      <c r="C13" s="28"/>
      <c r="D13" s="28"/>
      <c r="E13" s="28"/>
      <c r="F13" s="28"/>
      <c r="G13" s="24"/>
      <c r="H13" s="28"/>
      <c r="I13" s="24"/>
      <c r="J13" s="24"/>
      <c r="K13" s="24"/>
      <c r="L13" s="24"/>
      <c r="M13" s="24"/>
      <c r="N13" s="24"/>
      <c r="O13" s="25"/>
    </row>
    <row r="14" spans="2:15" ht="12.75" customHeight="1" x14ac:dyDescent="0.2">
      <c r="B14" s="27" t="s">
        <v>8</v>
      </c>
      <c r="C14" s="28">
        <f>+'Report Data'!C24</f>
        <v>133502802.99999996</v>
      </c>
      <c r="D14" s="28">
        <f>+'Report Data'!D24</f>
        <v>141279875.00000003</v>
      </c>
      <c r="E14" s="38">
        <f>(+D14/C14)-1</f>
        <v>5.8253997858008111E-2</v>
      </c>
      <c r="F14" s="28">
        <f>+'Report Data'!E24</f>
        <v>145241133.99999997</v>
      </c>
      <c r="G14" s="38">
        <f>+F14/D14-1</f>
        <v>2.8038381262723622E-2</v>
      </c>
      <c r="H14" s="28">
        <f>+'Report Data'!F24</f>
        <v>149215118</v>
      </c>
      <c r="I14" s="38">
        <f>+H14/F14-1</f>
        <v>2.736128457933984E-2</v>
      </c>
      <c r="J14" s="72">
        <v>153691572</v>
      </c>
      <c r="K14" s="47">
        <f>+J14/H14-1</f>
        <v>3.0000003082797599E-2</v>
      </c>
      <c r="L14" s="72">
        <v>158302319</v>
      </c>
      <c r="M14" s="47">
        <f>+L14/J14-1</f>
        <v>2.9999998958953888E-2</v>
      </c>
      <c r="N14" s="72">
        <v>163051388</v>
      </c>
      <c r="O14" s="49">
        <f>+N14/L14-1</f>
        <v>2.9999996399294737E-2</v>
      </c>
    </row>
    <row r="15" spans="2:15" ht="12.75" customHeight="1" x14ac:dyDescent="0.2">
      <c r="B15" s="27" t="s">
        <v>9</v>
      </c>
      <c r="C15" s="12">
        <f>+'Report Data'!C25</f>
        <v>24498535.999999985</v>
      </c>
      <c r="D15" s="12">
        <f>+'Report Data'!D25</f>
        <v>23710946.999999996</v>
      </c>
      <c r="E15" s="39">
        <f t="shared" ref="E15:E63" si="0">(+D15/C15)-1</f>
        <v>-3.2148410827487428E-2</v>
      </c>
      <c r="F15" s="12">
        <f>+'Report Data'!E25</f>
        <v>22125559</v>
      </c>
      <c r="G15" s="39">
        <f>+F15/D15-1</f>
        <v>-6.6863124446273514E-2</v>
      </c>
      <c r="H15" s="12">
        <f>+'Report Data'!F25</f>
        <v>23030289.999999996</v>
      </c>
      <c r="I15" s="39">
        <f>+H15/F15-1</f>
        <v>4.0890763483082848E-2</v>
      </c>
      <c r="J15" s="73">
        <v>23721199</v>
      </c>
      <c r="K15" s="50">
        <f>+J15/H15-1</f>
        <v>3.000001302632338E-2</v>
      </c>
      <c r="L15" s="73">
        <v>24432835</v>
      </c>
      <c r="M15" s="50">
        <f t="shared" ref="M15:O63" si="1">+L15/J15-1</f>
        <v>3.0000001264691489E-2</v>
      </c>
      <c r="N15" s="73">
        <v>25165820</v>
      </c>
      <c r="O15" s="52">
        <f t="shared" si="1"/>
        <v>2.9999997953573443E-2</v>
      </c>
    </row>
    <row r="16" spans="2:15" ht="12.75" customHeight="1" x14ac:dyDescent="0.2">
      <c r="B16" s="27" t="s">
        <v>10</v>
      </c>
      <c r="C16" s="28">
        <f>+'Report Data'!C26</f>
        <v>158001338.99999997</v>
      </c>
      <c r="D16" s="28">
        <f>+'Report Data'!D26</f>
        <v>164990822</v>
      </c>
      <c r="E16" s="38">
        <f t="shared" si="0"/>
        <v>4.4236859283832031E-2</v>
      </c>
      <c r="F16" s="28">
        <f>+'Report Data'!E26</f>
        <v>167366693</v>
      </c>
      <c r="G16" s="38">
        <f t="shared" ref="G16:K63" si="2">+F16/D16-1</f>
        <v>1.4400019171975531E-2</v>
      </c>
      <c r="H16" s="28">
        <f>+'Report Data'!F26</f>
        <v>172245408</v>
      </c>
      <c r="I16" s="38">
        <f t="shared" si="2"/>
        <v>2.914985599912634E-2</v>
      </c>
      <c r="J16" s="32">
        <f>+J14+J15</f>
        <v>177412771</v>
      </c>
      <c r="K16" s="38">
        <f t="shared" si="2"/>
        <v>3.0000004412309211E-2</v>
      </c>
      <c r="L16" s="32">
        <f t="shared" ref="L16:N16" si="3">+L14+L15</f>
        <v>182735154</v>
      </c>
      <c r="M16" s="38">
        <f t="shared" si="1"/>
        <v>2.9999999267245503E-2</v>
      </c>
      <c r="N16" s="32">
        <f t="shared" si="3"/>
        <v>188217208</v>
      </c>
      <c r="O16" s="43">
        <f t="shared" si="1"/>
        <v>2.9999996607111612E-2</v>
      </c>
    </row>
    <row r="17" spans="2:15" ht="12.75" customHeight="1" x14ac:dyDescent="0.2">
      <c r="B17" s="27"/>
      <c r="C17" s="28"/>
      <c r="D17" s="28"/>
      <c r="E17" s="38"/>
      <c r="F17" s="28"/>
      <c r="G17" s="38"/>
      <c r="H17" s="28"/>
      <c r="I17" s="38"/>
      <c r="J17" s="32"/>
      <c r="K17" s="38"/>
      <c r="L17" s="32"/>
      <c r="M17" s="38"/>
      <c r="N17" s="32"/>
      <c r="O17" s="43"/>
    </row>
    <row r="18" spans="2:15" ht="12.75" customHeight="1" x14ac:dyDescent="0.2">
      <c r="B18" s="27" t="s">
        <v>11</v>
      </c>
      <c r="C18" s="28">
        <f>+'Report Data'!C29+'Report Data'!C30</f>
        <v>-20603528.999999996</v>
      </c>
      <c r="D18" s="28">
        <f>+'Report Data'!D29+'Report Data'!D30</f>
        <v>-11379603</v>
      </c>
      <c r="E18" s="38">
        <f t="shared" si="0"/>
        <v>-0.44768670454464365</v>
      </c>
      <c r="F18" s="28">
        <f>+'Report Data'!E29+'Report Data'!E30</f>
        <v>-19242103.000000004</v>
      </c>
      <c r="G18" s="38">
        <f t="shared" si="2"/>
        <v>0.69092920025417448</v>
      </c>
      <c r="H18" s="28">
        <f>+'Report Data'!F29+'Report Data'!F30</f>
        <v>-18182534.000000007</v>
      </c>
      <c r="I18" s="38">
        <f t="shared" si="2"/>
        <v>-5.5065135032277723E-2</v>
      </c>
      <c r="J18" s="48">
        <v>-18715984</v>
      </c>
      <c r="K18" s="47">
        <f t="shared" si="2"/>
        <v>2.9338594939516849E-2</v>
      </c>
      <c r="L18" s="48">
        <v>-19266079</v>
      </c>
      <c r="M18" s="47">
        <f t="shared" si="1"/>
        <v>2.9391722070290394E-2</v>
      </c>
      <c r="N18" s="48">
        <v>-19833339</v>
      </c>
      <c r="O18" s="49">
        <f t="shared" si="1"/>
        <v>2.9443458630061592E-2</v>
      </c>
    </row>
    <row r="19" spans="2:15" ht="12.75" customHeight="1" x14ac:dyDescent="0.2">
      <c r="B19" s="27" t="s">
        <v>12</v>
      </c>
      <c r="C19" s="28">
        <f>+'Report Data'!C35+'Report Data'!C36</f>
        <v>-9184860</v>
      </c>
      <c r="D19" s="28">
        <f>+'Report Data'!D35+'Report Data'!D36</f>
        <v>-11928991.000000002</v>
      </c>
      <c r="E19" s="38">
        <f t="shared" si="0"/>
        <v>0.29876677488824011</v>
      </c>
      <c r="F19" s="28">
        <f>+'Report Data'!E35</f>
        <v>-12633820.000000006</v>
      </c>
      <c r="G19" s="38">
        <f t="shared" si="2"/>
        <v>5.9085382829109578E-2</v>
      </c>
      <c r="H19" s="28">
        <f>+'Report Data'!F35</f>
        <v>-12262459.999999998</v>
      </c>
      <c r="I19" s="38">
        <f t="shared" si="2"/>
        <v>-2.9394118326840801E-2</v>
      </c>
      <c r="J19" s="48">
        <v>-12622224</v>
      </c>
      <c r="K19" s="47">
        <f t="shared" si="2"/>
        <v>2.933864819946419E-2</v>
      </c>
      <c r="L19" s="48">
        <v>-12993212</v>
      </c>
      <c r="M19" s="47">
        <f t="shared" si="1"/>
        <v>2.9391650789908352E-2</v>
      </c>
      <c r="N19" s="48">
        <v>-13375777</v>
      </c>
      <c r="O19" s="49">
        <f t="shared" si="1"/>
        <v>2.944345093422629E-2</v>
      </c>
    </row>
    <row r="20" spans="2:15" ht="12.75" customHeight="1" x14ac:dyDescent="0.2">
      <c r="B20" s="27" t="s">
        <v>45</v>
      </c>
      <c r="C20" s="28">
        <f>+'Report Data'!C28+'Report Data'!C34</f>
        <v>-5753970.9999999991</v>
      </c>
      <c r="D20" s="28">
        <f>+'Report Data'!D28+'Report Data'!D34</f>
        <v>-6121719</v>
      </c>
      <c r="E20" s="38">
        <f t="shared" si="0"/>
        <v>6.3912035705428583E-2</v>
      </c>
      <c r="F20" s="28">
        <f>+'Report Data'!E28+'Report Data'!E34</f>
        <v>-3969525</v>
      </c>
      <c r="G20" s="38">
        <f t="shared" si="2"/>
        <v>-0.35156693732593736</v>
      </c>
      <c r="H20" s="28">
        <f>+'Report Data'!F28+'Report Data'!F34</f>
        <v>-4063066.0000000005</v>
      </c>
      <c r="I20" s="38">
        <f t="shared" si="2"/>
        <v>2.3564784199620936E-2</v>
      </c>
      <c r="J20" s="48">
        <v>-4184958</v>
      </c>
      <c r="K20" s="47">
        <f t="shared" si="2"/>
        <v>3.0000004922390966E-2</v>
      </c>
      <c r="L20" s="48">
        <v>-4310507</v>
      </c>
      <c r="M20" s="47">
        <f t="shared" si="1"/>
        <v>3.0000062127266247E-2</v>
      </c>
      <c r="N20" s="48">
        <v>-4439822</v>
      </c>
      <c r="O20" s="49">
        <f t="shared" si="1"/>
        <v>2.9999951281832971E-2</v>
      </c>
    </row>
    <row r="21" spans="2:15" ht="12.75" customHeight="1" x14ac:dyDescent="0.2">
      <c r="B21" s="27" t="s">
        <v>46</v>
      </c>
      <c r="C21" s="28">
        <f>+'Report Data'!C31+'Report Data'!C37</f>
        <v>-7056413.0000000009</v>
      </c>
      <c r="D21" s="28">
        <f>+'Report Data'!D31+'Report Data'!D37</f>
        <v>-5309383</v>
      </c>
      <c r="E21" s="38">
        <f t="shared" si="0"/>
        <v>-0.24758046333172401</v>
      </c>
      <c r="F21" s="28">
        <f>+'Report Data'!E31+'Report Data'!E37</f>
        <v>-9553196</v>
      </c>
      <c r="G21" s="38">
        <f t="shared" si="2"/>
        <v>0.79930436361437862</v>
      </c>
      <c r="H21" s="28">
        <f>+'Report Data'!F31+'Report Data'!F37</f>
        <v>-8803308.9999999981</v>
      </c>
      <c r="I21" s="38">
        <f t="shared" si="2"/>
        <v>-7.8495929529761699E-2</v>
      </c>
      <c r="J21" s="48">
        <v>-9067408</v>
      </c>
      <c r="K21" s="47">
        <f t="shared" si="2"/>
        <v>2.9999969329714826E-2</v>
      </c>
      <c r="L21" s="48">
        <v>-9339430</v>
      </c>
      <c r="M21" s="47">
        <f t="shared" si="1"/>
        <v>2.9999973531575908E-2</v>
      </c>
      <c r="N21" s="48">
        <v>-9619614</v>
      </c>
      <c r="O21" s="49">
        <f t="shared" si="1"/>
        <v>3.0000117780207169E-2</v>
      </c>
    </row>
    <row r="22" spans="2:15" ht="12.75" customHeight="1" thickBot="1" x14ac:dyDescent="0.25">
      <c r="B22" s="27" t="s">
        <v>6</v>
      </c>
      <c r="C22" s="13">
        <f>+'Report Data'!C42</f>
        <v>115402565.99999999</v>
      </c>
      <c r="D22" s="13">
        <f>+'Report Data'!D42</f>
        <v>130251126.00000001</v>
      </c>
      <c r="E22" s="40">
        <f t="shared" si="0"/>
        <v>0.12866750293923301</v>
      </c>
      <c r="F22" s="13">
        <f>+'Report Data'!E42</f>
        <v>121968048.99999996</v>
      </c>
      <c r="G22" s="40">
        <f t="shared" si="2"/>
        <v>-6.3593131624828048E-2</v>
      </c>
      <c r="H22" s="13">
        <f>+'Report Data'!F42</f>
        <v>128934039.00000001</v>
      </c>
      <c r="I22" s="40">
        <f t="shared" si="2"/>
        <v>5.7113236270591283E-2</v>
      </c>
      <c r="J22" s="23">
        <f>SUM(J16:J21)</f>
        <v>132822197</v>
      </c>
      <c r="K22" s="40">
        <f t="shared" si="2"/>
        <v>3.0156179315843801E-2</v>
      </c>
      <c r="L22" s="23">
        <f>SUM(L16:L21)</f>
        <v>136825926</v>
      </c>
      <c r="M22" s="40">
        <f t="shared" si="1"/>
        <v>3.0143523375087744E-2</v>
      </c>
      <c r="N22" s="23">
        <f>SUM(N16:N21)</f>
        <v>140948656</v>
      </c>
      <c r="O22" s="46">
        <f t="shared" si="1"/>
        <v>3.0131204812748669E-2</v>
      </c>
    </row>
    <row r="23" spans="2:15" ht="12.75" customHeight="1" thickTop="1" x14ac:dyDescent="0.2">
      <c r="B23" s="27"/>
      <c r="C23" s="34">
        <f>+C22/C16</f>
        <v>0.73038979751937427</v>
      </c>
      <c r="D23" s="34">
        <f>+D22/D16</f>
        <v>0.7894446758983964</v>
      </c>
      <c r="E23" s="38"/>
      <c r="F23" s="34">
        <f>+F22/F16</f>
        <v>0.72874743961153587</v>
      </c>
      <c r="G23" s="38"/>
      <c r="H23" s="34">
        <f>+H22/H16</f>
        <v>0.74854848380050876</v>
      </c>
      <c r="I23" s="38"/>
      <c r="J23" s="34">
        <f>+J22/J16</f>
        <v>0.74866198330220546</v>
      </c>
      <c r="K23" s="38"/>
      <c r="L23" s="34">
        <f>+L22/L16</f>
        <v>0.74876630470347261</v>
      </c>
      <c r="M23" s="38"/>
      <c r="N23" s="34">
        <f>+N22/N16</f>
        <v>0.74886168750308957</v>
      </c>
      <c r="O23" s="43"/>
    </row>
    <row r="24" spans="2:15" ht="12.75" customHeight="1" x14ac:dyDescent="0.25">
      <c r="B24" s="29" t="s">
        <v>26</v>
      </c>
      <c r="C24" s="28"/>
      <c r="D24" s="28"/>
      <c r="E24" s="38"/>
      <c r="F24" s="28"/>
      <c r="G24" s="38"/>
      <c r="H24" s="28"/>
      <c r="I24" s="38"/>
      <c r="J24" s="32"/>
      <c r="K24" s="38"/>
      <c r="L24" s="32"/>
      <c r="M24" s="38"/>
      <c r="N24" s="32"/>
      <c r="O24" s="43"/>
    </row>
    <row r="25" spans="2:15" ht="12.75" customHeight="1" x14ac:dyDescent="0.2">
      <c r="B25" s="27" t="s">
        <v>8</v>
      </c>
      <c r="C25" s="28">
        <f>+'Report Data'!C43</f>
        <v>72086055.99999997</v>
      </c>
      <c r="D25" s="28">
        <f>+'Report Data'!D43</f>
        <v>74194703.999999985</v>
      </c>
      <c r="E25" s="38">
        <f t="shared" si="0"/>
        <v>2.9251815358021682E-2</v>
      </c>
      <c r="F25" s="28">
        <f>+'Report Data'!E43</f>
        <v>79605226</v>
      </c>
      <c r="G25" s="38">
        <f t="shared" si="2"/>
        <v>7.2923291128703882E-2</v>
      </c>
      <c r="H25" s="28">
        <f>+'Report Data'!F43</f>
        <v>81469393</v>
      </c>
      <c r="I25" s="38">
        <f t="shared" si="2"/>
        <v>2.341764597213758E-2</v>
      </c>
      <c r="J25" s="72">
        <v>83913475</v>
      </c>
      <c r="K25" s="47">
        <f t="shared" si="2"/>
        <v>3.0000002577655227E-2</v>
      </c>
      <c r="L25" s="72">
        <v>86430879</v>
      </c>
      <c r="M25" s="47">
        <f t="shared" si="1"/>
        <v>2.9999997020740743E-2</v>
      </c>
      <c r="N25" s="72">
        <v>89023805</v>
      </c>
      <c r="O25" s="49">
        <f t="shared" si="1"/>
        <v>2.9999995719122596E-2</v>
      </c>
    </row>
    <row r="26" spans="2:15" ht="12.75" customHeight="1" x14ac:dyDescent="0.2">
      <c r="B26" s="27" t="s">
        <v>9</v>
      </c>
      <c r="C26" s="12">
        <f>+'Report Data'!C44</f>
        <v>13890971.999999998</v>
      </c>
      <c r="D26" s="12">
        <f>+'Report Data'!D44</f>
        <v>14312220.999999993</v>
      </c>
      <c r="E26" s="39">
        <f t="shared" si="0"/>
        <v>3.0325379678253883E-2</v>
      </c>
      <c r="F26" s="12">
        <f>+'Report Data'!E44</f>
        <v>13153806.000000002</v>
      </c>
      <c r="G26" s="39">
        <f t="shared" si="2"/>
        <v>-8.0938870354223202E-2</v>
      </c>
      <c r="H26" s="12">
        <f>+'Report Data'!F44</f>
        <v>13732846.000000002</v>
      </c>
      <c r="I26" s="39">
        <f t="shared" si="2"/>
        <v>4.4020719174359124E-2</v>
      </c>
      <c r="J26" s="73">
        <v>14144831</v>
      </c>
      <c r="K26" s="50">
        <f t="shared" si="2"/>
        <v>2.999997232911511E-2</v>
      </c>
      <c r="L26" s="73">
        <v>14569176</v>
      </c>
      <c r="M26" s="50">
        <f t="shared" si="1"/>
        <v>3.0000004948804282E-2</v>
      </c>
      <c r="N26" s="73">
        <v>15006252</v>
      </c>
      <c r="O26" s="52">
        <f t="shared" si="1"/>
        <v>3.0000049419404373E-2</v>
      </c>
    </row>
    <row r="27" spans="2:15" ht="12.75" customHeight="1" x14ac:dyDescent="0.2">
      <c r="B27" s="27" t="s">
        <v>10</v>
      </c>
      <c r="C27" s="28">
        <f>+'Report Data'!C45</f>
        <v>85977027.999999955</v>
      </c>
      <c r="D27" s="28">
        <f>+'Report Data'!D45</f>
        <v>88506924.999999955</v>
      </c>
      <c r="E27" s="38">
        <f t="shared" si="0"/>
        <v>2.9425266944561157E-2</v>
      </c>
      <c r="F27" s="28">
        <f>+'Report Data'!E45</f>
        <v>92759031.999999985</v>
      </c>
      <c r="G27" s="38">
        <f t="shared" si="2"/>
        <v>4.8042647510350589E-2</v>
      </c>
      <c r="H27" s="28">
        <f>+'Report Data'!F45</f>
        <v>95202239</v>
      </c>
      <c r="I27" s="38">
        <f t="shared" si="2"/>
        <v>2.6339289526005505E-2</v>
      </c>
      <c r="J27" s="32">
        <f t="shared" ref="J27:N27" si="4">+J25+J26</f>
        <v>98058306</v>
      </c>
      <c r="K27" s="38">
        <f t="shared" si="2"/>
        <v>2.999999821432775E-2</v>
      </c>
      <c r="L27" s="32">
        <f t="shared" si="4"/>
        <v>101000055</v>
      </c>
      <c r="M27" s="38">
        <f t="shared" si="1"/>
        <v>2.99999981643575E-2</v>
      </c>
      <c r="N27" s="32">
        <f t="shared" si="4"/>
        <v>104030057</v>
      </c>
      <c r="O27" s="43">
        <f t="shared" si="1"/>
        <v>3.0000003465344705E-2</v>
      </c>
    </row>
    <row r="28" spans="2:15" ht="12.75" customHeight="1" x14ac:dyDescent="0.2">
      <c r="B28" s="27"/>
      <c r="C28" s="28"/>
      <c r="D28" s="28"/>
      <c r="E28" s="38"/>
      <c r="F28" s="28"/>
      <c r="G28" s="38"/>
      <c r="H28" s="28"/>
      <c r="I28" s="38"/>
      <c r="J28" s="32"/>
      <c r="K28" s="38"/>
      <c r="L28" s="32"/>
      <c r="M28" s="38"/>
      <c r="N28" s="32"/>
      <c r="O28" s="43"/>
    </row>
    <row r="29" spans="2:15" ht="12.75" customHeight="1" x14ac:dyDescent="0.2">
      <c r="B29" s="27" t="s">
        <v>11</v>
      </c>
      <c r="C29" s="28">
        <f>+'Report Data'!C48</f>
        <v>-53560000.000000007</v>
      </c>
      <c r="D29" s="28">
        <f>+'Report Data'!D48</f>
        <v>-53398138.999999993</v>
      </c>
      <c r="E29" s="38">
        <f t="shared" si="0"/>
        <v>-3.0220500373415726E-3</v>
      </c>
      <c r="F29" s="28">
        <f>+'Report Data'!E48</f>
        <v>-55926739.999999993</v>
      </c>
      <c r="G29" s="38">
        <f t="shared" si="2"/>
        <v>4.7353728938006601E-2</v>
      </c>
      <c r="H29" s="28">
        <f>+'Report Data'!F48</f>
        <v>-80208003</v>
      </c>
      <c r="I29" s="38">
        <f t="shared" si="2"/>
        <v>0.43416195901996102</v>
      </c>
      <c r="J29" s="48">
        <v>-82561195</v>
      </c>
      <c r="K29" s="47">
        <f t="shared" si="2"/>
        <v>2.9338618491723256E-2</v>
      </c>
      <c r="L29" s="48">
        <v>-84987809</v>
      </c>
      <c r="M29" s="47">
        <f t="shared" si="1"/>
        <v>2.9391701513041379E-2</v>
      </c>
      <c r="N29" s="48">
        <v>-87490144</v>
      </c>
      <c r="O29" s="49">
        <f t="shared" si="1"/>
        <v>2.9443458178807669E-2</v>
      </c>
    </row>
    <row r="30" spans="2:15" ht="12.75" customHeight="1" x14ac:dyDescent="0.2">
      <c r="B30" s="27" t="s">
        <v>12</v>
      </c>
      <c r="C30" s="28">
        <f>+'Report Data'!C54</f>
        <v>-8590733.0000000019</v>
      </c>
      <c r="D30" s="28">
        <f>+'Report Data'!D54</f>
        <v>-10419765</v>
      </c>
      <c r="E30" s="38">
        <f t="shared" si="0"/>
        <v>0.21290755980892406</v>
      </c>
      <c r="F30" s="28">
        <f>+'Report Data'!E54</f>
        <v>-9800279.0000000019</v>
      </c>
      <c r="G30" s="38">
        <f t="shared" si="2"/>
        <v>-5.9452972307916574E-2</v>
      </c>
      <c r="H30" s="28">
        <f>+'Report Data'!F54</f>
        <v>-14416596</v>
      </c>
      <c r="I30" s="38">
        <f t="shared" si="2"/>
        <v>0.47103934490028276</v>
      </c>
      <c r="J30" s="48">
        <v>-14839559</v>
      </c>
      <c r="K30" s="47">
        <f t="shared" si="2"/>
        <v>2.9338617798542632E-2</v>
      </c>
      <c r="L30" s="48">
        <v>-15275719</v>
      </c>
      <c r="M30" s="47">
        <f t="shared" si="1"/>
        <v>2.9391709012376976E-2</v>
      </c>
      <c r="N30" s="48">
        <v>-15725489</v>
      </c>
      <c r="O30" s="49">
        <f t="shared" si="1"/>
        <v>2.9443458602504968E-2</v>
      </c>
    </row>
    <row r="31" spans="2:15" ht="12.75" customHeight="1" x14ac:dyDescent="0.2">
      <c r="B31" s="27" t="s">
        <v>45</v>
      </c>
      <c r="C31" s="28">
        <f>+'Report Data'!C47+'Report Data'!C53</f>
        <v>0</v>
      </c>
      <c r="D31" s="28">
        <f>+'Report Data'!D47+'Report Data'!D53</f>
        <v>0</v>
      </c>
      <c r="E31" s="38" t="e">
        <f t="shared" si="0"/>
        <v>#DIV/0!</v>
      </c>
      <c r="F31" s="28">
        <f>+'Report Data'!E47+'Report Data'!E53</f>
        <v>0</v>
      </c>
      <c r="G31" s="38" t="e">
        <f t="shared" si="2"/>
        <v>#DIV/0!</v>
      </c>
      <c r="H31" s="28">
        <f>+'Report Data'!F47+'Report Data'!F53</f>
        <v>0</v>
      </c>
      <c r="I31" s="38" t="e">
        <f t="shared" si="2"/>
        <v>#DIV/0!</v>
      </c>
      <c r="J31" s="48"/>
      <c r="K31" s="47" t="e">
        <f t="shared" si="2"/>
        <v>#DIV/0!</v>
      </c>
      <c r="L31" s="48"/>
      <c r="M31" s="47" t="e">
        <f t="shared" si="1"/>
        <v>#DIV/0!</v>
      </c>
      <c r="N31" s="48"/>
      <c r="O31" s="49" t="e">
        <f t="shared" si="1"/>
        <v>#DIV/0!</v>
      </c>
    </row>
    <row r="32" spans="2:15" ht="12.75" customHeight="1" x14ac:dyDescent="0.2">
      <c r="B32" s="27" t="s">
        <v>46</v>
      </c>
      <c r="C32" s="28">
        <f>+'Report Data'!D50+'Report Data'!D56</f>
        <v>0</v>
      </c>
      <c r="D32" s="28">
        <f>+'Report Data'!E50+'Report Data'!E56</f>
        <v>0</v>
      </c>
      <c r="E32" s="38" t="e">
        <f t="shared" si="0"/>
        <v>#DIV/0!</v>
      </c>
      <c r="F32" s="28">
        <f>+'Report Data'!E50+'Report Data'!E56</f>
        <v>0</v>
      </c>
      <c r="G32" s="38" t="e">
        <f t="shared" si="2"/>
        <v>#DIV/0!</v>
      </c>
      <c r="H32" s="28">
        <f>+'Report Data'!F50+'Report Data'!F56</f>
        <v>0</v>
      </c>
      <c r="I32" s="38" t="e">
        <f t="shared" si="2"/>
        <v>#DIV/0!</v>
      </c>
      <c r="J32" s="48"/>
      <c r="K32" s="47" t="e">
        <f t="shared" si="2"/>
        <v>#DIV/0!</v>
      </c>
      <c r="L32" s="48"/>
      <c r="M32" s="47" t="e">
        <f t="shared" si="1"/>
        <v>#DIV/0!</v>
      </c>
      <c r="N32" s="48"/>
      <c r="O32" s="49" t="e">
        <f t="shared" si="1"/>
        <v>#DIV/0!</v>
      </c>
    </row>
    <row r="33" spans="2:15" ht="12.75" customHeight="1" x14ac:dyDescent="0.2">
      <c r="B33" s="27" t="s">
        <v>14</v>
      </c>
      <c r="C33" s="28">
        <f>+'Report Data'!C59</f>
        <v>0</v>
      </c>
      <c r="D33" s="28">
        <f>+'Report Data'!D59</f>
        <v>0</v>
      </c>
      <c r="E33" s="38" t="e">
        <f t="shared" si="0"/>
        <v>#DIV/0!</v>
      </c>
      <c r="F33" s="28">
        <f>+'Report Data'!E59</f>
        <v>0</v>
      </c>
      <c r="G33" s="38" t="e">
        <f t="shared" si="2"/>
        <v>#DIV/0!</v>
      </c>
      <c r="H33" s="28">
        <f>+'Report Data'!F59</f>
        <v>0</v>
      </c>
      <c r="I33" s="38" t="e">
        <f t="shared" si="2"/>
        <v>#DIV/0!</v>
      </c>
      <c r="J33" s="48"/>
      <c r="K33" s="47" t="e">
        <f t="shared" si="2"/>
        <v>#DIV/0!</v>
      </c>
      <c r="L33" s="48"/>
      <c r="M33" s="47" t="e">
        <f t="shared" si="1"/>
        <v>#DIV/0!</v>
      </c>
      <c r="N33" s="48"/>
      <c r="O33" s="49" t="e">
        <f t="shared" si="1"/>
        <v>#DIV/0!</v>
      </c>
    </row>
    <row r="34" spans="2:15" ht="12.75" customHeight="1" x14ac:dyDescent="0.2">
      <c r="B34" s="27" t="s">
        <v>15</v>
      </c>
      <c r="C34" s="28">
        <f>+'Report Data'!C60</f>
        <v>0</v>
      </c>
      <c r="D34" s="28">
        <f>+'Report Data'!D60</f>
        <v>0</v>
      </c>
      <c r="E34" s="38" t="e">
        <f t="shared" si="0"/>
        <v>#DIV/0!</v>
      </c>
      <c r="F34" s="28">
        <f>+'Report Data'!E60</f>
        <v>0</v>
      </c>
      <c r="G34" s="38" t="e">
        <f t="shared" si="2"/>
        <v>#DIV/0!</v>
      </c>
      <c r="H34" s="28">
        <f>+'Report Data'!F60</f>
        <v>0</v>
      </c>
      <c r="I34" s="38" t="e">
        <f t="shared" si="2"/>
        <v>#DIV/0!</v>
      </c>
      <c r="J34" s="48"/>
      <c r="K34" s="47" t="e">
        <f t="shared" si="2"/>
        <v>#DIV/0!</v>
      </c>
      <c r="L34" s="48"/>
      <c r="M34" s="47" t="e">
        <f t="shared" si="1"/>
        <v>#DIV/0!</v>
      </c>
      <c r="N34" s="48"/>
      <c r="O34" s="49" t="e">
        <f t="shared" si="1"/>
        <v>#DIV/0!</v>
      </c>
    </row>
    <row r="35" spans="2:15" ht="12.75" customHeight="1" thickBot="1" x14ac:dyDescent="0.25">
      <c r="B35" s="27" t="s">
        <v>6</v>
      </c>
      <c r="C35" s="13">
        <f>+'Report Data'!C61</f>
        <v>23826294.999999981</v>
      </c>
      <c r="D35" s="13">
        <f>+'Report Data'!D61</f>
        <v>24689020.999999981</v>
      </c>
      <c r="E35" s="40">
        <f t="shared" si="0"/>
        <v>3.6208986751821826E-2</v>
      </c>
      <c r="F35" s="13">
        <f>+'Report Data'!E61</f>
        <v>27032012.999999996</v>
      </c>
      <c r="G35" s="40">
        <f t="shared" si="2"/>
        <v>9.4900158252529287E-2</v>
      </c>
      <c r="H35" s="13">
        <f>+'Report Data'!F61</f>
        <v>577639.99999999441</v>
      </c>
      <c r="I35" s="40">
        <f t="shared" si="2"/>
        <v>-0.97863126212613194</v>
      </c>
      <c r="J35" s="23">
        <f>SUM(J27:J34)</f>
        <v>657552</v>
      </c>
      <c r="K35" s="40">
        <f t="shared" si="2"/>
        <v>0.13834222006787344</v>
      </c>
      <c r="L35" s="23">
        <f>SUM(L27:L34)</f>
        <v>736527</v>
      </c>
      <c r="M35" s="40">
        <f t="shared" si="1"/>
        <v>0.12010456967661876</v>
      </c>
      <c r="N35" s="23">
        <f>SUM(N27:N34)</f>
        <v>814424</v>
      </c>
      <c r="O35" s="46">
        <f t="shared" si="1"/>
        <v>0.10576258575720909</v>
      </c>
    </row>
    <row r="36" spans="2:15" ht="12.75" customHeight="1" thickTop="1" x14ac:dyDescent="0.2">
      <c r="B36" s="27"/>
      <c r="C36" s="34">
        <f>+C35/C27</f>
        <v>0.27712396618315294</v>
      </c>
      <c r="D36" s="34">
        <f>+D35/D27</f>
        <v>0.27895016124444494</v>
      </c>
      <c r="E36" s="38"/>
      <c r="F36" s="34">
        <f>+F35/F27</f>
        <v>0.29142189625264742</v>
      </c>
      <c r="G36" s="38"/>
      <c r="H36" s="34">
        <f>+H35/H27</f>
        <v>6.0675043577493428E-3</v>
      </c>
      <c r="I36" s="38"/>
      <c r="J36" s="34">
        <f>+J35/J27</f>
        <v>6.7057246532486502E-3</v>
      </c>
      <c r="K36" s="38"/>
      <c r="L36" s="34">
        <f>+L35/L27</f>
        <v>7.2923425635758321E-3</v>
      </c>
      <c r="M36" s="38"/>
      <c r="N36" s="34">
        <f>+N35/N27</f>
        <v>7.828737419609412E-3</v>
      </c>
      <c r="O36" s="43"/>
    </row>
    <row r="37" spans="2:15" ht="12.75" customHeight="1" x14ac:dyDescent="0.25">
      <c r="B37" s="29" t="s">
        <v>27</v>
      </c>
      <c r="C37" s="28"/>
      <c r="D37" s="28"/>
      <c r="E37" s="38"/>
      <c r="F37" s="28"/>
      <c r="G37" s="38"/>
      <c r="H37" s="28"/>
      <c r="I37" s="38"/>
      <c r="J37" s="32"/>
      <c r="K37" s="38"/>
      <c r="L37" s="32"/>
      <c r="M37" s="38"/>
      <c r="N37" s="32"/>
      <c r="O37" s="43"/>
    </row>
    <row r="38" spans="2:15" ht="12.75" customHeight="1" x14ac:dyDescent="0.2">
      <c r="B38" s="27" t="s">
        <v>8</v>
      </c>
      <c r="C38" s="28">
        <f>+'Report Data'!C62</f>
        <v>240558109.00000009</v>
      </c>
      <c r="D38" s="28">
        <f>+'Report Data'!D62</f>
        <v>249595281</v>
      </c>
      <c r="E38" s="38">
        <f t="shared" si="0"/>
        <v>3.7567521783270719E-2</v>
      </c>
      <c r="F38" s="28">
        <f>+'Report Data'!E62</f>
        <v>261982170.00000003</v>
      </c>
      <c r="G38" s="38">
        <f t="shared" si="2"/>
        <v>4.9627897412050981E-2</v>
      </c>
      <c r="H38" s="28">
        <f>+'Report Data'!F62</f>
        <v>267094051.00000003</v>
      </c>
      <c r="I38" s="38">
        <f t="shared" si="2"/>
        <v>1.95123240638857E-2</v>
      </c>
      <c r="J38" s="48">
        <v>275106872</v>
      </c>
      <c r="K38" s="47">
        <f t="shared" si="2"/>
        <v>2.9999998015680207E-2</v>
      </c>
      <c r="L38" s="48">
        <v>283360079</v>
      </c>
      <c r="M38" s="47">
        <f t="shared" si="1"/>
        <v>3.0000003053358926E-2</v>
      </c>
      <c r="N38" s="48">
        <v>291860881</v>
      </c>
      <c r="O38" s="49">
        <f t="shared" si="1"/>
        <v>2.999999869424097E-2</v>
      </c>
    </row>
    <row r="39" spans="2:15" ht="12.75" customHeight="1" x14ac:dyDescent="0.2">
      <c r="B39" s="27" t="s">
        <v>9</v>
      </c>
      <c r="C39" s="12">
        <f>+'Report Data'!C63</f>
        <v>26993397.999999996</v>
      </c>
      <c r="D39" s="12">
        <f>+'Report Data'!D63</f>
        <v>27845279.000000004</v>
      </c>
      <c r="E39" s="39">
        <f t="shared" si="0"/>
        <v>3.1558864875033787E-2</v>
      </c>
      <c r="F39" s="12">
        <f>+'Report Data'!E63</f>
        <v>29215062.999999989</v>
      </c>
      <c r="G39" s="39">
        <f t="shared" si="2"/>
        <v>4.9192683614338595E-2</v>
      </c>
      <c r="H39" s="12">
        <f>+'Report Data'!F63</f>
        <v>29773005</v>
      </c>
      <c r="I39" s="39">
        <f t="shared" si="2"/>
        <v>1.9097751047122857E-2</v>
      </c>
      <c r="J39" s="51">
        <v>30666195</v>
      </c>
      <c r="K39" s="50">
        <f t="shared" si="2"/>
        <v>2.9999994961878995E-2</v>
      </c>
      <c r="L39" s="51">
        <v>31586181</v>
      </c>
      <c r="M39" s="50">
        <f t="shared" si="1"/>
        <v>3.000000489137955E-2</v>
      </c>
      <c r="N39" s="51">
        <v>32533766</v>
      </c>
      <c r="O39" s="52">
        <f t="shared" si="1"/>
        <v>2.9999986386451738E-2</v>
      </c>
    </row>
    <row r="40" spans="2:15" ht="12.75" customHeight="1" x14ac:dyDescent="0.2">
      <c r="B40" s="27" t="s">
        <v>10</v>
      </c>
      <c r="C40" s="28">
        <f>+'Report Data'!C64</f>
        <v>267551506.99999997</v>
      </c>
      <c r="D40" s="28">
        <f>+'Report Data'!D64</f>
        <v>277440559.99999994</v>
      </c>
      <c r="E40" s="38">
        <f t="shared" si="0"/>
        <v>3.6961305547794865E-2</v>
      </c>
      <c r="F40" s="28">
        <f>+'Report Data'!E64</f>
        <v>291197233.00000006</v>
      </c>
      <c r="G40" s="38">
        <f t="shared" si="2"/>
        <v>4.9584217246390061E-2</v>
      </c>
      <c r="H40" s="28">
        <f>+'Report Data'!F64</f>
        <v>296867056</v>
      </c>
      <c r="I40" s="38">
        <f t="shared" si="2"/>
        <v>1.947073102854624E-2</v>
      </c>
      <c r="J40" s="32">
        <f t="shared" ref="J40" si="5">+J38+J39</f>
        <v>305773067</v>
      </c>
      <c r="K40" s="38">
        <f t="shared" si="2"/>
        <v>2.9999997709412307E-2</v>
      </c>
      <c r="L40" s="32">
        <f t="shared" ref="L40" si="6">+L38+L39</f>
        <v>314946260</v>
      </c>
      <c r="M40" s="38">
        <f t="shared" si="1"/>
        <v>3.000000323769525E-2</v>
      </c>
      <c r="N40" s="32">
        <f t="shared" ref="N40" si="7">+N38+N39</f>
        <v>324394647</v>
      </c>
      <c r="O40" s="43">
        <f t="shared" si="1"/>
        <v>2.9999997459884131E-2</v>
      </c>
    </row>
    <row r="41" spans="2:15" ht="12.75" customHeight="1" x14ac:dyDescent="0.2">
      <c r="B41" s="27"/>
      <c r="C41" s="28"/>
      <c r="D41" s="28"/>
      <c r="E41" s="38"/>
      <c r="F41" s="28"/>
      <c r="G41" s="38"/>
      <c r="H41" s="28"/>
      <c r="I41" s="38"/>
      <c r="J41" s="32"/>
      <c r="K41" s="38"/>
      <c r="L41" s="32"/>
      <c r="M41" s="38" t="e">
        <f t="shared" si="1"/>
        <v>#DIV/0!</v>
      </c>
      <c r="N41" s="32"/>
      <c r="O41" s="43" t="e">
        <f t="shared" si="1"/>
        <v>#DIV/0!</v>
      </c>
    </row>
    <row r="42" spans="2:15" ht="12.75" customHeight="1" x14ac:dyDescent="0.2">
      <c r="B42" s="27" t="s">
        <v>11</v>
      </c>
      <c r="C42" s="28">
        <f>+'Report Data'!C67</f>
        <v>-156814467</v>
      </c>
      <c r="D42" s="28">
        <f>+'Report Data'!D67</f>
        <v>-166286782</v>
      </c>
      <c r="E42" s="38">
        <f t="shared" si="0"/>
        <v>6.0404599022104266E-2</v>
      </c>
      <c r="F42" s="28">
        <f>+'Report Data'!E67</f>
        <v>-169472254</v>
      </c>
      <c r="G42" s="38">
        <f t="shared" si="2"/>
        <v>1.9156495553567243E-2</v>
      </c>
      <c r="H42" s="28">
        <f>+'Report Data'!F67</f>
        <v>-174088836</v>
      </c>
      <c r="I42" s="38">
        <f t="shared" si="2"/>
        <v>2.7240931132006985E-2</v>
      </c>
      <c r="J42" s="48">
        <v>-179196362</v>
      </c>
      <c r="K42" s="47">
        <f t="shared" si="2"/>
        <v>2.933861881872768E-2</v>
      </c>
      <c r="L42" s="48">
        <v>-184463248</v>
      </c>
      <c r="M42" s="47">
        <f t="shared" si="1"/>
        <v>2.9391701601620746E-2</v>
      </c>
      <c r="N42" s="48">
        <v>-189894484</v>
      </c>
      <c r="O42" s="49">
        <f t="shared" si="1"/>
        <v>2.9443458569047953E-2</v>
      </c>
    </row>
    <row r="43" spans="2:15" ht="12.75" customHeight="1" x14ac:dyDescent="0.2">
      <c r="B43" s="27" t="s">
        <v>12</v>
      </c>
      <c r="C43" s="28">
        <f>+'Report Data'!C73</f>
        <v>-13041538.999999998</v>
      </c>
      <c r="D43" s="28">
        <f>+'Report Data'!D73</f>
        <v>-19125884</v>
      </c>
      <c r="E43" s="38">
        <f t="shared" si="0"/>
        <v>0.46653581298955604</v>
      </c>
      <c r="F43" s="28">
        <f>+'Report Data'!E73</f>
        <v>-21099398</v>
      </c>
      <c r="G43" s="38">
        <f t="shared" si="2"/>
        <v>0.10318550504645962</v>
      </c>
      <c r="H43" s="28">
        <f>+'Report Data'!F73</f>
        <v>-21955718</v>
      </c>
      <c r="I43" s="38">
        <f t="shared" si="2"/>
        <v>4.0585044179933583E-2</v>
      </c>
      <c r="J43" s="48">
        <v>-22599868</v>
      </c>
      <c r="K43" s="47">
        <f t="shared" si="2"/>
        <v>2.9338598719477194E-2</v>
      </c>
      <c r="L43" s="48">
        <v>-23264117</v>
      </c>
      <c r="M43" s="47">
        <f t="shared" si="1"/>
        <v>2.9391720341021443E-2</v>
      </c>
      <c r="N43" s="48">
        <v>-23949093</v>
      </c>
      <c r="O43" s="49">
        <f t="shared" si="1"/>
        <v>2.9443455773541682E-2</v>
      </c>
    </row>
    <row r="44" spans="2:15" ht="12.75" customHeight="1" x14ac:dyDescent="0.2">
      <c r="B44" s="27" t="s">
        <v>45</v>
      </c>
      <c r="C44" s="28">
        <f>+'Report Data'!C66+'Report Data'!C72</f>
        <v>0</v>
      </c>
      <c r="D44" s="28">
        <f>+'Report Data'!D66+'Report Data'!D72</f>
        <v>0</v>
      </c>
      <c r="E44" s="38" t="e">
        <f t="shared" si="0"/>
        <v>#DIV/0!</v>
      </c>
      <c r="F44" s="28">
        <f>+'Report Data'!E66+'Report Data'!E72</f>
        <v>0</v>
      </c>
      <c r="G44" s="38" t="e">
        <f t="shared" si="2"/>
        <v>#DIV/0!</v>
      </c>
      <c r="H44" s="28">
        <f>+'Report Data'!F66+'Report Data'!F72</f>
        <v>0</v>
      </c>
      <c r="I44" s="38" t="e">
        <f t="shared" si="2"/>
        <v>#DIV/0!</v>
      </c>
      <c r="J44" s="48"/>
      <c r="K44" s="47" t="e">
        <f t="shared" si="2"/>
        <v>#DIV/0!</v>
      </c>
      <c r="L44" s="48"/>
      <c r="M44" s="47" t="e">
        <f t="shared" si="1"/>
        <v>#DIV/0!</v>
      </c>
      <c r="N44" s="48"/>
      <c r="O44" s="49" t="e">
        <f t="shared" si="1"/>
        <v>#DIV/0!</v>
      </c>
    </row>
    <row r="45" spans="2:15" ht="12.75" customHeight="1" x14ac:dyDescent="0.2">
      <c r="B45" s="27" t="s">
        <v>46</v>
      </c>
      <c r="C45" s="28">
        <f>+'Report Data'!C69+'Report Data'!C75</f>
        <v>0</v>
      </c>
      <c r="D45" s="28">
        <f>+'Report Data'!D69+'Report Data'!D75</f>
        <v>0</v>
      </c>
      <c r="E45" s="38" t="e">
        <f t="shared" si="0"/>
        <v>#DIV/0!</v>
      </c>
      <c r="F45" s="28">
        <f>+'Report Data'!E69+'Report Data'!E75</f>
        <v>0</v>
      </c>
      <c r="G45" s="38" t="e">
        <f t="shared" si="2"/>
        <v>#DIV/0!</v>
      </c>
      <c r="H45" s="28">
        <f>+'Report Data'!F69+'Report Data'!F75</f>
        <v>0</v>
      </c>
      <c r="I45" s="38" t="e">
        <f t="shared" si="2"/>
        <v>#DIV/0!</v>
      </c>
      <c r="J45" s="48"/>
      <c r="K45" s="47" t="e">
        <f t="shared" si="2"/>
        <v>#DIV/0!</v>
      </c>
      <c r="L45" s="48"/>
      <c r="M45" s="47" t="e">
        <f t="shared" si="1"/>
        <v>#DIV/0!</v>
      </c>
      <c r="N45" s="48"/>
      <c r="O45" s="49" t="e">
        <f t="shared" si="1"/>
        <v>#DIV/0!</v>
      </c>
    </row>
    <row r="46" spans="2:15" ht="12.75" customHeight="1" thickBot="1" x14ac:dyDescent="0.25">
      <c r="B46" s="27" t="s">
        <v>6</v>
      </c>
      <c r="C46" s="13">
        <f>+'Report Data'!C80</f>
        <v>97695501.000000015</v>
      </c>
      <c r="D46" s="13">
        <f>+'Report Data'!D80</f>
        <v>92027894.000000045</v>
      </c>
      <c r="E46" s="40">
        <f t="shared" si="0"/>
        <v>-5.8012978509624169E-2</v>
      </c>
      <c r="F46" s="13">
        <f>+'Report Data'!E80</f>
        <v>100625581.00000006</v>
      </c>
      <c r="G46" s="40">
        <f t="shared" si="2"/>
        <v>9.3424793574000686E-2</v>
      </c>
      <c r="H46" s="13">
        <f>+'Report Data'!F80</f>
        <v>100822502.00000001</v>
      </c>
      <c r="I46" s="40">
        <f t="shared" si="2"/>
        <v>1.9569675826265343E-3</v>
      </c>
      <c r="J46" s="23">
        <f>+J40+J42+J43</f>
        <v>103976837</v>
      </c>
      <c r="K46" s="40">
        <f t="shared" si="2"/>
        <v>3.1286021844607603E-2</v>
      </c>
      <c r="L46" s="23">
        <f>+L40+L42+L43</f>
        <v>107218895</v>
      </c>
      <c r="M46" s="40">
        <f t="shared" si="1"/>
        <v>3.1180579189959312E-2</v>
      </c>
      <c r="N46" s="23">
        <f>+N40+N42+N43</f>
        <v>110551070</v>
      </c>
      <c r="O46" s="46">
        <f t="shared" si="1"/>
        <v>3.1078244184478798E-2</v>
      </c>
    </row>
    <row r="47" spans="2:15" ht="12.75" customHeight="1" thickTop="1" x14ac:dyDescent="0.2">
      <c r="B47" s="27"/>
      <c r="C47" s="34">
        <f>+C46/C40</f>
        <v>0.36514651737693266</v>
      </c>
      <c r="D47" s="34">
        <f>+D46/D40</f>
        <v>0.33170310065694814</v>
      </c>
      <c r="E47" s="38"/>
      <c r="F47" s="34">
        <f>+F46/F40</f>
        <v>0.3455581633222457</v>
      </c>
      <c r="G47" s="38"/>
      <c r="H47" s="34">
        <f>+H46/H40</f>
        <v>0.33962172616418579</v>
      </c>
      <c r="I47" s="38"/>
      <c r="J47" s="34">
        <f>+J46/J40</f>
        <v>0.34004576668618103</v>
      </c>
      <c r="K47" s="38"/>
      <c r="L47" s="34">
        <f>+L46/L40</f>
        <v>0.34043552382555675</v>
      </c>
      <c r="M47" s="38"/>
      <c r="N47" s="34">
        <f>+N46/N40</f>
        <v>0.34079190585410618</v>
      </c>
      <c r="O47" s="43"/>
    </row>
    <row r="48" spans="2:15" ht="12.75" customHeight="1" x14ac:dyDescent="0.2">
      <c r="B48" s="27"/>
      <c r="C48" s="28"/>
      <c r="D48" s="28"/>
      <c r="E48" s="38"/>
      <c r="F48" s="28"/>
      <c r="G48" s="38"/>
      <c r="H48" s="28"/>
      <c r="I48" s="38"/>
      <c r="J48" s="32"/>
      <c r="K48" s="38"/>
      <c r="L48" s="32"/>
      <c r="M48" s="38"/>
      <c r="N48" s="32"/>
      <c r="O48" s="43"/>
    </row>
    <row r="49" spans="2:15" ht="12.75" customHeight="1" x14ac:dyDescent="0.25">
      <c r="B49" s="30" t="s">
        <v>5</v>
      </c>
      <c r="C49" s="28">
        <f>+'Report Data'!C20</f>
        <v>5269069</v>
      </c>
      <c r="D49" s="28">
        <f>+'Report Data'!D20</f>
        <v>3995289</v>
      </c>
      <c r="E49" s="38">
        <f t="shared" si="0"/>
        <v>-0.24174669187289066</v>
      </c>
      <c r="F49" s="28">
        <f>+'Report Data'!E20</f>
        <v>3995289</v>
      </c>
      <c r="G49" s="38">
        <f t="shared" si="2"/>
        <v>0</v>
      </c>
      <c r="H49" s="28">
        <f>+'Report Data'!F20</f>
        <v>3090930</v>
      </c>
      <c r="I49" s="38">
        <f t="shared" si="2"/>
        <v>-0.2263563411808257</v>
      </c>
      <c r="J49" s="48">
        <v>3090930</v>
      </c>
      <c r="K49" s="47">
        <f t="shared" si="2"/>
        <v>0</v>
      </c>
      <c r="L49" s="48">
        <v>3090930</v>
      </c>
      <c r="M49" s="47">
        <f t="shared" si="1"/>
        <v>0</v>
      </c>
      <c r="N49" s="48">
        <v>3090930</v>
      </c>
      <c r="O49" s="49">
        <f t="shared" si="1"/>
        <v>0</v>
      </c>
    </row>
    <row r="50" spans="2:15" ht="12.75" customHeight="1" x14ac:dyDescent="0.2">
      <c r="B50" s="27"/>
      <c r="C50" s="28"/>
      <c r="D50" s="28"/>
      <c r="E50" s="38"/>
      <c r="F50" s="28"/>
      <c r="G50" s="38"/>
      <c r="H50" s="28"/>
      <c r="I50" s="38"/>
      <c r="J50" s="32"/>
      <c r="K50" s="38"/>
      <c r="L50" s="32"/>
      <c r="M50" s="38"/>
      <c r="N50" s="32"/>
      <c r="O50" s="43"/>
    </row>
    <row r="51" spans="2:15" ht="12.75" customHeight="1" x14ac:dyDescent="0.25">
      <c r="B51" s="29" t="s">
        <v>24</v>
      </c>
      <c r="C51" s="24"/>
      <c r="D51" s="24"/>
      <c r="E51" s="38"/>
      <c r="F51" s="24"/>
      <c r="G51" s="38"/>
      <c r="H51" s="24"/>
      <c r="I51" s="38"/>
      <c r="J51" s="32"/>
      <c r="K51" s="38"/>
      <c r="L51" s="32"/>
      <c r="M51" s="38"/>
      <c r="N51" s="32"/>
      <c r="O51" s="43"/>
    </row>
    <row r="52" spans="2:15" ht="12.75" customHeight="1" x14ac:dyDescent="0.2">
      <c r="B52" s="27" t="s">
        <v>8</v>
      </c>
      <c r="C52" s="28">
        <f>+'Report Data'!C138</f>
        <v>446146968</v>
      </c>
      <c r="D52" s="28">
        <f>+'Report Data'!D138</f>
        <v>465069860.00000018</v>
      </c>
      <c r="E52" s="38">
        <f t="shared" si="0"/>
        <v>4.2414032498815812E-2</v>
      </c>
      <c r="F52" s="28">
        <f>+'Report Data'!E138</f>
        <v>486828530.00000018</v>
      </c>
      <c r="G52" s="38">
        <f t="shared" si="2"/>
        <v>4.6785809770600872E-2</v>
      </c>
      <c r="H52" s="28">
        <f>+'Report Data'!F138</f>
        <v>497778561.99999994</v>
      </c>
      <c r="I52" s="38">
        <f t="shared" si="2"/>
        <v>2.2492584812150884E-2</v>
      </c>
      <c r="J52" s="72">
        <v>512711919</v>
      </c>
      <c r="K52" s="38">
        <f t="shared" si="2"/>
        <v>3.0000000281249717E-2</v>
      </c>
      <c r="L52" s="72">
        <v>528093276</v>
      </c>
      <c r="M52" s="38">
        <f t="shared" si="1"/>
        <v>2.9999998888264656E-2</v>
      </c>
      <c r="N52" s="72">
        <v>543936074</v>
      </c>
      <c r="O52" s="43">
        <f t="shared" si="1"/>
        <v>2.9999999469790595E-2</v>
      </c>
    </row>
    <row r="53" spans="2:15" ht="12.75" customHeight="1" x14ac:dyDescent="0.2">
      <c r="B53" s="27" t="s">
        <v>9</v>
      </c>
      <c r="C53" s="12">
        <f>+'Report Data'!C139</f>
        <v>65382905.999999993</v>
      </c>
      <c r="D53" s="12">
        <f>+'Report Data'!D139</f>
        <v>65868447</v>
      </c>
      <c r="E53" s="39">
        <f t="shared" si="0"/>
        <v>7.4261153213350806E-3</v>
      </c>
      <c r="F53" s="12">
        <f>+'Report Data'!E139</f>
        <v>64494427.999999978</v>
      </c>
      <c r="G53" s="39">
        <f t="shared" si="2"/>
        <v>-2.0860048514579677E-2</v>
      </c>
      <c r="H53" s="12">
        <f>+'Report Data'!F139</f>
        <v>66536140.999999978</v>
      </c>
      <c r="I53" s="39">
        <f t="shared" si="2"/>
        <v>3.1657199905703592E-2</v>
      </c>
      <c r="J53" s="73">
        <v>68532225</v>
      </c>
      <c r="K53" s="39">
        <f t="shared" si="2"/>
        <v>2.9999996543232488E-2</v>
      </c>
      <c r="L53" s="73">
        <v>70588192</v>
      </c>
      <c r="M53" s="39">
        <f t="shared" si="1"/>
        <v>3.0000003647918883E-2</v>
      </c>
      <c r="N53" s="73">
        <v>72705838</v>
      </c>
      <c r="O53" s="45">
        <f t="shared" si="1"/>
        <v>3.0000003400002084E-2</v>
      </c>
    </row>
    <row r="54" spans="2:15" ht="12.75" customHeight="1" x14ac:dyDescent="0.2">
      <c r="B54" s="27" t="s">
        <v>10</v>
      </c>
      <c r="C54" s="28">
        <f>+'Report Data'!C140</f>
        <v>511529874</v>
      </c>
      <c r="D54" s="28">
        <f>+'Report Data'!D140</f>
        <v>530938307.00000018</v>
      </c>
      <c r="E54" s="38">
        <f t="shared" si="0"/>
        <v>3.7941934550630219E-2</v>
      </c>
      <c r="F54" s="28">
        <f>+'Report Data'!E140</f>
        <v>551322957.99999988</v>
      </c>
      <c r="G54" s="38">
        <f t="shared" si="2"/>
        <v>3.8393633933065718E-2</v>
      </c>
      <c r="H54" s="28">
        <f>+'Report Data'!F140</f>
        <v>564314703</v>
      </c>
      <c r="I54" s="38">
        <f t="shared" si="2"/>
        <v>2.3564672596130265E-2</v>
      </c>
      <c r="J54" s="32">
        <f t="shared" ref="J54" si="8">+J52+J53</f>
        <v>581244144</v>
      </c>
      <c r="K54" s="38">
        <f t="shared" si="2"/>
        <v>2.9999999840514491E-2</v>
      </c>
      <c r="L54" s="32">
        <f t="shared" ref="L54" si="9">+L52+L53</f>
        <v>598681468</v>
      </c>
      <c r="M54" s="38">
        <f t="shared" si="1"/>
        <v>2.999999944945686E-2</v>
      </c>
      <c r="N54" s="32">
        <f t="shared" ref="N54" si="10">+N52+N53</f>
        <v>616641912</v>
      </c>
      <c r="O54" s="43">
        <f t="shared" si="1"/>
        <v>2.9999999933186583E-2</v>
      </c>
    </row>
    <row r="55" spans="2:15" ht="12.75" customHeight="1" x14ac:dyDescent="0.2">
      <c r="B55" s="27"/>
      <c r="C55" s="28"/>
      <c r="D55" s="28"/>
      <c r="E55" s="38"/>
      <c r="F55" s="28"/>
      <c r="G55" s="38"/>
      <c r="H55" s="28"/>
      <c r="I55" s="38"/>
      <c r="J55" s="32"/>
      <c r="K55" s="38"/>
      <c r="L55" s="32"/>
      <c r="M55" s="38"/>
      <c r="N55" s="32"/>
      <c r="O55" s="43"/>
    </row>
    <row r="56" spans="2:15" ht="12.75" customHeight="1" x14ac:dyDescent="0.2">
      <c r="B56" s="27" t="s">
        <v>11</v>
      </c>
      <c r="C56" s="28">
        <f>+'Report Data'!C143+'Report Data'!C144</f>
        <v>-230977996.00000003</v>
      </c>
      <c r="D56" s="28">
        <f>+'Report Data'!D143+'Report Data'!D144</f>
        <v>-231064524</v>
      </c>
      <c r="E56" s="38">
        <f t="shared" si="0"/>
        <v>3.7461577075936781E-4</v>
      </c>
      <c r="F56" s="28">
        <f>+'Report Data'!E143+'Report Data'!E144</f>
        <v>-244641097</v>
      </c>
      <c r="G56" s="38">
        <f t="shared" si="2"/>
        <v>5.875663111313445E-2</v>
      </c>
      <c r="H56" s="28">
        <f>+'Report Data'!F143+'Report Data'!F144</f>
        <v>-272479373</v>
      </c>
      <c r="I56" s="38">
        <f t="shared" si="2"/>
        <v>0.11379231184529881</v>
      </c>
      <c r="J56" s="48">
        <v>-280473541.83999997</v>
      </c>
      <c r="K56" s="38">
        <f t="shared" si="2"/>
        <v>2.9338620211813105E-2</v>
      </c>
      <c r="L56" s="48">
        <v>-288717135.83999997</v>
      </c>
      <c r="M56" s="38">
        <f t="shared" si="1"/>
        <v>2.9391699287994344E-2</v>
      </c>
      <c r="N56" s="48">
        <v>-297217967.55000001</v>
      </c>
      <c r="O56" s="43">
        <f t="shared" si="1"/>
        <v>2.9443460933718191E-2</v>
      </c>
    </row>
    <row r="57" spans="2:15" ht="12.75" customHeight="1" x14ac:dyDescent="0.2">
      <c r="B57" s="27" t="s">
        <v>12</v>
      </c>
      <c r="C57" s="28">
        <f>+'Report Data'!C149+'Report Data'!C150</f>
        <v>-30817131.999999989</v>
      </c>
      <c r="D57" s="28">
        <f>+'Report Data'!D149+'Report Data'!D150</f>
        <v>-41474640</v>
      </c>
      <c r="E57" s="38">
        <f t="shared" si="0"/>
        <v>0.34583062434233058</v>
      </c>
      <c r="F57" s="28">
        <f>+'Report Data'!E149+'Report Data'!E150</f>
        <v>-43533497</v>
      </c>
      <c r="G57" s="38">
        <f t="shared" si="2"/>
        <v>4.9641347097889144E-2</v>
      </c>
      <c r="H57" s="28">
        <f>+'Report Data'!F149+'Report Data'!F150</f>
        <v>-48634774.000000007</v>
      </c>
      <c r="I57" s="38">
        <f t="shared" si="2"/>
        <v>0.1171805012586058</v>
      </c>
      <c r="J57" s="48">
        <v>-50061651.159999996</v>
      </c>
      <c r="K57" s="38">
        <f t="shared" si="2"/>
        <v>2.9338620140395566E-2</v>
      </c>
      <c r="L57" s="48">
        <v>-51533048.159999996</v>
      </c>
      <c r="M57" s="38">
        <f t="shared" si="1"/>
        <v>2.9391699352810496E-2</v>
      </c>
      <c r="N57" s="48">
        <v>-53050359.450000003</v>
      </c>
      <c r="O57" s="43">
        <f t="shared" si="1"/>
        <v>2.9443460928005871E-2</v>
      </c>
    </row>
    <row r="58" spans="2:15" ht="12.75" customHeight="1" x14ac:dyDescent="0.2">
      <c r="B58" s="27" t="s">
        <v>45</v>
      </c>
      <c r="C58" s="28">
        <f>+'Report Data'!C142+'Report Data'!C148</f>
        <v>-5753970.9999999991</v>
      </c>
      <c r="D58" s="28">
        <f>+'Report Data'!D142+'Report Data'!D148</f>
        <v>-6121719</v>
      </c>
      <c r="E58" s="38">
        <f t="shared" si="0"/>
        <v>6.3912035705428583E-2</v>
      </c>
      <c r="F58" s="28">
        <f>+'Report Data'!E142+'Report Data'!E148</f>
        <v>-3969525</v>
      </c>
      <c r="G58" s="38">
        <f t="shared" si="2"/>
        <v>-0.35156693732593736</v>
      </c>
      <c r="H58" s="28">
        <f>+'Report Data'!F142+'Report Data'!F148</f>
        <v>-4063066.0000000005</v>
      </c>
      <c r="I58" s="38">
        <f t="shared" si="2"/>
        <v>2.3564784199620936E-2</v>
      </c>
      <c r="J58" s="48">
        <v>-4184957.9</v>
      </c>
      <c r="K58" s="38">
        <f t="shared" si="2"/>
        <v>2.9999980310435381E-2</v>
      </c>
      <c r="L58" s="48">
        <v>-4310506.6399999997</v>
      </c>
      <c r="M58" s="38">
        <f t="shared" si="1"/>
        <v>3.0000000716853048E-2</v>
      </c>
      <c r="N58" s="48">
        <v>-4439822.12</v>
      </c>
      <c r="O58" s="43">
        <f t="shared" si="1"/>
        <v>3.0000065143154675E-2</v>
      </c>
    </row>
    <row r="59" spans="2:15" ht="12.75" customHeight="1" x14ac:dyDescent="0.2">
      <c r="B59" s="27" t="s">
        <v>46</v>
      </c>
      <c r="C59" s="28">
        <f>+'Report Data'!C145+'Report Data'!C151</f>
        <v>-7056413.0000000009</v>
      </c>
      <c r="D59" s="28">
        <f>+'Report Data'!D145+'Report Data'!D151</f>
        <v>-5309383</v>
      </c>
      <c r="E59" s="38">
        <f t="shared" si="0"/>
        <v>-0.24758046333172401</v>
      </c>
      <c r="F59" s="28">
        <f>+'Report Data'!E145+'Report Data'!E151</f>
        <v>-9553196</v>
      </c>
      <c r="G59" s="38">
        <f t="shared" si="2"/>
        <v>0.79930436361437862</v>
      </c>
      <c r="H59" s="28">
        <f>+'Report Data'!F145+'Report Data'!F151</f>
        <v>-8803308.9999999981</v>
      </c>
      <c r="I59" s="38">
        <f t="shared" si="2"/>
        <v>-7.8495929529761699E-2</v>
      </c>
      <c r="J59" s="48">
        <v>-9067408.0999999996</v>
      </c>
      <c r="K59" s="38">
        <f t="shared" si="2"/>
        <v>2.9999980689079608E-2</v>
      </c>
      <c r="L59" s="48">
        <v>-9339430.3599999994</v>
      </c>
      <c r="M59" s="38">
        <f t="shared" si="1"/>
        <v>3.0000001874846749E-2</v>
      </c>
      <c r="N59" s="48">
        <v>-9619613.8800000008</v>
      </c>
      <c r="O59" s="43">
        <f t="shared" si="1"/>
        <v>3.0000065228817707E-2</v>
      </c>
    </row>
    <row r="60" spans="2:15" ht="12.75" customHeight="1" x14ac:dyDescent="0.2">
      <c r="B60" s="27" t="s">
        <v>5</v>
      </c>
      <c r="C60" s="28">
        <f>+'Report Data'!C153</f>
        <v>5269069</v>
      </c>
      <c r="D60" s="28">
        <f>+'Report Data'!D153</f>
        <v>3995289</v>
      </c>
      <c r="E60" s="38">
        <f t="shared" si="0"/>
        <v>-0.24174669187289066</v>
      </c>
      <c r="F60" s="28">
        <f>+'Report Data'!E153</f>
        <v>3995289</v>
      </c>
      <c r="G60" s="38">
        <f t="shared" si="2"/>
        <v>0</v>
      </c>
      <c r="H60" s="28">
        <f>+'Report Data'!F153</f>
        <v>3090930</v>
      </c>
      <c r="I60" s="38">
        <f t="shared" si="2"/>
        <v>-0.2263563411808257</v>
      </c>
      <c r="J60" s="48">
        <v>3090930</v>
      </c>
      <c r="K60" s="38">
        <f t="shared" si="2"/>
        <v>0</v>
      </c>
      <c r="L60" s="48">
        <v>3090930</v>
      </c>
      <c r="M60" s="38">
        <f t="shared" si="1"/>
        <v>0</v>
      </c>
      <c r="N60" s="48">
        <v>3090930</v>
      </c>
      <c r="O60" s="43">
        <f t="shared" si="1"/>
        <v>0</v>
      </c>
    </row>
    <row r="61" spans="2:15" ht="12.75" customHeight="1" x14ac:dyDescent="0.2">
      <c r="B61" s="27" t="s">
        <v>14</v>
      </c>
      <c r="C61" s="28">
        <f>+'Report Data'!C154</f>
        <v>0</v>
      </c>
      <c r="D61" s="28">
        <f>+'Report Data'!D154</f>
        <v>0</v>
      </c>
      <c r="E61" s="38" t="e">
        <f t="shared" si="0"/>
        <v>#DIV/0!</v>
      </c>
      <c r="F61" s="28">
        <f>+'Report Data'!E154</f>
        <v>0</v>
      </c>
      <c r="G61" s="38" t="e">
        <f t="shared" si="2"/>
        <v>#DIV/0!</v>
      </c>
      <c r="H61" s="28">
        <f>+'Report Data'!F154</f>
        <v>0</v>
      </c>
      <c r="I61" s="38" t="e">
        <f t="shared" si="2"/>
        <v>#DIV/0!</v>
      </c>
      <c r="J61" s="48"/>
      <c r="K61" s="38" t="e">
        <f t="shared" si="2"/>
        <v>#DIV/0!</v>
      </c>
      <c r="L61" s="48"/>
      <c r="M61" s="38" t="e">
        <f t="shared" si="1"/>
        <v>#DIV/0!</v>
      </c>
      <c r="N61" s="48"/>
      <c r="O61" s="43" t="e">
        <f t="shared" si="1"/>
        <v>#DIV/0!</v>
      </c>
    </row>
    <row r="62" spans="2:15" ht="12.75" customHeight="1" x14ac:dyDescent="0.2">
      <c r="B62" s="27" t="s">
        <v>15</v>
      </c>
      <c r="C62" s="28">
        <f>+'Report Data'!C155</f>
        <v>0</v>
      </c>
      <c r="D62" s="28">
        <f>+'Report Data'!D155</f>
        <v>0</v>
      </c>
      <c r="E62" s="38" t="e">
        <f t="shared" si="0"/>
        <v>#DIV/0!</v>
      </c>
      <c r="F62" s="28">
        <f>+'Report Data'!E155</f>
        <v>0</v>
      </c>
      <c r="G62" s="38" t="e">
        <f t="shared" si="2"/>
        <v>#DIV/0!</v>
      </c>
      <c r="H62" s="28">
        <f>+'Report Data'!F155</f>
        <v>0</v>
      </c>
      <c r="I62" s="38" t="e">
        <f t="shared" si="2"/>
        <v>#DIV/0!</v>
      </c>
      <c r="J62" s="48"/>
      <c r="K62" s="38" t="e">
        <f t="shared" si="2"/>
        <v>#DIV/0!</v>
      </c>
      <c r="L62" s="48"/>
      <c r="M62" s="38" t="e">
        <f t="shared" si="1"/>
        <v>#DIV/0!</v>
      </c>
      <c r="N62" s="48"/>
      <c r="O62" s="43" t="e">
        <f t="shared" si="1"/>
        <v>#DIV/0!</v>
      </c>
    </row>
    <row r="63" spans="2:15" s="8" customFormat="1" ht="20.25" customHeight="1" x14ac:dyDescent="0.25">
      <c r="B63" s="30" t="s">
        <v>6</v>
      </c>
      <c r="C63" s="74">
        <f>+'Report Data'!C156</f>
        <v>242193430.99999991</v>
      </c>
      <c r="D63" s="74">
        <f>+'Report Data'!D156</f>
        <v>250963330.00000009</v>
      </c>
      <c r="E63" s="75">
        <f t="shared" si="0"/>
        <v>3.6210309106196048E-2</v>
      </c>
      <c r="F63" s="74">
        <f>+'Report Data'!E156</f>
        <v>253620932.00000012</v>
      </c>
      <c r="G63" s="75">
        <f t="shared" si="2"/>
        <v>1.0589602871463377E-2</v>
      </c>
      <c r="H63" s="74">
        <f>+'Report Data'!F156</f>
        <v>233425111.00000009</v>
      </c>
      <c r="I63" s="75">
        <f t="shared" si="2"/>
        <v>-7.9629945528313151E-2</v>
      </c>
      <c r="J63" s="76">
        <f>SUM(J54:J62)</f>
        <v>240547515.00000003</v>
      </c>
      <c r="K63" s="75">
        <f t="shared" si="2"/>
        <v>3.0512586968417299E-2</v>
      </c>
      <c r="L63" s="76">
        <f t="shared" ref="L63:N63" si="11">SUM(L54:L62)</f>
        <v>247872277.00000006</v>
      </c>
      <c r="M63" s="75">
        <f t="shared" si="1"/>
        <v>3.0450374845901074E-2</v>
      </c>
      <c r="N63" s="76">
        <f t="shared" si="11"/>
        <v>255405079</v>
      </c>
      <c r="O63" s="77">
        <f t="shared" si="1"/>
        <v>3.038985275469086E-2</v>
      </c>
    </row>
    <row r="64" spans="2:15" s="63" customFormat="1" ht="20.25" customHeight="1" x14ac:dyDescent="0.2">
      <c r="B64" s="81"/>
      <c r="C64" s="78"/>
      <c r="D64" s="78"/>
      <c r="E64" s="79"/>
      <c r="F64" s="78"/>
      <c r="G64" s="79"/>
      <c r="H64" s="78"/>
      <c r="I64" s="79"/>
      <c r="J64" s="80"/>
      <c r="K64" s="79"/>
      <c r="L64" s="80"/>
      <c r="M64" s="79"/>
      <c r="N64" s="80"/>
      <c r="O64" s="84"/>
    </row>
    <row r="65" spans="2:15" s="63" customFormat="1" ht="20.25" customHeight="1" x14ac:dyDescent="0.2">
      <c r="B65" s="81" t="s">
        <v>59</v>
      </c>
      <c r="C65" s="78"/>
      <c r="D65" s="78"/>
      <c r="E65" s="79"/>
      <c r="F65" s="78"/>
      <c r="G65" s="79"/>
      <c r="H65" s="78">
        <v>25500000</v>
      </c>
      <c r="I65" s="79"/>
      <c r="J65" s="80">
        <v>25627500</v>
      </c>
      <c r="K65" s="79"/>
      <c r="L65" s="80">
        <v>25755638</v>
      </c>
      <c r="M65" s="79"/>
      <c r="N65" s="80">
        <v>25884416</v>
      </c>
      <c r="O65" s="84"/>
    </row>
    <row r="66" spans="2:15" s="63" customFormat="1" ht="20.25" customHeight="1" x14ac:dyDescent="0.25">
      <c r="B66" s="82" t="s">
        <v>60</v>
      </c>
      <c r="C66" s="74">
        <f>C63+C65</f>
        <v>242193430.99999991</v>
      </c>
      <c r="D66" s="74">
        <f t="shared" ref="D66:N66" si="12">D63+D65</f>
        <v>250963330.00000009</v>
      </c>
      <c r="E66" s="75"/>
      <c r="F66" s="74">
        <f t="shared" si="12"/>
        <v>253620932.00000012</v>
      </c>
      <c r="G66" s="75"/>
      <c r="H66" s="74">
        <f t="shared" si="12"/>
        <v>258925111.00000009</v>
      </c>
      <c r="I66" s="75"/>
      <c r="J66" s="76">
        <f t="shared" si="12"/>
        <v>266175015.00000003</v>
      </c>
      <c r="K66" s="75"/>
      <c r="L66" s="76">
        <f t="shared" si="12"/>
        <v>273627915.00000006</v>
      </c>
      <c r="M66" s="75"/>
      <c r="N66" s="76">
        <f t="shared" si="12"/>
        <v>281289495</v>
      </c>
      <c r="O66" s="77"/>
    </row>
    <row r="67" spans="2:15" ht="24" customHeight="1" thickBot="1" x14ac:dyDescent="0.3">
      <c r="B67" s="83" t="s">
        <v>61</v>
      </c>
      <c r="C67" s="35">
        <f>+C66/C54</f>
        <v>0.47346879099381772</v>
      </c>
      <c r="D67" s="35">
        <f>+D66/D54</f>
        <v>0.47267889073221458</v>
      </c>
      <c r="E67" s="35"/>
      <c r="F67" s="35">
        <f>+F66/F54</f>
        <v>0.46002243933400677</v>
      </c>
      <c r="G67" s="35"/>
      <c r="H67" s="35">
        <f>+H66/H54</f>
        <v>0.45883105583375183</v>
      </c>
      <c r="I67" s="35"/>
      <c r="J67" s="35">
        <f>+J66/J54</f>
        <v>0.45794012335030088</v>
      </c>
      <c r="K67" s="35"/>
      <c r="L67" s="35">
        <f>+L66/L54</f>
        <v>0.45705091877004628</v>
      </c>
      <c r="M67" s="35"/>
      <c r="N67" s="35">
        <f>+N66/N54</f>
        <v>0.45616343866032899</v>
      </c>
      <c r="O67" s="44"/>
    </row>
    <row r="68" spans="2:15" ht="12.75" hidden="1" customHeight="1" outlineLevel="1" x14ac:dyDescent="0.2">
      <c r="B68" s="16" t="s">
        <v>34</v>
      </c>
      <c r="C68" s="17"/>
      <c r="D68" s="17"/>
      <c r="E68" s="17"/>
      <c r="F68" s="17"/>
      <c r="G68" s="18"/>
      <c r="H68" s="18"/>
      <c r="I68" s="18"/>
      <c r="J68" s="18"/>
      <c r="K68" s="18"/>
      <c r="N68" s="24"/>
    </row>
    <row r="69" spans="2:15" ht="12.75" hidden="1" customHeight="1" outlineLevel="1" x14ac:dyDescent="0.25">
      <c r="B69" s="19" t="s">
        <v>24</v>
      </c>
      <c r="C69" s="17"/>
      <c r="D69" s="17"/>
      <c r="E69" s="17"/>
      <c r="F69" s="17"/>
      <c r="G69" s="18"/>
      <c r="H69" s="18"/>
      <c r="I69" s="18"/>
      <c r="J69" s="18"/>
      <c r="K69" s="18"/>
      <c r="N69" s="24"/>
    </row>
    <row r="70" spans="2:15" ht="12.75" hidden="1" customHeight="1" outlineLevel="1" x14ac:dyDescent="0.2">
      <c r="B70" s="16" t="s">
        <v>8</v>
      </c>
      <c r="C70" s="17">
        <f t="shared" ref="C70:D72" si="13">+C14+C25+C38</f>
        <v>446146968</v>
      </c>
      <c r="D70" s="17">
        <f t="shared" si="13"/>
        <v>465069860</v>
      </c>
      <c r="E70" s="17"/>
      <c r="F70" s="17">
        <f>+F14+F25+F38</f>
        <v>486828530</v>
      </c>
      <c r="G70" s="18"/>
      <c r="H70" s="18"/>
      <c r="I70" s="18"/>
      <c r="J70" s="18"/>
      <c r="K70" s="18"/>
      <c r="N70" s="24"/>
    </row>
    <row r="71" spans="2:15" ht="12.75" hidden="1" customHeight="1" outlineLevel="1" x14ac:dyDescent="0.2">
      <c r="B71" s="16" t="s">
        <v>9</v>
      </c>
      <c r="C71" s="17">
        <f t="shared" si="13"/>
        <v>65382905.999999985</v>
      </c>
      <c r="D71" s="17">
        <f t="shared" si="13"/>
        <v>65868446.999999985</v>
      </c>
      <c r="E71" s="17"/>
      <c r="F71" s="17">
        <f>+F15+F26+F39</f>
        <v>64494427.999999985</v>
      </c>
      <c r="G71" s="18"/>
      <c r="H71" s="18"/>
      <c r="I71" s="18"/>
      <c r="J71" s="18"/>
      <c r="K71" s="18"/>
      <c r="N71" s="24"/>
    </row>
    <row r="72" spans="2:15" ht="12.75" hidden="1" customHeight="1" outlineLevel="1" x14ac:dyDescent="0.2">
      <c r="B72" s="16" t="s">
        <v>10</v>
      </c>
      <c r="C72" s="17">
        <f t="shared" si="13"/>
        <v>511529873.99999988</v>
      </c>
      <c r="D72" s="17">
        <f t="shared" si="13"/>
        <v>530938306.99999988</v>
      </c>
      <c r="E72" s="17"/>
      <c r="F72" s="17">
        <f>+F16+F27+F40</f>
        <v>551322958</v>
      </c>
      <c r="G72" s="18"/>
      <c r="H72" s="18"/>
      <c r="I72" s="18"/>
      <c r="J72" s="18"/>
      <c r="K72" s="18"/>
      <c r="N72" s="24"/>
    </row>
    <row r="73" spans="2:15" ht="12.75" hidden="1" customHeight="1" outlineLevel="1" x14ac:dyDescent="0.2">
      <c r="B73" s="16"/>
      <c r="C73" s="17"/>
      <c r="D73" s="17"/>
      <c r="E73" s="17"/>
      <c r="F73" s="17"/>
      <c r="G73" s="18"/>
      <c r="H73" s="18"/>
      <c r="I73" s="18"/>
      <c r="J73" s="18"/>
      <c r="K73" s="18"/>
      <c r="N73" s="24"/>
    </row>
    <row r="74" spans="2:15" ht="12.75" hidden="1" customHeight="1" outlineLevel="1" x14ac:dyDescent="0.2">
      <c r="B74" s="16" t="s">
        <v>11</v>
      </c>
      <c r="C74" s="17">
        <f>+C18+C29+C42</f>
        <v>-230977996</v>
      </c>
      <c r="D74" s="17">
        <f>+D18+D29+D42</f>
        <v>-231064524</v>
      </c>
      <c r="E74" s="17"/>
      <c r="F74" s="17">
        <f>+F18+F29+F42</f>
        <v>-244641097</v>
      </c>
      <c r="G74" s="18"/>
      <c r="H74" s="18"/>
      <c r="I74" s="18"/>
      <c r="J74" s="18"/>
      <c r="K74" s="18"/>
      <c r="N74" s="24"/>
    </row>
    <row r="75" spans="2:15" ht="12.75" hidden="1" customHeight="1" outlineLevel="1" x14ac:dyDescent="0.2">
      <c r="B75" s="16" t="s">
        <v>12</v>
      </c>
      <c r="C75" s="17">
        <f>+C19+C30+C43</f>
        <v>-30817132</v>
      </c>
      <c r="D75" s="17">
        <f>+D19+D30+D43</f>
        <v>-41474640</v>
      </c>
      <c r="E75" s="17"/>
      <c r="F75" s="17">
        <f>+F19+F30+F43</f>
        <v>-43533497.000000007</v>
      </c>
      <c r="G75" s="18"/>
      <c r="H75" s="18"/>
      <c r="I75" s="18"/>
      <c r="J75" s="18"/>
      <c r="K75" s="18"/>
      <c r="N75" s="24"/>
    </row>
    <row r="76" spans="2:15" ht="12.75" hidden="1" customHeight="1" outlineLevel="1" x14ac:dyDescent="0.2">
      <c r="B76" s="16" t="s">
        <v>45</v>
      </c>
      <c r="C76" s="17">
        <f>+C58</f>
        <v>-5753970.9999999991</v>
      </c>
      <c r="D76" s="17">
        <f>+D58</f>
        <v>-6121719</v>
      </c>
      <c r="E76" s="17"/>
      <c r="F76" s="17">
        <f>+F58</f>
        <v>-3969525</v>
      </c>
      <c r="G76" s="18"/>
      <c r="H76" s="18"/>
      <c r="I76" s="18"/>
      <c r="J76" s="18"/>
      <c r="K76" s="18"/>
      <c r="N76" s="24"/>
    </row>
    <row r="77" spans="2:15" ht="12.75" hidden="1" customHeight="1" outlineLevel="1" x14ac:dyDescent="0.2">
      <c r="B77" s="16" t="s">
        <v>46</v>
      </c>
      <c r="C77" s="17">
        <f>+C59</f>
        <v>-7056413.0000000009</v>
      </c>
      <c r="D77" s="17">
        <f>+D59</f>
        <v>-5309383</v>
      </c>
      <c r="E77" s="17"/>
      <c r="F77" s="17">
        <f>+F59</f>
        <v>-9553196</v>
      </c>
      <c r="G77" s="18"/>
      <c r="H77" s="18"/>
      <c r="I77" s="18"/>
      <c r="J77" s="18"/>
      <c r="K77" s="18"/>
      <c r="N77" s="24"/>
    </row>
    <row r="78" spans="2:15" ht="12.75" hidden="1" customHeight="1" outlineLevel="1" x14ac:dyDescent="0.2">
      <c r="B78" s="16" t="s">
        <v>5</v>
      </c>
      <c r="C78" s="17">
        <f>+C49</f>
        <v>5269069</v>
      </c>
      <c r="D78" s="17">
        <f>+D49</f>
        <v>3995289</v>
      </c>
      <c r="E78" s="17"/>
      <c r="F78" s="17">
        <f>+F49</f>
        <v>3995289</v>
      </c>
      <c r="G78" s="18"/>
      <c r="H78" s="18"/>
      <c r="I78" s="18"/>
      <c r="J78" s="18"/>
      <c r="K78" s="18"/>
      <c r="N78" s="24"/>
    </row>
    <row r="79" spans="2:15" ht="12.75" hidden="1" customHeight="1" outlineLevel="1" x14ac:dyDescent="0.2">
      <c r="B79" s="16" t="s">
        <v>14</v>
      </c>
      <c r="C79" s="17">
        <f>+C33</f>
        <v>0</v>
      </c>
      <c r="D79" s="17">
        <f>+D33</f>
        <v>0</v>
      </c>
      <c r="E79" s="17"/>
      <c r="F79" s="17">
        <f>+F33</f>
        <v>0</v>
      </c>
      <c r="G79" s="18"/>
      <c r="H79" s="18"/>
      <c r="I79" s="18"/>
      <c r="J79" s="18"/>
      <c r="K79" s="18"/>
      <c r="N79" s="24"/>
    </row>
    <row r="80" spans="2:15" ht="12.75" hidden="1" customHeight="1" outlineLevel="1" x14ac:dyDescent="0.2">
      <c r="B80" s="16" t="s">
        <v>15</v>
      </c>
      <c r="C80" s="17">
        <f>+C34</f>
        <v>0</v>
      </c>
      <c r="D80" s="17">
        <f>+D34</f>
        <v>0</v>
      </c>
      <c r="E80" s="17"/>
      <c r="F80" s="17">
        <f>+F34</f>
        <v>0</v>
      </c>
      <c r="G80" s="18"/>
      <c r="H80" s="18"/>
      <c r="I80" s="18"/>
      <c r="J80" s="18"/>
      <c r="K80" s="18"/>
      <c r="N80" s="24"/>
    </row>
    <row r="81" spans="2:14" ht="12.75" hidden="1" customHeight="1" outlineLevel="1" thickBot="1" x14ac:dyDescent="0.3">
      <c r="B81" s="20" t="s">
        <v>6</v>
      </c>
      <c r="C81" s="21">
        <f>+C22+C35+C46+C49</f>
        <v>242193431</v>
      </c>
      <c r="D81" s="21">
        <f>+D22+D35+D46+D49</f>
        <v>250963330.00000006</v>
      </c>
      <c r="E81" s="21"/>
      <c r="F81" s="21">
        <f>+F22+F35+F46+F49</f>
        <v>253620932</v>
      </c>
      <c r="G81" s="18"/>
      <c r="H81" s="18"/>
      <c r="I81" s="18"/>
      <c r="J81" s="18"/>
      <c r="K81" s="18"/>
      <c r="N81" s="24"/>
    </row>
    <row r="82" spans="2:14" ht="12.75" hidden="1" customHeight="1" outlineLevel="1" x14ac:dyDescent="0.2">
      <c r="B82" s="16"/>
      <c r="C82" s="17"/>
      <c r="D82" s="17"/>
      <c r="E82" s="17"/>
      <c r="F82" s="17"/>
      <c r="G82" s="18"/>
      <c r="H82" s="18"/>
      <c r="I82" s="18"/>
      <c r="J82" s="18"/>
      <c r="K82" s="18"/>
      <c r="N82" s="24"/>
    </row>
    <row r="83" spans="2:14" ht="12.75" hidden="1" customHeight="1" outlineLevel="1" x14ac:dyDescent="0.2">
      <c r="B83" s="16" t="s">
        <v>34</v>
      </c>
      <c r="C83" s="17"/>
      <c r="D83" s="17"/>
      <c r="E83" s="17"/>
      <c r="F83" s="17"/>
      <c r="G83" s="18"/>
      <c r="H83" s="18"/>
      <c r="I83" s="18"/>
      <c r="J83" s="18"/>
      <c r="K83" s="18"/>
      <c r="N83" s="24"/>
    </row>
    <row r="84" spans="2:14" ht="12.75" hidden="1" customHeight="1" outlineLevel="1" x14ac:dyDescent="0.25">
      <c r="B84" s="19" t="s">
        <v>24</v>
      </c>
      <c r="C84" s="17"/>
      <c r="D84" s="17"/>
      <c r="E84" s="17"/>
      <c r="F84" s="17"/>
      <c r="G84" s="18"/>
      <c r="H84" s="18"/>
      <c r="I84" s="18"/>
      <c r="J84" s="18"/>
      <c r="K84" s="18"/>
      <c r="N84" s="24"/>
    </row>
    <row r="85" spans="2:14" ht="12.75" hidden="1" customHeight="1" outlineLevel="1" x14ac:dyDescent="0.2">
      <c r="B85" s="16" t="s">
        <v>8</v>
      </c>
      <c r="C85" s="17">
        <f>+C52-C70</f>
        <v>0</v>
      </c>
      <c r="D85" s="17">
        <f t="shared" ref="D85:F85" si="14">+D52-D70</f>
        <v>0</v>
      </c>
      <c r="E85" s="17"/>
      <c r="F85" s="17">
        <f t="shared" si="14"/>
        <v>0</v>
      </c>
      <c r="G85" s="18"/>
      <c r="H85" s="18"/>
      <c r="I85" s="18"/>
      <c r="J85" s="18"/>
      <c r="K85" s="18"/>
      <c r="N85" s="24"/>
    </row>
    <row r="86" spans="2:14" ht="12.75" hidden="1" customHeight="1" outlineLevel="1" x14ac:dyDescent="0.2">
      <c r="B86" s="16" t="s">
        <v>9</v>
      </c>
      <c r="C86" s="17">
        <f t="shared" ref="C86:F86" si="15">+C53-C71</f>
        <v>0</v>
      </c>
      <c r="D86" s="17">
        <f t="shared" si="15"/>
        <v>0</v>
      </c>
      <c r="E86" s="17"/>
      <c r="F86" s="17">
        <f t="shared" si="15"/>
        <v>0</v>
      </c>
      <c r="G86" s="18"/>
      <c r="H86" s="18"/>
      <c r="I86" s="18"/>
      <c r="J86" s="18"/>
      <c r="K86" s="18"/>
      <c r="N86" s="24"/>
    </row>
    <row r="87" spans="2:14" ht="12.75" hidden="1" customHeight="1" outlineLevel="1" x14ac:dyDescent="0.2">
      <c r="B87" s="16" t="s">
        <v>10</v>
      </c>
      <c r="C87" s="17">
        <f t="shared" ref="C87:F87" si="16">+C54-C72</f>
        <v>0</v>
      </c>
      <c r="D87" s="17">
        <f t="shared" si="16"/>
        <v>0</v>
      </c>
      <c r="E87" s="17"/>
      <c r="F87" s="17">
        <f t="shared" si="16"/>
        <v>0</v>
      </c>
      <c r="G87" s="18"/>
      <c r="H87" s="18"/>
      <c r="I87" s="18"/>
      <c r="J87" s="18"/>
      <c r="K87" s="18"/>
      <c r="N87" s="24"/>
    </row>
    <row r="88" spans="2:14" ht="12.75" hidden="1" customHeight="1" outlineLevel="1" x14ac:dyDescent="0.2">
      <c r="B88" s="16"/>
      <c r="C88" s="17">
        <f t="shared" ref="C88:F88" si="17">+C55-C73</f>
        <v>0</v>
      </c>
      <c r="D88" s="17">
        <f t="shared" si="17"/>
        <v>0</v>
      </c>
      <c r="E88" s="17"/>
      <c r="F88" s="17">
        <f t="shared" si="17"/>
        <v>0</v>
      </c>
      <c r="G88" s="18"/>
      <c r="H88" s="18"/>
      <c r="I88" s="18"/>
      <c r="J88" s="18"/>
      <c r="K88" s="18"/>
      <c r="N88" s="24"/>
    </row>
    <row r="89" spans="2:14" ht="12.75" hidden="1" customHeight="1" outlineLevel="1" x14ac:dyDescent="0.2">
      <c r="B89" s="16" t="s">
        <v>11</v>
      </c>
      <c r="C89" s="17">
        <f t="shared" ref="C89:F89" si="18">+C56-C74</f>
        <v>0</v>
      </c>
      <c r="D89" s="17">
        <f t="shared" si="18"/>
        <v>0</v>
      </c>
      <c r="E89" s="17"/>
      <c r="F89" s="17">
        <f t="shared" si="18"/>
        <v>0</v>
      </c>
      <c r="G89" s="18"/>
      <c r="H89" s="18"/>
      <c r="I89" s="18"/>
      <c r="J89" s="18"/>
      <c r="K89" s="18"/>
      <c r="N89" s="24"/>
    </row>
    <row r="90" spans="2:14" ht="12.75" hidden="1" customHeight="1" outlineLevel="1" x14ac:dyDescent="0.2">
      <c r="B90" s="16" t="s">
        <v>12</v>
      </c>
      <c r="C90" s="17">
        <f t="shared" ref="C90:F90" si="19">+C57-C75</f>
        <v>0</v>
      </c>
      <c r="D90" s="17">
        <f t="shared" si="19"/>
        <v>0</v>
      </c>
      <c r="E90" s="17"/>
      <c r="F90" s="17">
        <f t="shared" si="19"/>
        <v>0</v>
      </c>
      <c r="G90" s="18"/>
      <c r="H90" s="18"/>
      <c r="I90" s="18"/>
      <c r="J90" s="18"/>
      <c r="K90" s="18"/>
      <c r="N90" s="24"/>
    </row>
    <row r="91" spans="2:14" ht="12.75" hidden="1" customHeight="1" outlineLevel="1" x14ac:dyDescent="0.2">
      <c r="B91" s="16" t="s">
        <v>45</v>
      </c>
      <c r="C91" s="17"/>
      <c r="D91" s="17"/>
      <c r="E91" s="17"/>
      <c r="F91" s="17"/>
      <c r="G91" s="18"/>
      <c r="H91" s="18"/>
      <c r="I91" s="18"/>
      <c r="J91" s="18"/>
      <c r="K91" s="18"/>
      <c r="N91" s="24"/>
    </row>
    <row r="92" spans="2:14" ht="12.75" hidden="1" customHeight="1" outlineLevel="1" x14ac:dyDescent="0.2">
      <c r="B92" s="16" t="s">
        <v>46</v>
      </c>
      <c r="C92" s="17"/>
      <c r="D92" s="17"/>
      <c r="E92" s="17"/>
      <c r="F92" s="17"/>
      <c r="G92" s="18"/>
      <c r="H92" s="18"/>
      <c r="I92" s="18"/>
      <c r="J92" s="18"/>
      <c r="K92" s="18"/>
      <c r="N92" s="24"/>
    </row>
    <row r="93" spans="2:14" ht="12.75" hidden="1" customHeight="1" outlineLevel="1" x14ac:dyDescent="0.2">
      <c r="B93" s="16" t="s">
        <v>5</v>
      </c>
      <c r="C93" s="17">
        <f t="shared" ref="C93:F93" si="20">+C60-C78</f>
        <v>0</v>
      </c>
      <c r="D93" s="17">
        <f t="shared" si="20"/>
        <v>0</v>
      </c>
      <c r="E93" s="17"/>
      <c r="F93" s="17">
        <f t="shared" si="20"/>
        <v>0</v>
      </c>
      <c r="G93" s="18"/>
      <c r="H93" s="18"/>
      <c r="I93" s="18"/>
      <c r="J93" s="18"/>
      <c r="K93" s="18"/>
      <c r="N93" s="24"/>
    </row>
    <row r="94" spans="2:14" ht="12.75" hidden="1" customHeight="1" outlineLevel="1" x14ac:dyDescent="0.2">
      <c r="B94" s="16" t="s">
        <v>14</v>
      </c>
      <c r="C94" s="17">
        <f t="shared" ref="C94:F94" si="21">+C61-C79</f>
        <v>0</v>
      </c>
      <c r="D94" s="17">
        <f t="shared" si="21"/>
        <v>0</v>
      </c>
      <c r="E94" s="17"/>
      <c r="F94" s="17">
        <f t="shared" si="21"/>
        <v>0</v>
      </c>
      <c r="G94" s="18"/>
      <c r="H94" s="18"/>
      <c r="I94" s="18"/>
      <c r="J94" s="18"/>
      <c r="K94" s="18"/>
      <c r="N94" s="24"/>
    </row>
    <row r="95" spans="2:14" ht="12.75" hidden="1" customHeight="1" outlineLevel="1" x14ac:dyDescent="0.2">
      <c r="B95" s="16" t="s">
        <v>15</v>
      </c>
      <c r="C95" s="17">
        <f t="shared" ref="C95:F95" si="22">+C62-C80</f>
        <v>0</v>
      </c>
      <c r="D95" s="17">
        <f t="shared" si="22"/>
        <v>0</v>
      </c>
      <c r="E95" s="17"/>
      <c r="F95" s="17">
        <f t="shared" si="22"/>
        <v>0</v>
      </c>
      <c r="G95" s="18"/>
      <c r="H95" s="18"/>
      <c r="I95" s="18"/>
      <c r="J95" s="18"/>
      <c r="K95" s="18"/>
      <c r="N95" s="24"/>
    </row>
    <row r="96" spans="2:14" ht="12.75" hidden="1" customHeight="1" outlineLevel="1" x14ac:dyDescent="0.25">
      <c r="B96" s="20" t="s">
        <v>6</v>
      </c>
      <c r="C96" s="17">
        <f t="shared" ref="C96:F96" si="23">+C63-C81</f>
        <v>0</v>
      </c>
      <c r="D96" s="17">
        <f t="shared" si="23"/>
        <v>0</v>
      </c>
      <c r="E96" s="17"/>
      <c r="F96" s="17">
        <f t="shared" si="23"/>
        <v>0</v>
      </c>
      <c r="G96" s="18"/>
      <c r="H96" s="18"/>
      <c r="I96" s="18"/>
      <c r="J96" s="18"/>
      <c r="K96" s="18"/>
      <c r="N96" s="24"/>
    </row>
    <row r="97" spans="2:15" ht="12.75" hidden="1" customHeight="1" outlineLevel="1" x14ac:dyDescent="0.2">
      <c r="B97" s="16"/>
      <c r="C97" s="17"/>
      <c r="D97" s="17"/>
      <c r="E97" s="17"/>
      <c r="F97" s="17"/>
      <c r="G97" s="18"/>
      <c r="H97" s="18"/>
      <c r="I97" s="18"/>
      <c r="J97" s="18"/>
      <c r="K97" s="18"/>
      <c r="N97" s="24"/>
    </row>
    <row r="98" spans="2:15" ht="12.75" hidden="1" customHeight="1" outlineLevel="1" x14ac:dyDescent="0.2">
      <c r="B98" s="16"/>
      <c r="C98" s="17"/>
      <c r="D98" s="17"/>
      <c r="E98" s="17"/>
      <c r="F98" s="17"/>
      <c r="G98" s="18"/>
      <c r="H98" s="18"/>
      <c r="I98" s="18"/>
      <c r="J98" s="18"/>
      <c r="K98" s="18"/>
      <c r="N98" s="24"/>
    </row>
    <row r="99" spans="2:15" ht="12.75" hidden="1" customHeight="1" outlineLevel="1" x14ac:dyDescent="0.2">
      <c r="B99" s="18" t="s">
        <v>2</v>
      </c>
      <c r="C99" s="17"/>
      <c r="D99" s="17"/>
      <c r="E99" s="17"/>
      <c r="F99" s="17"/>
      <c r="G99" s="18"/>
      <c r="H99" s="18"/>
      <c r="I99" s="18"/>
      <c r="J99" s="18"/>
      <c r="K99" s="18"/>
      <c r="N99" s="24"/>
    </row>
    <row r="100" spans="2:15" ht="12.75" hidden="1" customHeight="1" outlineLevel="1" x14ac:dyDescent="0.2">
      <c r="B100" s="14" t="s">
        <v>17</v>
      </c>
      <c r="C100" s="15">
        <f>+'Report Data'!C158</f>
        <v>242193430.99999988</v>
      </c>
      <c r="D100" s="15">
        <f>+'Report Data'!D158</f>
        <v>250963330.00000012</v>
      </c>
      <c r="E100" s="15"/>
      <c r="F100" s="15">
        <f>+'Report Data'!E158</f>
        <v>253620931.99999988</v>
      </c>
      <c r="G100" s="18"/>
      <c r="H100" s="18"/>
      <c r="I100" s="18"/>
      <c r="J100" s="18"/>
      <c r="K100" s="18"/>
      <c r="N100" s="24"/>
    </row>
    <row r="101" spans="2:15" collapsed="1" x14ac:dyDescent="0.2">
      <c r="B101" s="58"/>
      <c r="N101" s="24"/>
      <c r="O101" s="25"/>
    </row>
    <row r="102" spans="2:15" ht="13.5" thickBot="1" x14ac:dyDescent="0.25">
      <c r="B102" s="31"/>
      <c r="N102" s="24"/>
      <c r="O102" s="90"/>
    </row>
    <row r="103" spans="2:15" ht="23.25" hidden="1" outlineLevel="1" x14ac:dyDescent="0.35">
      <c r="B103" s="102" t="str">
        <f>+B4</f>
        <v>CT Scanner</v>
      </c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4"/>
    </row>
    <row r="104" spans="2:15" collapsed="1" x14ac:dyDescent="0.2">
      <c r="B104" s="58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5"/>
    </row>
    <row r="105" spans="2:15" ht="18" x14ac:dyDescent="0.25">
      <c r="B105" s="95" t="s">
        <v>32</v>
      </c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7"/>
    </row>
    <row r="106" spans="2:15" x14ac:dyDescent="0.2">
      <c r="B106" s="58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5"/>
    </row>
    <row r="107" spans="2:15" ht="15.75" x14ac:dyDescent="0.25">
      <c r="B107" s="98" t="s">
        <v>36</v>
      </c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100"/>
    </row>
    <row r="108" spans="2:15" x14ac:dyDescent="0.2">
      <c r="B108" s="58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5"/>
    </row>
    <row r="109" spans="2:15" ht="15" x14ac:dyDescent="0.25">
      <c r="B109" s="58" t="s">
        <v>0</v>
      </c>
      <c r="C109" s="26">
        <f>+C10</f>
        <v>2017</v>
      </c>
      <c r="D109" s="26">
        <f>+D10</f>
        <v>2018</v>
      </c>
      <c r="E109" s="24"/>
      <c r="F109" s="26">
        <f>+F10</f>
        <v>2018</v>
      </c>
      <c r="G109" s="24"/>
      <c r="H109" s="26">
        <f>+H10</f>
        <v>2019</v>
      </c>
      <c r="I109" s="63"/>
      <c r="J109" s="11" t="s">
        <v>31</v>
      </c>
      <c r="K109" s="65"/>
      <c r="L109" s="11" t="s">
        <v>31</v>
      </c>
      <c r="M109" s="65"/>
      <c r="N109" s="11">
        <f>+N10</f>
        <v>2022</v>
      </c>
      <c r="O109" s="69"/>
    </row>
    <row r="110" spans="2:15" ht="15" x14ac:dyDescent="0.25">
      <c r="B110" s="58"/>
      <c r="C110" s="10" t="str">
        <f>+C11</f>
        <v>Actual</v>
      </c>
      <c r="D110" s="10" t="str">
        <f>+D11</f>
        <v>Budget</v>
      </c>
      <c r="E110" s="36" t="s">
        <v>39</v>
      </c>
      <c r="F110" s="10" t="str">
        <f>+F11</f>
        <v>Projection</v>
      </c>
      <c r="G110" s="41" t="s">
        <v>39</v>
      </c>
      <c r="H110" s="10" t="str">
        <f>+H11</f>
        <v>Budget</v>
      </c>
      <c r="I110" s="41" t="s">
        <v>39</v>
      </c>
      <c r="J110" s="64" t="s">
        <v>28</v>
      </c>
      <c r="K110" s="37" t="s">
        <v>39</v>
      </c>
      <c r="L110" s="64" t="s">
        <v>29</v>
      </c>
      <c r="M110" s="37" t="s">
        <v>39</v>
      </c>
      <c r="N110" s="64" t="s">
        <v>30</v>
      </c>
      <c r="O110" s="69" t="s">
        <v>39</v>
      </c>
    </row>
    <row r="111" spans="2:15" ht="14.25" x14ac:dyDescent="0.2">
      <c r="B111" s="27"/>
      <c r="C111" s="28"/>
      <c r="D111" s="28"/>
      <c r="E111" s="28"/>
      <c r="F111" s="28"/>
      <c r="G111" s="24"/>
      <c r="H111" s="63"/>
      <c r="I111" s="63"/>
      <c r="J111" s="24"/>
      <c r="K111" s="24"/>
      <c r="L111" s="24"/>
      <c r="M111" s="24"/>
      <c r="N111" s="24"/>
      <c r="O111" s="25"/>
    </row>
    <row r="112" spans="2:15" ht="15.75" x14ac:dyDescent="0.25">
      <c r="B112" s="29" t="s">
        <v>25</v>
      </c>
      <c r="C112" s="28"/>
      <c r="D112" s="28"/>
      <c r="E112" s="28"/>
      <c r="F112" s="28"/>
      <c r="G112" s="24"/>
      <c r="H112" s="24"/>
      <c r="I112" s="24"/>
      <c r="J112" s="24"/>
      <c r="K112" s="24"/>
      <c r="L112" s="24"/>
      <c r="M112" s="24"/>
      <c r="N112" s="24"/>
      <c r="O112" s="25"/>
    </row>
    <row r="113" spans="2:15" ht="14.25" x14ac:dyDescent="0.2">
      <c r="B113" s="27" t="s">
        <v>8</v>
      </c>
      <c r="C113" s="28"/>
      <c r="D113" s="28"/>
      <c r="E113" s="38" t="e">
        <f>(+D113/C113)-1</f>
        <v>#DIV/0!</v>
      </c>
      <c r="F113" s="28"/>
      <c r="G113" s="38" t="e">
        <f>+F113/D113-1</f>
        <v>#DIV/0!</v>
      </c>
      <c r="H113" s="38"/>
      <c r="I113" s="38" t="e">
        <f>+H113/F113-1</f>
        <v>#DIV/0!</v>
      </c>
      <c r="J113" s="47"/>
      <c r="K113" s="47" t="e">
        <f>+J113/H113-1</f>
        <v>#DIV/0!</v>
      </c>
      <c r="L113" s="54"/>
      <c r="M113" s="47" t="e">
        <f>+L113/J113-1</f>
        <v>#DIV/0!</v>
      </c>
      <c r="N113" s="54"/>
      <c r="O113" s="49" t="e">
        <f>+N113/L113-1</f>
        <v>#DIV/0!</v>
      </c>
    </row>
    <row r="114" spans="2:15" ht="14.25" x14ac:dyDescent="0.2">
      <c r="B114" s="27" t="s">
        <v>9</v>
      </c>
      <c r="C114" s="12"/>
      <c r="D114" s="12"/>
      <c r="E114" s="39" t="e">
        <f t="shared" ref="E114:E162" si="24">(+D114/C114)-1</f>
        <v>#DIV/0!</v>
      </c>
      <c r="F114" s="12"/>
      <c r="G114" s="39" t="e">
        <f>+F114/D114-1</f>
        <v>#DIV/0!</v>
      </c>
      <c r="H114" s="39"/>
      <c r="I114" s="39" t="e">
        <f>+H114/F114-1</f>
        <v>#DIV/0!</v>
      </c>
      <c r="J114" s="50"/>
      <c r="K114" s="50" t="e">
        <f>+J114/H114-1</f>
        <v>#DIV/0!</v>
      </c>
      <c r="L114" s="51"/>
      <c r="M114" s="50" t="e">
        <f t="shared" ref="M114:M162" si="25">+L114/J114-1</f>
        <v>#DIV/0!</v>
      </c>
      <c r="N114" s="51"/>
      <c r="O114" s="52" t="e">
        <f t="shared" ref="O114:O162" si="26">+N114/L114-1</f>
        <v>#DIV/0!</v>
      </c>
    </row>
    <row r="115" spans="2:15" ht="12.75" customHeight="1" x14ac:dyDescent="0.2">
      <c r="B115" s="27" t="s">
        <v>10</v>
      </c>
      <c r="C115" s="28"/>
      <c r="D115" s="28"/>
      <c r="E115" s="38" t="e">
        <f t="shared" si="24"/>
        <v>#DIV/0!</v>
      </c>
      <c r="F115" s="28"/>
      <c r="G115" s="38" t="e">
        <f t="shared" ref="G115:G162" si="27">+F115/D115-1</f>
        <v>#DIV/0!</v>
      </c>
      <c r="H115" s="38"/>
      <c r="I115" s="38" t="e">
        <f t="shared" ref="I115" si="28">+H115/F115-1</f>
        <v>#DIV/0!</v>
      </c>
      <c r="J115" s="32">
        <f>+J113+J114</f>
        <v>0</v>
      </c>
      <c r="K115" s="38" t="e">
        <f t="shared" ref="K115" si="29">+J115/H115-1</f>
        <v>#DIV/0!</v>
      </c>
      <c r="L115" s="32">
        <f t="shared" ref="L115:N115" si="30">+L113+L114</f>
        <v>0</v>
      </c>
      <c r="M115" s="38" t="e">
        <f t="shared" si="25"/>
        <v>#DIV/0!</v>
      </c>
      <c r="N115" s="32">
        <f t="shared" si="30"/>
        <v>0</v>
      </c>
      <c r="O115" s="43" t="e">
        <f t="shared" si="26"/>
        <v>#DIV/0!</v>
      </c>
    </row>
    <row r="116" spans="2:15" ht="14.25" x14ac:dyDescent="0.2">
      <c r="B116" s="27"/>
      <c r="C116" s="28"/>
      <c r="D116" s="28"/>
      <c r="E116" s="38"/>
      <c r="F116" s="28"/>
      <c r="G116" s="38"/>
      <c r="H116" s="38"/>
      <c r="I116" s="38"/>
      <c r="J116" s="32"/>
      <c r="K116" s="38"/>
      <c r="L116" s="32"/>
      <c r="M116" s="38"/>
      <c r="N116" s="32"/>
      <c r="O116" s="43"/>
    </row>
    <row r="117" spans="2:15" ht="14.25" x14ac:dyDescent="0.2">
      <c r="B117" s="27" t="s">
        <v>11</v>
      </c>
      <c r="C117" s="28"/>
      <c r="D117" s="28"/>
      <c r="E117" s="38" t="e">
        <f t="shared" si="24"/>
        <v>#DIV/0!</v>
      </c>
      <c r="F117" s="28"/>
      <c r="G117" s="38" t="e">
        <f t="shared" si="27"/>
        <v>#DIV/0!</v>
      </c>
      <c r="H117" s="38"/>
      <c r="I117" s="38" t="e">
        <f t="shared" ref="I117:I121" si="31">+H117/F117-1</f>
        <v>#DIV/0!</v>
      </c>
      <c r="J117" s="48"/>
      <c r="K117" s="47" t="e">
        <f t="shared" ref="K117:K121" si="32">+J117/H117-1</f>
        <v>#DIV/0!</v>
      </c>
      <c r="L117" s="48"/>
      <c r="M117" s="47" t="e">
        <f t="shared" si="25"/>
        <v>#DIV/0!</v>
      </c>
      <c r="N117" s="48"/>
      <c r="O117" s="49" t="e">
        <f t="shared" si="26"/>
        <v>#DIV/0!</v>
      </c>
    </row>
    <row r="118" spans="2:15" ht="14.25" x14ac:dyDescent="0.2">
      <c r="B118" s="27" t="s">
        <v>12</v>
      </c>
      <c r="C118" s="28"/>
      <c r="D118" s="28"/>
      <c r="E118" s="38" t="e">
        <f t="shared" si="24"/>
        <v>#DIV/0!</v>
      </c>
      <c r="F118" s="28"/>
      <c r="G118" s="38" t="e">
        <f t="shared" si="27"/>
        <v>#DIV/0!</v>
      </c>
      <c r="H118" s="38"/>
      <c r="I118" s="38" t="e">
        <f t="shared" si="31"/>
        <v>#DIV/0!</v>
      </c>
      <c r="J118" s="48"/>
      <c r="K118" s="47" t="e">
        <f t="shared" si="32"/>
        <v>#DIV/0!</v>
      </c>
      <c r="L118" s="48"/>
      <c r="M118" s="47" t="e">
        <f t="shared" si="25"/>
        <v>#DIV/0!</v>
      </c>
      <c r="N118" s="48"/>
      <c r="O118" s="49" t="e">
        <f t="shared" si="26"/>
        <v>#DIV/0!</v>
      </c>
    </row>
    <row r="119" spans="2:15" ht="14.25" x14ac:dyDescent="0.2">
      <c r="B119" s="27" t="s">
        <v>45</v>
      </c>
      <c r="C119" s="28"/>
      <c r="D119" s="28"/>
      <c r="E119" s="38"/>
      <c r="F119" s="28"/>
      <c r="G119" s="38"/>
      <c r="H119" s="38"/>
      <c r="I119" s="38" t="e">
        <f t="shared" si="31"/>
        <v>#DIV/0!</v>
      </c>
      <c r="J119" s="48"/>
      <c r="K119" s="47" t="e">
        <f t="shared" si="32"/>
        <v>#DIV/0!</v>
      </c>
      <c r="L119" s="48"/>
      <c r="M119" s="47"/>
      <c r="N119" s="48"/>
      <c r="O119" s="49"/>
    </row>
    <row r="120" spans="2:15" ht="14.25" x14ac:dyDescent="0.2">
      <c r="B120" s="27" t="s">
        <v>46</v>
      </c>
      <c r="C120" s="28"/>
      <c r="D120" s="28"/>
      <c r="E120" s="38"/>
      <c r="F120" s="28"/>
      <c r="G120" s="38"/>
      <c r="H120" s="38"/>
      <c r="I120" s="38" t="e">
        <f t="shared" si="31"/>
        <v>#DIV/0!</v>
      </c>
      <c r="J120" s="48"/>
      <c r="K120" s="47" t="e">
        <f t="shared" si="32"/>
        <v>#DIV/0!</v>
      </c>
      <c r="L120" s="48"/>
      <c r="M120" s="47"/>
      <c r="N120" s="48"/>
      <c r="O120" s="49"/>
    </row>
    <row r="121" spans="2:15" ht="15" thickBot="1" x14ac:dyDescent="0.25">
      <c r="B121" s="27" t="s">
        <v>6</v>
      </c>
      <c r="C121" s="13"/>
      <c r="D121" s="13"/>
      <c r="E121" s="40" t="e">
        <f t="shared" si="24"/>
        <v>#DIV/0!</v>
      </c>
      <c r="F121" s="13"/>
      <c r="G121" s="40" t="e">
        <f t="shared" si="27"/>
        <v>#DIV/0!</v>
      </c>
      <c r="H121" s="40"/>
      <c r="I121" s="40" t="e">
        <f t="shared" si="31"/>
        <v>#DIV/0!</v>
      </c>
      <c r="J121" s="23">
        <f>+J115+J117+J118</f>
        <v>0</v>
      </c>
      <c r="K121" s="40" t="e">
        <f t="shared" si="32"/>
        <v>#DIV/0!</v>
      </c>
      <c r="L121" s="23">
        <f t="shared" ref="L121:N121" si="33">+L115+L117+L118</f>
        <v>0</v>
      </c>
      <c r="M121" s="40" t="e">
        <f t="shared" si="25"/>
        <v>#DIV/0!</v>
      </c>
      <c r="N121" s="23">
        <f t="shared" si="33"/>
        <v>0</v>
      </c>
      <c r="O121" s="46" t="e">
        <f t="shared" si="26"/>
        <v>#DIV/0!</v>
      </c>
    </row>
    <row r="122" spans="2:15" ht="15" thickTop="1" x14ac:dyDescent="0.2">
      <c r="B122" s="27"/>
      <c r="C122" s="34" t="e">
        <f>+C121/C115</f>
        <v>#DIV/0!</v>
      </c>
      <c r="D122" s="34" t="e">
        <f t="shared" ref="D122" si="34">+D121/D115</f>
        <v>#DIV/0!</v>
      </c>
      <c r="E122" s="38"/>
      <c r="F122" s="34" t="e">
        <f t="shared" ref="F122" si="35">+F121/F115</f>
        <v>#DIV/0!</v>
      </c>
      <c r="G122" s="38"/>
      <c r="H122" s="38"/>
      <c r="I122" s="38"/>
      <c r="J122" s="34" t="e">
        <f>+J121/J115</f>
        <v>#DIV/0!</v>
      </c>
      <c r="K122" s="38"/>
      <c r="L122" s="34" t="e">
        <f t="shared" ref="L122" si="36">+L121/L115</f>
        <v>#DIV/0!</v>
      </c>
      <c r="M122" s="38"/>
      <c r="N122" s="34" t="e">
        <f t="shared" ref="N122" si="37">+N121/N115</f>
        <v>#DIV/0!</v>
      </c>
      <c r="O122" s="43"/>
    </row>
    <row r="123" spans="2:15" ht="15.75" x14ac:dyDescent="0.25">
      <c r="B123" s="29" t="s">
        <v>26</v>
      </c>
      <c r="C123" s="28"/>
      <c r="D123" s="28"/>
      <c r="E123" s="38"/>
      <c r="F123" s="28"/>
      <c r="G123" s="38"/>
      <c r="H123" s="38"/>
      <c r="I123" s="38"/>
      <c r="J123" s="32"/>
      <c r="K123" s="38"/>
      <c r="L123" s="32"/>
      <c r="M123" s="38"/>
      <c r="N123" s="32"/>
      <c r="O123" s="43"/>
    </row>
    <row r="124" spans="2:15" ht="14.25" x14ac:dyDescent="0.2">
      <c r="B124" s="27" t="s">
        <v>8</v>
      </c>
      <c r="C124" s="28"/>
      <c r="D124" s="28"/>
      <c r="E124" s="38" t="e">
        <f t="shared" si="24"/>
        <v>#DIV/0!</v>
      </c>
      <c r="F124" s="28"/>
      <c r="G124" s="38" t="e">
        <f t="shared" si="27"/>
        <v>#DIV/0!</v>
      </c>
      <c r="H124" s="38"/>
      <c r="I124" s="38" t="e">
        <f t="shared" ref="I124:I126" si="38">+H124/F124-1</f>
        <v>#DIV/0!</v>
      </c>
      <c r="J124" s="47"/>
      <c r="K124" s="47" t="e">
        <f t="shared" ref="K124:K126" si="39">+J124/H124-1</f>
        <v>#DIV/0!</v>
      </c>
      <c r="L124" s="48"/>
      <c r="M124" s="47" t="e">
        <f t="shared" si="25"/>
        <v>#DIV/0!</v>
      </c>
      <c r="N124" s="48"/>
      <c r="O124" s="49" t="e">
        <f t="shared" si="26"/>
        <v>#DIV/0!</v>
      </c>
    </row>
    <row r="125" spans="2:15" ht="14.25" x14ac:dyDescent="0.2">
      <c r="B125" s="27" t="s">
        <v>9</v>
      </c>
      <c r="C125" s="12"/>
      <c r="D125" s="12"/>
      <c r="E125" s="38" t="e">
        <f t="shared" si="24"/>
        <v>#DIV/0!</v>
      </c>
      <c r="F125" s="12"/>
      <c r="G125" s="38" t="e">
        <f t="shared" si="27"/>
        <v>#DIV/0!</v>
      </c>
      <c r="H125" s="39"/>
      <c r="I125" s="39" t="e">
        <f t="shared" si="38"/>
        <v>#DIV/0!</v>
      </c>
      <c r="J125" s="50"/>
      <c r="K125" s="50" t="e">
        <f t="shared" si="39"/>
        <v>#DIV/0!</v>
      </c>
      <c r="L125" s="51"/>
      <c r="M125" s="50" t="e">
        <f t="shared" si="25"/>
        <v>#DIV/0!</v>
      </c>
      <c r="N125" s="51"/>
      <c r="O125" s="52" t="e">
        <f t="shared" si="26"/>
        <v>#DIV/0!</v>
      </c>
    </row>
    <row r="126" spans="2:15" ht="12.75" customHeight="1" x14ac:dyDescent="0.2">
      <c r="B126" s="27" t="s">
        <v>10</v>
      </c>
      <c r="C126" s="28"/>
      <c r="D126" s="28"/>
      <c r="E126" s="38" t="e">
        <f t="shared" si="24"/>
        <v>#DIV/0!</v>
      </c>
      <c r="F126" s="28"/>
      <c r="G126" s="38" t="e">
        <f t="shared" si="27"/>
        <v>#DIV/0!</v>
      </c>
      <c r="H126" s="38"/>
      <c r="I126" s="38" t="e">
        <f t="shared" si="38"/>
        <v>#DIV/0!</v>
      </c>
      <c r="J126" s="32">
        <f t="shared" ref="J126" si="40">+J124+J125</f>
        <v>0</v>
      </c>
      <c r="K126" s="38" t="e">
        <f t="shared" si="39"/>
        <v>#DIV/0!</v>
      </c>
      <c r="L126" s="32">
        <f t="shared" ref="L126:N126" si="41">+L124+L125</f>
        <v>0</v>
      </c>
      <c r="M126" s="38" t="e">
        <f t="shared" si="25"/>
        <v>#DIV/0!</v>
      </c>
      <c r="N126" s="32">
        <f t="shared" si="41"/>
        <v>0</v>
      </c>
      <c r="O126" s="43" t="e">
        <f t="shared" si="26"/>
        <v>#DIV/0!</v>
      </c>
    </row>
    <row r="127" spans="2:15" ht="14.25" x14ac:dyDescent="0.2">
      <c r="B127" s="27"/>
      <c r="C127" s="28"/>
      <c r="D127" s="28"/>
      <c r="E127" s="38"/>
      <c r="F127" s="28"/>
      <c r="G127" s="38"/>
      <c r="H127" s="38"/>
      <c r="I127" s="38"/>
      <c r="J127" s="32"/>
      <c r="K127" s="38"/>
      <c r="L127" s="32"/>
      <c r="M127" s="38"/>
      <c r="N127" s="32"/>
      <c r="O127" s="43"/>
    </row>
    <row r="128" spans="2:15" ht="14.25" x14ac:dyDescent="0.2">
      <c r="B128" s="27" t="s">
        <v>11</v>
      </c>
      <c r="C128" s="28"/>
      <c r="D128" s="28"/>
      <c r="E128" s="38" t="e">
        <f t="shared" si="24"/>
        <v>#DIV/0!</v>
      </c>
      <c r="F128" s="28"/>
      <c r="G128" s="38" t="e">
        <f t="shared" si="27"/>
        <v>#DIV/0!</v>
      </c>
      <c r="H128" s="38"/>
      <c r="I128" s="38" t="e">
        <f t="shared" ref="I128:I134" si="42">+H128/F128-1</f>
        <v>#DIV/0!</v>
      </c>
      <c r="J128" s="48"/>
      <c r="K128" s="47" t="e">
        <f t="shared" ref="K128:K134" si="43">+J128/H128-1</f>
        <v>#DIV/0!</v>
      </c>
      <c r="L128" s="48"/>
      <c r="M128" s="47" t="e">
        <f t="shared" si="25"/>
        <v>#DIV/0!</v>
      </c>
      <c r="N128" s="48"/>
      <c r="O128" s="49" t="e">
        <f t="shared" si="26"/>
        <v>#DIV/0!</v>
      </c>
    </row>
    <row r="129" spans="2:15" ht="14.25" x14ac:dyDescent="0.2">
      <c r="B129" s="27" t="s">
        <v>12</v>
      </c>
      <c r="C129" s="28"/>
      <c r="D129" s="28"/>
      <c r="E129" s="38" t="e">
        <f t="shared" si="24"/>
        <v>#DIV/0!</v>
      </c>
      <c r="F129" s="28"/>
      <c r="G129" s="38" t="e">
        <f t="shared" si="27"/>
        <v>#DIV/0!</v>
      </c>
      <c r="H129" s="38"/>
      <c r="I129" s="38" t="e">
        <f t="shared" si="42"/>
        <v>#DIV/0!</v>
      </c>
      <c r="J129" s="48"/>
      <c r="K129" s="47" t="e">
        <f t="shared" si="43"/>
        <v>#DIV/0!</v>
      </c>
      <c r="L129" s="48"/>
      <c r="M129" s="47" t="e">
        <f t="shared" si="25"/>
        <v>#DIV/0!</v>
      </c>
      <c r="N129" s="48"/>
      <c r="O129" s="49" t="e">
        <f t="shared" si="26"/>
        <v>#DIV/0!</v>
      </c>
    </row>
    <row r="130" spans="2:15" ht="14.25" x14ac:dyDescent="0.2">
      <c r="B130" s="27" t="s">
        <v>45</v>
      </c>
      <c r="C130" s="28"/>
      <c r="D130" s="28"/>
      <c r="E130" s="38"/>
      <c r="F130" s="28"/>
      <c r="G130" s="38"/>
      <c r="H130" s="38"/>
      <c r="I130" s="38" t="e">
        <f t="shared" si="42"/>
        <v>#DIV/0!</v>
      </c>
      <c r="J130" s="48"/>
      <c r="K130" s="47" t="e">
        <f t="shared" si="43"/>
        <v>#DIV/0!</v>
      </c>
      <c r="L130" s="48"/>
      <c r="M130" s="47"/>
      <c r="N130" s="48"/>
      <c r="O130" s="49"/>
    </row>
    <row r="131" spans="2:15" ht="14.25" x14ac:dyDescent="0.2">
      <c r="B131" s="27" t="s">
        <v>46</v>
      </c>
      <c r="C131" s="28"/>
      <c r="D131" s="28"/>
      <c r="E131" s="38"/>
      <c r="F131" s="28"/>
      <c r="G131" s="38"/>
      <c r="H131" s="38"/>
      <c r="I131" s="38" t="e">
        <f t="shared" si="42"/>
        <v>#DIV/0!</v>
      </c>
      <c r="J131" s="48"/>
      <c r="K131" s="47" t="e">
        <f t="shared" si="43"/>
        <v>#DIV/0!</v>
      </c>
      <c r="L131" s="48"/>
      <c r="M131" s="47"/>
      <c r="N131" s="48"/>
      <c r="O131" s="49"/>
    </row>
    <row r="132" spans="2:15" ht="14.25" x14ac:dyDescent="0.2">
      <c r="B132" s="27" t="s">
        <v>14</v>
      </c>
      <c r="C132" s="28"/>
      <c r="D132" s="28"/>
      <c r="E132" s="38" t="e">
        <f t="shared" si="24"/>
        <v>#DIV/0!</v>
      </c>
      <c r="F132" s="28"/>
      <c r="G132" s="38" t="e">
        <f t="shared" si="27"/>
        <v>#DIV/0!</v>
      </c>
      <c r="H132" s="38"/>
      <c r="I132" s="38" t="e">
        <f t="shared" si="42"/>
        <v>#DIV/0!</v>
      </c>
      <c r="J132" s="48"/>
      <c r="K132" s="47" t="e">
        <f t="shared" si="43"/>
        <v>#DIV/0!</v>
      </c>
      <c r="L132" s="48"/>
      <c r="M132" s="47" t="e">
        <f t="shared" si="25"/>
        <v>#DIV/0!</v>
      </c>
      <c r="N132" s="48"/>
      <c r="O132" s="49" t="e">
        <f t="shared" si="26"/>
        <v>#DIV/0!</v>
      </c>
    </row>
    <row r="133" spans="2:15" ht="14.25" x14ac:dyDescent="0.2">
      <c r="B133" s="27" t="s">
        <v>15</v>
      </c>
      <c r="C133" s="28"/>
      <c r="D133" s="28"/>
      <c r="E133" s="38" t="e">
        <f t="shared" si="24"/>
        <v>#DIV/0!</v>
      </c>
      <c r="F133" s="28"/>
      <c r="G133" s="38" t="e">
        <f t="shared" si="27"/>
        <v>#DIV/0!</v>
      </c>
      <c r="H133" s="38"/>
      <c r="I133" s="38" t="e">
        <f t="shared" si="42"/>
        <v>#DIV/0!</v>
      </c>
      <c r="J133" s="48"/>
      <c r="K133" s="47" t="e">
        <f t="shared" si="43"/>
        <v>#DIV/0!</v>
      </c>
      <c r="L133" s="48"/>
      <c r="M133" s="47" t="e">
        <f t="shared" si="25"/>
        <v>#DIV/0!</v>
      </c>
      <c r="N133" s="48"/>
      <c r="O133" s="49" t="e">
        <f t="shared" si="26"/>
        <v>#DIV/0!</v>
      </c>
    </row>
    <row r="134" spans="2:15" ht="15" thickBot="1" x14ac:dyDescent="0.25">
      <c r="B134" s="27" t="s">
        <v>6</v>
      </c>
      <c r="C134" s="13"/>
      <c r="D134" s="13"/>
      <c r="E134" s="40" t="e">
        <f t="shared" si="24"/>
        <v>#DIV/0!</v>
      </c>
      <c r="F134" s="13"/>
      <c r="G134" s="40" t="e">
        <f t="shared" si="27"/>
        <v>#DIV/0!</v>
      </c>
      <c r="H134" s="40"/>
      <c r="I134" s="40" t="e">
        <f t="shared" si="42"/>
        <v>#DIV/0!</v>
      </c>
      <c r="J134" s="23">
        <f>SUM(J126:J133)</f>
        <v>0</v>
      </c>
      <c r="K134" s="40" t="e">
        <f t="shared" si="43"/>
        <v>#DIV/0!</v>
      </c>
      <c r="L134" s="23">
        <f t="shared" ref="L134:N134" si="44">SUM(L126:L133)</f>
        <v>0</v>
      </c>
      <c r="M134" s="40" t="e">
        <f t="shared" si="25"/>
        <v>#DIV/0!</v>
      </c>
      <c r="N134" s="23">
        <f t="shared" si="44"/>
        <v>0</v>
      </c>
      <c r="O134" s="46" t="e">
        <f t="shared" si="26"/>
        <v>#DIV/0!</v>
      </c>
    </row>
    <row r="135" spans="2:15" ht="15" thickTop="1" x14ac:dyDescent="0.2">
      <c r="B135" s="27"/>
      <c r="C135" s="34" t="e">
        <f>+C134/C126</f>
        <v>#DIV/0!</v>
      </c>
      <c r="D135" s="34" t="e">
        <f t="shared" ref="D135" si="45">+D134/D126</f>
        <v>#DIV/0!</v>
      </c>
      <c r="E135" s="38"/>
      <c r="F135" s="34" t="e">
        <f t="shared" ref="F135" si="46">+F134/F126</f>
        <v>#DIV/0!</v>
      </c>
      <c r="G135" s="38"/>
      <c r="H135" s="38"/>
      <c r="I135" s="38"/>
      <c r="J135" s="34" t="e">
        <f>+J134/J126</f>
        <v>#DIV/0!</v>
      </c>
      <c r="K135" s="38"/>
      <c r="L135" s="34" t="e">
        <f t="shared" ref="L135" si="47">+L134/L126</f>
        <v>#DIV/0!</v>
      </c>
      <c r="M135" s="38"/>
      <c r="N135" s="34" t="e">
        <f t="shared" ref="N135" si="48">+N134/N126</f>
        <v>#DIV/0!</v>
      </c>
      <c r="O135" s="43"/>
    </row>
    <row r="136" spans="2:15" ht="15.75" x14ac:dyDescent="0.25">
      <c r="B136" s="29" t="s">
        <v>27</v>
      </c>
      <c r="C136" s="28"/>
      <c r="D136" s="28"/>
      <c r="E136" s="38"/>
      <c r="F136" s="28"/>
      <c r="G136" s="38"/>
      <c r="H136" s="38"/>
      <c r="I136" s="38"/>
      <c r="J136" s="32"/>
      <c r="K136" s="38"/>
      <c r="L136" s="32"/>
      <c r="M136" s="38"/>
      <c r="N136" s="32"/>
      <c r="O136" s="43"/>
    </row>
    <row r="137" spans="2:15" ht="14.25" x14ac:dyDescent="0.2">
      <c r="B137" s="27" t="s">
        <v>8</v>
      </c>
      <c r="C137" s="28"/>
      <c r="D137" s="28"/>
      <c r="E137" s="38" t="e">
        <f t="shared" si="24"/>
        <v>#DIV/0!</v>
      </c>
      <c r="F137" s="28"/>
      <c r="G137" s="38" t="e">
        <f t="shared" si="27"/>
        <v>#DIV/0!</v>
      </c>
      <c r="H137" s="38"/>
      <c r="I137" s="38" t="e">
        <f t="shared" ref="I137:I139" si="49">+H137/F137-1</f>
        <v>#DIV/0!</v>
      </c>
      <c r="J137" s="48"/>
      <c r="K137" s="47" t="e">
        <f t="shared" ref="K137:K139" si="50">+J137/H137-1</f>
        <v>#DIV/0!</v>
      </c>
      <c r="L137" s="48"/>
      <c r="M137" s="47" t="e">
        <f t="shared" si="25"/>
        <v>#DIV/0!</v>
      </c>
      <c r="N137" s="48"/>
      <c r="O137" s="49" t="e">
        <f t="shared" si="26"/>
        <v>#DIV/0!</v>
      </c>
    </row>
    <row r="138" spans="2:15" ht="14.25" x14ac:dyDescent="0.2">
      <c r="B138" s="27" t="s">
        <v>9</v>
      </c>
      <c r="C138" s="12"/>
      <c r="D138" s="12"/>
      <c r="E138" s="39" t="e">
        <f t="shared" si="24"/>
        <v>#DIV/0!</v>
      </c>
      <c r="F138" s="12"/>
      <c r="G138" s="39" t="e">
        <f t="shared" si="27"/>
        <v>#DIV/0!</v>
      </c>
      <c r="H138" s="39"/>
      <c r="I138" s="39" t="e">
        <f t="shared" si="49"/>
        <v>#DIV/0!</v>
      </c>
      <c r="J138" s="51"/>
      <c r="K138" s="50" t="e">
        <f t="shared" si="50"/>
        <v>#DIV/0!</v>
      </c>
      <c r="L138" s="51"/>
      <c r="M138" s="50" t="e">
        <f t="shared" si="25"/>
        <v>#DIV/0!</v>
      </c>
      <c r="N138" s="51"/>
      <c r="O138" s="52" t="e">
        <f t="shared" si="26"/>
        <v>#DIV/0!</v>
      </c>
    </row>
    <row r="139" spans="2:15" ht="12.75" customHeight="1" x14ac:dyDescent="0.2">
      <c r="B139" s="27" t="s">
        <v>10</v>
      </c>
      <c r="C139" s="28"/>
      <c r="D139" s="28"/>
      <c r="E139" s="38" t="e">
        <f t="shared" si="24"/>
        <v>#DIV/0!</v>
      </c>
      <c r="F139" s="28"/>
      <c r="G139" s="38" t="e">
        <f t="shared" si="27"/>
        <v>#DIV/0!</v>
      </c>
      <c r="H139" s="38"/>
      <c r="I139" s="38" t="e">
        <f t="shared" si="49"/>
        <v>#DIV/0!</v>
      </c>
      <c r="J139" s="32">
        <f t="shared" ref="J139" si="51">+J137+J138</f>
        <v>0</v>
      </c>
      <c r="K139" s="38" t="e">
        <f t="shared" si="50"/>
        <v>#DIV/0!</v>
      </c>
      <c r="L139" s="32">
        <f t="shared" ref="L139:N139" si="52">+L137+L138</f>
        <v>0</v>
      </c>
      <c r="M139" s="38" t="e">
        <f t="shared" si="25"/>
        <v>#DIV/0!</v>
      </c>
      <c r="N139" s="32">
        <f t="shared" si="52"/>
        <v>0</v>
      </c>
      <c r="O139" s="43" t="e">
        <f t="shared" si="26"/>
        <v>#DIV/0!</v>
      </c>
    </row>
    <row r="140" spans="2:15" ht="14.25" x14ac:dyDescent="0.2">
      <c r="B140" s="27"/>
      <c r="C140" s="28"/>
      <c r="D140" s="28"/>
      <c r="E140" s="38"/>
      <c r="F140" s="28"/>
      <c r="G140" s="38"/>
      <c r="H140" s="38"/>
      <c r="I140" s="38"/>
      <c r="J140" s="32"/>
      <c r="K140" s="38"/>
      <c r="L140" s="32"/>
      <c r="M140" s="38" t="e">
        <f t="shared" si="25"/>
        <v>#DIV/0!</v>
      </c>
      <c r="N140" s="32"/>
      <c r="O140" s="43" t="e">
        <f t="shared" si="26"/>
        <v>#DIV/0!</v>
      </c>
    </row>
    <row r="141" spans="2:15" ht="14.25" x14ac:dyDescent="0.2">
      <c r="B141" s="27" t="s">
        <v>11</v>
      </c>
      <c r="C141" s="28"/>
      <c r="D141" s="28"/>
      <c r="E141" s="38" t="e">
        <f t="shared" si="24"/>
        <v>#DIV/0!</v>
      </c>
      <c r="F141" s="28"/>
      <c r="G141" s="38" t="e">
        <f t="shared" si="27"/>
        <v>#DIV/0!</v>
      </c>
      <c r="H141" s="38"/>
      <c r="I141" s="38" t="e">
        <f t="shared" ref="I141:I145" si="53">+H141/F141-1</f>
        <v>#DIV/0!</v>
      </c>
      <c r="J141" s="48"/>
      <c r="K141" s="47" t="e">
        <f t="shared" ref="K141:K145" si="54">+J141/H141-1</f>
        <v>#DIV/0!</v>
      </c>
      <c r="L141" s="48"/>
      <c r="M141" s="47" t="e">
        <f t="shared" si="25"/>
        <v>#DIV/0!</v>
      </c>
      <c r="N141" s="48"/>
      <c r="O141" s="49" t="e">
        <f t="shared" si="26"/>
        <v>#DIV/0!</v>
      </c>
    </row>
    <row r="142" spans="2:15" ht="14.25" x14ac:dyDescent="0.2">
      <c r="B142" s="27" t="s">
        <v>12</v>
      </c>
      <c r="C142" s="28"/>
      <c r="D142" s="28"/>
      <c r="E142" s="38" t="e">
        <f t="shared" si="24"/>
        <v>#DIV/0!</v>
      </c>
      <c r="F142" s="28"/>
      <c r="G142" s="38" t="e">
        <f t="shared" si="27"/>
        <v>#DIV/0!</v>
      </c>
      <c r="H142" s="38"/>
      <c r="I142" s="38" t="e">
        <f t="shared" si="53"/>
        <v>#DIV/0!</v>
      </c>
      <c r="J142" s="48"/>
      <c r="K142" s="47" t="e">
        <f t="shared" si="54"/>
        <v>#DIV/0!</v>
      </c>
      <c r="L142" s="48"/>
      <c r="M142" s="47" t="e">
        <f t="shared" si="25"/>
        <v>#DIV/0!</v>
      </c>
      <c r="N142" s="48"/>
      <c r="O142" s="49" t="e">
        <f t="shared" si="26"/>
        <v>#DIV/0!</v>
      </c>
    </row>
    <row r="143" spans="2:15" ht="14.25" x14ac:dyDescent="0.2">
      <c r="B143" s="27" t="s">
        <v>45</v>
      </c>
      <c r="C143" s="28"/>
      <c r="D143" s="28"/>
      <c r="E143" s="38"/>
      <c r="F143" s="28"/>
      <c r="G143" s="38"/>
      <c r="H143" s="38"/>
      <c r="I143" s="38" t="e">
        <f t="shared" si="53"/>
        <v>#DIV/0!</v>
      </c>
      <c r="J143" s="48"/>
      <c r="K143" s="47" t="e">
        <f t="shared" si="54"/>
        <v>#DIV/0!</v>
      </c>
      <c r="L143" s="48"/>
      <c r="M143" s="47"/>
      <c r="N143" s="48"/>
      <c r="O143" s="49"/>
    </row>
    <row r="144" spans="2:15" ht="14.25" x14ac:dyDescent="0.2">
      <c r="B144" s="27" t="s">
        <v>46</v>
      </c>
      <c r="C144" s="28"/>
      <c r="D144" s="28"/>
      <c r="E144" s="38"/>
      <c r="F144" s="28"/>
      <c r="G144" s="38"/>
      <c r="H144" s="38"/>
      <c r="I144" s="38" t="e">
        <f t="shared" si="53"/>
        <v>#DIV/0!</v>
      </c>
      <c r="J144" s="48"/>
      <c r="K144" s="47" t="e">
        <f t="shared" si="54"/>
        <v>#DIV/0!</v>
      </c>
      <c r="L144" s="48"/>
      <c r="M144" s="47"/>
      <c r="N144" s="48"/>
      <c r="O144" s="49"/>
    </row>
    <row r="145" spans="2:15" ht="15" thickBot="1" x14ac:dyDescent="0.25">
      <c r="B145" s="27" t="s">
        <v>6</v>
      </c>
      <c r="C145" s="13"/>
      <c r="D145" s="13"/>
      <c r="E145" s="40" t="e">
        <f t="shared" si="24"/>
        <v>#DIV/0!</v>
      </c>
      <c r="F145" s="13"/>
      <c r="G145" s="40" t="e">
        <f t="shared" si="27"/>
        <v>#DIV/0!</v>
      </c>
      <c r="H145" s="40"/>
      <c r="I145" s="40" t="e">
        <f t="shared" si="53"/>
        <v>#DIV/0!</v>
      </c>
      <c r="J145" s="23">
        <f>+J139+J141+J142</f>
        <v>0</v>
      </c>
      <c r="K145" s="40" t="e">
        <f t="shared" si="54"/>
        <v>#DIV/0!</v>
      </c>
      <c r="L145" s="23">
        <f t="shared" ref="L145:N145" si="55">+L139+L141+L142</f>
        <v>0</v>
      </c>
      <c r="M145" s="40" t="e">
        <f t="shared" si="25"/>
        <v>#DIV/0!</v>
      </c>
      <c r="N145" s="23">
        <f t="shared" si="55"/>
        <v>0</v>
      </c>
      <c r="O145" s="46" t="e">
        <f t="shared" si="26"/>
        <v>#DIV/0!</v>
      </c>
    </row>
    <row r="146" spans="2:15" ht="15" thickTop="1" x14ac:dyDescent="0.2">
      <c r="B146" s="27"/>
      <c r="C146" s="34" t="e">
        <f>+C145/C139</f>
        <v>#DIV/0!</v>
      </c>
      <c r="D146" s="34" t="e">
        <f t="shared" ref="D146" si="56">+D145/D139</f>
        <v>#DIV/0!</v>
      </c>
      <c r="E146" s="38"/>
      <c r="F146" s="34" t="e">
        <f t="shared" ref="F146" si="57">+F145/F139</f>
        <v>#DIV/0!</v>
      </c>
      <c r="G146" s="38"/>
      <c r="H146" s="38"/>
      <c r="I146" s="38"/>
      <c r="J146" s="34" t="e">
        <f>+J145/J139</f>
        <v>#DIV/0!</v>
      </c>
      <c r="K146" s="38"/>
      <c r="L146" s="34" t="e">
        <f t="shared" ref="L146" si="58">+L145/L139</f>
        <v>#DIV/0!</v>
      </c>
      <c r="M146" s="38"/>
      <c r="N146" s="34" t="e">
        <f t="shared" ref="N146" si="59">+N145/N139</f>
        <v>#DIV/0!</v>
      </c>
      <c r="O146" s="43"/>
    </row>
    <row r="147" spans="2:15" ht="14.25" x14ac:dyDescent="0.2">
      <c r="B147" s="27"/>
      <c r="C147" s="34"/>
      <c r="D147" s="34"/>
      <c r="E147" s="38"/>
      <c r="F147" s="34"/>
      <c r="G147" s="38"/>
      <c r="H147" s="38"/>
      <c r="I147" s="38"/>
      <c r="J147" s="32"/>
      <c r="K147" s="38"/>
      <c r="L147" s="34"/>
      <c r="M147" s="38"/>
      <c r="N147" s="34"/>
      <c r="O147" s="43"/>
    </row>
    <row r="148" spans="2:15" ht="15" x14ac:dyDescent="0.25">
      <c r="B148" s="30" t="s">
        <v>5</v>
      </c>
      <c r="C148" s="28"/>
      <c r="D148" s="28"/>
      <c r="E148" s="38" t="e">
        <f t="shared" si="24"/>
        <v>#DIV/0!</v>
      </c>
      <c r="F148" s="28"/>
      <c r="G148" s="38" t="e">
        <f t="shared" si="27"/>
        <v>#DIV/0!</v>
      </c>
      <c r="H148" s="38"/>
      <c r="I148" s="38" t="e">
        <f t="shared" ref="I148" si="60">+H148/F148-1</f>
        <v>#DIV/0!</v>
      </c>
      <c r="J148" s="48"/>
      <c r="K148" s="47" t="e">
        <f t="shared" ref="K148" si="61">+J148/H148-1</f>
        <v>#DIV/0!</v>
      </c>
      <c r="L148" s="48"/>
      <c r="M148" s="47" t="e">
        <f t="shared" si="25"/>
        <v>#DIV/0!</v>
      </c>
      <c r="N148" s="48"/>
      <c r="O148" s="49" t="e">
        <f t="shared" si="26"/>
        <v>#DIV/0!</v>
      </c>
    </row>
    <row r="149" spans="2:15" ht="14.25" x14ac:dyDescent="0.2">
      <c r="B149" s="27"/>
      <c r="C149" s="28"/>
      <c r="D149" s="28"/>
      <c r="E149" s="38"/>
      <c r="F149" s="28"/>
      <c r="G149" s="38"/>
      <c r="H149" s="38"/>
      <c r="I149" s="38"/>
      <c r="J149" s="32"/>
      <c r="K149" s="38"/>
      <c r="L149" s="32"/>
      <c r="M149" s="38"/>
      <c r="N149" s="32"/>
      <c r="O149" s="43"/>
    </row>
    <row r="150" spans="2:15" ht="18.95" customHeight="1" x14ac:dyDescent="0.25">
      <c r="B150" s="29" t="s">
        <v>24</v>
      </c>
      <c r="C150" s="24"/>
      <c r="D150" s="24"/>
      <c r="E150" s="38"/>
      <c r="F150" s="24"/>
      <c r="G150" s="38"/>
      <c r="H150" s="38"/>
      <c r="I150" s="38"/>
      <c r="J150" s="32"/>
      <c r="K150" s="38"/>
      <c r="L150" s="32"/>
      <c r="M150" s="38"/>
      <c r="N150" s="32"/>
      <c r="O150" s="43"/>
    </row>
    <row r="151" spans="2:15" ht="14.25" x14ac:dyDescent="0.2">
      <c r="B151" s="27" t="s">
        <v>8</v>
      </c>
      <c r="C151" s="28"/>
      <c r="D151" s="28"/>
      <c r="E151" s="38" t="e">
        <f t="shared" si="24"/>
        <v>#DIV/0!</v>
      </c>
      <c r="F151" s="28"/>
      <c r="G151" s="38" t="e">
        <f t="shared" si="27"/>
        <v>#DIV/0!</v>
      </c>
      <c r="H151" s="38"/>
      <c r="I151" s="38" t="e">
        <f t="shared" ref="I151:I153" si="62">+H151/F151-1</f>
        <v>#DIV/0!</v>
      </c>
      <c r="J151" s="32"/>
      <c r="K151" s="38" t="e">
        <f t="shared" ref="K151:K153" si="63">+J151/H151-1</f>
        <v>#DIV/0!</v>
      </c>
      <c r="L151" s="32"/>
      <c r="M151" s="38" t="e">
        <f t="shared" si="25"/>
        <v>#DIV/0!</v>
      </c>
      <c r="N151" s="32"/>
      <c r="O151" s="43" t="e">
        <f t="shared" si="26"/>
        <v>#DIV/0!</v>
      </c>
    </row>
    <row r="152" spans="2:15" ht="14.25" x14ac:dyDescent="0.2">
      <c r="B152" s="27" t="s">
        <v>9</v>
      </c>
      <c r="C152" s="12"/>
      <c r="D152" s="12"/>
      <c r="E152" s="39" t="e">
        <f t="shared" si="24"/>
        <v>#DIV/0!</v>
      </c>
      <c r="F152" s="12"/>
      <c r="G152" s="39" t="e">
        <f t="shared" si="27"/>
        <v>#DIV/0!</v>
      </c>
      <c r="H152" s="39"/>
      <c r="I152" s="39" t="e">
        <f t="shared" si="62"/>
        <v>#DIV/0!</v>
      </c>
      <c r="J152" s="53"/>
      <c r="K152" s="39" t="e">
        <f t="shared" si="63"/>
        <v>#DIV/0!</v>
      </c>
      <c r="L152" s="53"/>
      <c r="M152" s="39" t="e">
        <f t="shared" si="25"/>
        <v>#DIV/0!</v>
      </c>
      <c r="N152" s="53"/>
      <c r="O152" s="45" t="e">
        <f t="shared" si="26"/>
        <v>#DIV/0!</v>
      </c>
    </row>
    <row r="153" spans="2:15" ht="12.75" customHeight="1" x14ac:dyDescent="0.2">
      <c r="B153" s="27" t="s">
        <v>10</v>
      </c>
      <c r="C153" s="28"/>
      <c r="D153" s="28"/>
      <c r="E153" s="38" t="e">
        <f t="shared" si="24"/>
        <v>#DIV/0!</v>
      </c>
      <c r="F153" s="28"/>
      <c r="G153" s="38" t="e">
        <f t="shared" si="27"/>
        <v>#DIV/0!</v>
      </c>
      <c r="H153" s="38"/>
      <c r="I153" s="38" t="e">
        <f t="shared" si="62"/>
        <v>#DIV/0!</v>
      </c>
      <c r="J153" s="32">
        <f t="shared" ref="J153" si="64">+J151+J152</f>
        <v>0</v>
      </c>
      <c r="K153" s="38" t="e">
        <f t="shared" si="63"/>
        <v>#DIV/0!</v>
      </c>
      <c r="L153" s="32">
        <f t="shared" ref="L153:N153" si="65">+L151+L152</f>
        <v>0</v>
      </c>
      <c r="M153" s="38" t="e">
        <f t="shared" si="25"/>
        <v>#DIV/0!</v>
      </c>
      <c r="N153" s="32">
        <f t="shared" si="65"/>
        <v>0</v>
      </c>
      <c r="O153" s="43" t="e">
        <f t="shared" si="26"/>
        <v>#DIV/0!</v>
      </c>
    </row>
    <row r="154" spans="2:15" ht="14.25" x14ac:dyDescent="0.2">
      <c r="B154" s="27"/>
      <c r="C154" s="28"/>
      <c r="D154" s="28"/>
      <c r="E154" s="38"/>
      <c r="F154" s="28"/>
      <c r="G154" s="38"/>
      <c r="H154" s="38"/>
      <c r="I154" s="38"/>
      <c r="J154" s="32"/>
      <c r="K154" s="38"/>
      <c r="L154" s="32"/>
      <c r="M154" s="38"/>
      <c r="N154" s="32"/>
      <c r="O154" s="43"/>
    </row>
    <row r="155" spans="2:15" ht="14.25" x14ac:dyDescent="0.2">
      <c r="B155" s="27" t="s">
        <v>11</v>
      </c>
      <c r="C155" s="28"/>
      <c r="D155" s="28"/>
      <c r="E155" s="38" t="e">
        <f t="shared" si="24"/>
        <v>#DIV/0!</v>
      </c>
      <c r="F155" s="28"/>
      <c r="G155" s="38" t="e">
        <f t="shared" si="27"/>
        <v>#DIV/0!</v>
      </c>
      <c r="H155" s="38"/>
      <c r="I155" s="38" t="e">
        <f t="shared" ref="I155:I162" si="66">+H155/F155-1</f>
        <v>#DIV/0!</v>
      </c>
      <c r="J155" s="32"/>
      <c r="K155" s="38" t="e">
        <f t="shared" ref="K155:K162" si="67">+J155/H155-1</f>
        <v>#DIV/0!</v>
      </c>
      <c r="L155" s="32"/>
      <c r="M155" s="38" t="e">
        <f t="shared" si="25"/>
        <v>#DIV/0!</v>
      </c>
      <c r="N155" s="32"/>
      <c r="O155" s="43" t="e">
        <f t="shared" si="26"/>
        <v>#DIV/0!</v>
      </c>
    </row>
    <row r="156" spans="2:15" ht="14.25" x14ac:dyDescent="0.2">
      <c r="B156" s="27" t="s">
        <v>12</v>
      </c>
      <c r="C156" s="28"/>
      <c r="D156" s="28"/>
      <c r="E156" s="38" t="e">
        <f t="shared" si="24"/>
        <v>#DIV/0!</v>
      </c>
      <c r="F156" s="28"/>
      <c r="G156" s="38" t="e">
        <f t="shared" si="27"/>
        <v>#DIV/0!</v>
      </c>
      <c r="H156" s="38"/>
      <c r="I156" s="38" t="e">
        <f t="shared" si="66"/>
        <v>#DIV/0!</v>
      </c>
      <c r="J156" s="32"/>
      <c r="K156" s="38" t="e">
        <f t="shared" si="67"/>
        <v>#DIV/0!</v>
      </c>
      <c r="L156" s="32"/>
      <c r="M156" s="38" t="e">
        <f t="shared" si="25"/>
        <v>#DIV/0!</v>
      </c>
      <c r="N156" s="32"/>
      <c r="O156" s="43" t="e">
        <f t="shared" si="26"/>
        <v>#DIV/0!</v>
      </c>
    </row>
    <row r="157" spans="2:15" ht="14.25" x14ac:dyDescent="0.2">
      <c r="B157" s="27" t="s">
        <v>45</v>
      </c>
      <c r="C157" s="28"/>
      <c r="D157" s="28"/>
      <c r="E157" s="38" t="e">
        <f t="shared" si="24"/>
        <v>#DIV/0!</v>
      </c>
      <c r="F157" s="28"/>
      <c r="G157" s="38" t="e">
        <f t="shared" si="27"/>
        <v>#DIV/0!</v>
      </c>
      <c r="H157" s="38"/>
      <c r="I157" s="38" t="e">
        <f t="shared" si="66"/>
        <v>#DIV/0!</v>
      </c>
      <c r="J157" s="32"/>
      <c r="K157" s="38" t="e">
        <f t="shared" si="67"/>
        <v>#DIV/0!</v>
      </c>
      <c r="L157" s="32"/>
      <c r="M157" s="38" t="e">
        <f t="shared" si="25"/>
        <v>#DIV/0!</v>
      </c>
      <c r="N157" s="32"/>
      <c r="O157" s="43" t="e">
        <f t="shared" si="26"/>
        <v>#DIV/0!</v>
      </c>
    </row>
    <row r="158" spans="2:15" ht="14.25" x14ac:dyDescent="0.2">
      <c r="B158" s="27" t="s">
        <v>46</v>
      </c>
      <c r="C158" s="28"/>
      <c r="D158" s="28"/>
      <c r="E158" s="38" t="e">
        <f t="shared" si="24"/>
        <v>#DIV/0!</v>
      </c>
      <c r="F158" s="28"/>
      <c r="G158" s="38" t="e">
        <f t="shared" si="27"/>
        <v>#DIV/0!</v>
      </c>
      <c r="H158" s="38"/>
      <c r="I158" s="38" t="e">
        <f t="shared" si="66"/>
        <v>#DIV/0!</v>
      </c>
      <c r="J158" s="32"/>
      <c r="K158" s="38" t="e">
        <f t="shared" si="67"/>
        <v>#DIV/0!</v>
      </c>
      <c r="L158" s="32"/>
      <c r="M158" s="38" t="e">
        <f t="shared" si="25"/>
        <v>#DIV/0!</v>
      </c>
      <c r="N158" s="32"/>
      <c r="O158" s="43" t="e">
        <f t="shared" si="26"/>
        <v>#DIV/0!</v>
      </c>
    </row>
    <row r="159" spans="2:15" ht="14.25" x14ac:dyDescent="0.2">
      <c r="B159" s="27" t="s">
        <v>5</v>
      </c>
      <c r="C159" s="28"/>
      <c r="D159" s="28"/>
      <c r="E159" s="38" t="e">
        <f t="shared" si="24"/>
        <v>#DIV/0!</v>
      </c>
      <c r="F159" s="28"/>
      <c r="G159" s="38" t="e">
        <f t="shared" si="27"/>
        <v>#DIV/0!</v>
      </c>
      <c r="H159" s="38"/>
      <c r="I159" s="38" t="e">
        <f t="shared" si="66"/>
        <v>#DIV/0!</v>
      </c>
      <c r="J159" s="32"/>
      <c r="K159" s="38" t="e">
        <f t="shared" si="67"/>
        <v>#DIV/0!</v>
      </c>
      <c r="L159" s="32"/>
      <c r="M159" s="38" t="e">
        <f t="shared" si="25"/>
        <v>#DIV/0!</v>
      </c>
      <c r="N159" s="32"/>
      <c r="O159" s="43" t="e">
        <f t="shared" si="26"/>
        <v>#DIV/0!</v>
      </c>
    </row>
    <row r="160" spans="2:15" ht="14.25" x14ac:dyDescent="0.2">
      <c r="B160" s="27" t="s">
        <v>14</v>
      </c>
      <c r="C160" s="28"/>
      <c r="D160" s="28"/>
      <c r="E160" s="38" t="e">
        <f t="shared" si="24"/>
        <v>#DIV/0!</v>
      </c>
      <c r="F160" s="28"/>
      <c r="G160" s="38" t="e">
        <f t="shared" si="27"/>
        <v>#DIV/0!</v>
      </c>
      <c r="H160" s="38"/>
      <c r="I160" s="38" t="e">
        <f t="shared" si="66"/>
        <v>#DIV/0!</v>
      </c>
      <c r="J160" s="32"/>
      <c r="K160" s="38" t="e">
        <f t="shared" si="67"/>
        <v>#DIV/0!</v>
      </c>
      <c r="L160" s="32"/>
      <c r="M160" s="38" t="e">
        <f t="shared" si="25"/>
        <v>#DIV/0!</v>
      </c>
      <c r="N160" s="32"/>
      <c r="O160" s="43" t="e">
        <f t="shared" si="26"/>
        <v>#DIV/0!</v>
      </c>
    </row>
    <row r="161" spans="2:15" ht="14.25" x14ac:dyDescent="0.2">
      <c r="B161" s="27" t="s">
        <v>15</v>
      </c>
      <c r="C161" s="28"/>
      <c r="D161" s="28"/>
      <c r="E161" s="38" t="e">
        <f t="shared" si="24"/>
        <v>#DIV/0!</v>
      </c>
      <c r="F161" s="28"/>
      <c r="G161" s="38" t="e">
        <f t="shared" si="27"/>
        <v>#DIV/0!</v>
      </c>
      <c r="H161" s="38"/>
      <c r="I161" s="38" t="e">
        <f t="shared" si="66"/>
        <v>#DIV/0!</v>
      </c>
      <c r="J161" s="32"/>
      <c r="K161" s="38" t="e">
        <f t="shared" si="67"/>
        <v>#DIV/0!</v>
      </c>
      <c r="L161" s="32"/>
      <c r="M161" s="38" t="e">
        <f t="shared" si="25"/>
        <v>#DIV/0!</v>
      </c>
      <c r="N161" s="32"/>
      <c r="O161" s="43" t="e">
        <f t="shared" si="26"/>
        <v>#DIV/0!</v>
      </c>
    </row>
    <row r="162" spans="2:15" ht="15" x14ac:dyDescent="0.25">
      <c r="B162" s="30" t="s">
        <v>6</v>
      </c>
      <c r="C162" s="74"/>
      <c r="D162" s="74"/>
      <c r="E162" s="75" t="e">
        <f t="shared" si="24"/>
        <v>#DIV/0!</v>
      </c>
      <c r="F162" s="74"/>
      <c r="G162" s="75" t="e">
        <f t="shared" si="27"/>
        <v>#DIV/0!</v>
      </c>
      <c r="H162" s="75"/>
      <c r="I162" s="75" t="e">
        <f t="shared" si="66"/>
        <v>#DIV/0!</v>
      </c>
      <c r="J162" s="76">
        <f>SUM(J153:J161)</f>
        <v>0</v>
      </c>
      <c r="K162" s="75" t="e">
        <f t="shared" si="67"/>
        <v>#DIV/0!</v>
      </c>
      <c r="L162" s="76">
        <f t="shared" ref="L162:N162" si="68">SUM(L153:L161)</f>
        <v>0</v>
      </c>
      <c r="M162" s="75" t="e">
        <f t="shared" si="25"/>
        <v>#DIV/0!</v>
      </c>
      <c r="N162" s="76">
        <f t="shared" si="68"/>
        <v>0</v>
      </c>
      <c r="O162" s="77" t="e">
        <f t="shared" si="26"/>
        <v>#DIV/0!</v>
      </c>
    </row>
    <row r="163" spans="2:15" s="63" customFormat="1" ht="15" x14ac:dyDescent="0.25">
      <c r="B163" s="58"/>
      <c r="C163" s="85"/>
      <c r="D163" s="85"/>
      <c r="E163" s="86"/>
      <c r="F163" s="85"/>
      <c r="G163" s="86"/>
      <c r="H163" s="86"/>
      <c r="I163" s="86"/>
      <c r="J163" s="88"/>
      <c r="K163" s="86"/>
      <c r="L163" s="88"/>
      <c r="M163" s="86"/>
      <c r="N163" s="88"/>
      <c r="O163" s="87"/>
    </row>
    <row r="164" spans="2:15" s="63" customFormat="1" ht="15" x14ac:dyDescent="0.25">
      <c r="B164" s="81" t="s">
        <v>59</v>
      </c>
      <c r="C164" s="85"/>
      <c r="D164" s="85"/>
      <c r="E164" s="86"/>
      <c r="F164" s="85"/>
      <c r="G164" s="86"/>
      <c r="H164" s="86"/>
      <c r="I164" s="86"/>
      <c r="J164" s="88"/>
      <c r="K164" s="86"/>
      <c r="L164" s="88"/>
      <c r="M164" s="86"/>
      <c r="N164" s="88"/>
      <c r="O164" s="87"/>
    </row>
    <row r="165" spans="2:15" s="63" customFormat="1" ht="15" x14ac:dyDescent="0.25">
      <c r="B165" s="82" t="s">
        <v>60</v>
      </c>
      <c r="C165" s="85"/>
      <c r="D165" s="85"/>
      <c r="E165" s="86"/>
      <c r="F165" s="85"/>
      <c r="G165" s="86"/>
      <c r="H165" s="86"/>
      <c r="I165" s="86"/>
      <c r="J165" s="88"/>
      <c r="K165" s="86"/>
      <c r="L165" s="88"/>
      <c r="M165" s="86"/>
      <c r="N165" s="88"/>
      <c r="O165" s="87"/>
    </row>
    <row r="166" spans="2:15" ht="15.75" thickBot="1" x14ac:dyDescent="0.3">
      <c r="B166" s="83" t="s">
        <v>61</v>
      </c>
      <c r="C166" s="35" t="e">
        <f>+C162/C153</f>
        <v>#DIV/0!</v>
      </c>
      <c r="D166" s="35" t="e">
        <f>+D162/D153</f>
        <v>#DIV/0!</v>
      </c>
      <c r="E166" s="35"/>
      <c r="F166" s="35" t="e">
        <f>+F162/F153</f>
        <v>#DIV/0!</v>
      </c>
      <c r="G166" s="35"/>
      <c r="H166" s="35"/>
      <c r="I166" s="35"/>
      <c r="J166" s="35" t="e">
        <f>+J162/J153</f>
        <v>#DIV/0!</v>
      </c>
      <c r="K166" s="35"/>
      <c r="L166" s="35" t="e">
        <f>+L162/L153</f>
        <v>#DIV/0!</v>
      </c>
      <c r="M166" s="35"/>
      <c r="N166" s="35" t="e">
        <f>+N162/N153</f>
        <v>#DIV/0!</v>
      </c>
      <c r="O166" s="44"/>
    </row>
    <row r="167" spans="2:15" ht="13.5" thickBot="1" x14ac:dyDescent="0.25">
      <c r="B167" s="89"/>
      <c r="N167" s="24"/>
      <c r="O167" s="91"/>
    </row>
    <row r="168" spans="2:15" ht="23.25" hidden="1" outlineLevel="1" x14ac:dyDescent="0.35">
      <c r="B168" s="102" t="str">
        <f>+B103</f>
        <v>CT Scanner</v>
      </c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4"/>
    </row>
    <row r="169" spans="2:15" ht="18" collapsed="1" x14ac:dyDescent="0.25">
      <c r="B169" s="105" t="s">
        <v>37</v>
      </c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7"/>
    </row>
    <row r="170" spans="2:15" ht="18" x14ac:dyDescent="0.25">
      <c r="B170" s="95" t="s">
        <v>32</v>
      </c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7"/>
    </row>
    <row r="171" spans="2:15" x14ac:dyDescent="0.2">
      <c r="B171" s="58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5"/>
    </row>
    <row r="172" spans="2:15" ht="15.75" x14ac:dyDescent="0.25">
      <c r="B172" s="98" t="s">
        <v>35</v>
      </c>
      <c r="C172" s="99"/>
      <c r="D172" s="99"/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100"/>
    </row>
    <row r="173" spans="2:15" ht="15.75" x14ac:dyDescent="0.25">
      <c r="B173" s="59"/>
      <c r="C173" s="60"/>
      <c r="D173" s="60"/>
      <c r="E173" s="60"/>
      <c r="F173" s="60"/>
      <c r="G173" s="60"/>
      <c r="H173" s="24"/>
      <c r="I173" s="24"/>
      <c r="J173" s="67"/>
      <c r="K173" s="67"/>
      <c r="L173" s="60"/>
      <c r="M173" s="60"/>
      <c r="N173" s="60"/>
      <c r="O173" s="61"/>
    </row>
    <row r="174" spans="2:15" x14ac:dyDescent="0.2">
      <c r="B174" s="58"/>
      <c r="C174" s="10">
        <f>+C10</f>
        <v>2017</v>
      </c>
      <c r="D174" s="10">
        <f>+D10</f>
        <v>2018</v>
      </c>
      <c r="E174" s="10"/>
      <c r="F174" s="10">
        <f>+F10</f>
        <v>2018</v>
      </c>
      <c r="G174" s="10"/>
      <c r="H174" s="10">
        <f>+H10</f>
        <v>2019</v>
      </c>
      <c r="I174" s="63"/>
      <c r="J174" s="10" t="s">
        <v>31</v>
      </c>
      <c r="K174" s="10"/>
      <c r="L174" s="10" t="s">
        <v>31</v>
      </c>
      <c r="M174" s="10"/>
      <c r="N174" s="10" t="s">
        <v>31</v>
      </c>
      <c r="O174" s="66"/>
    </row>
    <row r="175" spans="2:15" x14ac:dyDescent="0.2">
      <c r="B175" s="58" t="s">
        <v>0</v>
      </c>
      <c r="C175" s="10" t="str">
        <f>+C11</f>
        <v>Actual</v>
      </c>
      <c r="D175" s="10" t="str">
        <f>+D11</f>
        <v>Budget</v>
      </c>
      <c r="E175" s="10" t="s">
        <v>39</v>
      </c>
      <c r="F175" s="10" t="str">
        <f>+F11</f>
        <v>Projection</v>
      </c>
      <c r="G175" s="10" t="s">
        <v>39</v>
      </c>
      <c r="H175" s="10" t="str">
        <f>+H11</f>
        <v>Budget</v>
      </c>
      <c r="I175" s="41" t="s">
        <v>39</v>
      </c>
      <c r="J175" s="10" t="s">
        <v>28</v>
      </c>
      <c r="K175" s="10" t="s">
        <v>39</v>
      </c>
      <c r="L175" s="10" t="s">
        <v>29</v>
      </c>
      <c r="M175" s="10" t="s">
        <v>39</v>
      </c>
      <c r="N175" s="10" t="s">
        <v>30</v>
      </c>
      <c r="O175" s="66" t="s">
        <v>39</v>
      </c>
    </row>
    <row r="176" spans="2:15" ht="14.25" x14ac:dyDescent="0.2">
      <c r="B176" s="27"/>
      <c r="C176" s="28"/>
      <c r="D176" s="28"/>
      <c r="E176" s="28"/>
      <c r="F176" s="28"/>
      <c r="G176" s="24"/>
      <c r="H176" s="63"/>
      <c r="I176" s="63"/>
      <c r="J176" s="24"/>
      <c r="K176" s="24"/>
      <c r="L176" s="24"/>
      <c r="M176" s="24"/>
      <c r="N176" s="24"/>
      <c r="O176" s="55"/>
    </row>
    <row r="177" spans="2:15" ht="15.75" x14ac:dyDescent="0.25">
      <c r="B177" s="29" t="s">
        <v>25</v>
      </c>
      <c r="C177" s="28"/>
      <c r="D177" s="28"/>
      <c r="E177" s="28"/>
      <c r="F177" s="28"/>
      <c r="G177" s="28"/>
      <c r="H177" s="24"/>
      <c r="I177" s="24"/>
      <c r="J177" s="28"/>
      <c r="K177" s="28"/>
      <c r="L177" s="28"/>
      <c r="M177" s="28"/>
      <c r="N177" s="28"/>
      <c r="O177" s="55"/>
    </row>
    <row r="178" spans="2:15" ht="14.25" x14ac:dyDescent="0.2">
      <c r="B178" s="27" t="s">
        <v>8</v>
      </c>
      <c r="C178" s="28">
        <f t="shared" ref="C178:D180" si="69">+C113+C14</f>
        <v>133502802.99999996</v>
      </c>
      <c r="D178" s="28">
        <f t="shared" si="69"/>
        <v>141279875.00000003</v>
      </c>
      <c r="E178" s="38">
        <f>(+D178/C178)-1</f>
        <v>5.8253997858008111E-2</v>
      </c>
      <c r="F178" s="28">
        <f>+F113+F14</f>
        <v>145241133.99999997</v>
      </c>
      <c r="G178" s="38">
        <f>+F178/D178-1</f>
        <v>2.8038381262723622E-2</v>
      </c>
      <c r="H178" s="28">
        <f>+H113+H14</f>
        <v>149215118</v>
      </c>
      <c r="I178" s="38">
        <f>+H178/F178-1</f>
        <v>2.736128457933984E-2</v>
      </c>
      <c r="J178" s="28">
        <f>+J113+J14</f>
        <v>153691572</v>
      </c>
      <c r="K178" s="38">
        <f>+J178/H178-1</f>
        <v>3.0000003082797599E-2</v>
      </c>
      <c r="L178" s="28">
        <f>+L113+L14</f>
        <v>158302319</v>
      </c>
      <c r="M178" s="38">
        <f>+L178/J178-1</f>
        <v>2.9999998958953888E-2</v>
      </c>
      <c r="N178" s="28">
        <f>+N113+N14</f>
        <v>163051388</v>
      </c>
      <c r="O178" s="43">
        <f>+N178/L178-1</f>
        <v>2.9999996399294737E-2</v>
      </c>
    </row>
    <row r="179" spans="2:15" ht="14.25" x14ac:dyDescent="0.2">
      <c r="B179" s="27" t="s">
        <v>9</v>
      </c>
      <c r="C179" s="12">
        <f t="shared" si="69"/>
        <v>24498535.999999985</v>
      </c>
      <c r="D179" s="12">
        <f t="shared" si="69"/>
        <v>23710946.999999996</v>
      </c>
      <c r="E179" s="39">
        <f t="shared" ref="E179:E227" si="70">(+D179/C179)-1</f>
        <v>-3.2148410827487428E-2</v>
      </c>
      <c r="F179" s="12">
        <f>+F114+F15</f>
        <v>22125559</v>
      </c>
      <c r="G179" s="39">
        <f>+F179/D179-1</f>
        <v>-6.6863124446273514E-2</v>
      </c>
      <c r="H179" s="12">
        <f>+H114+H15</f>
        <v>23030289.999999996</v>
      </c>
      <c r="I179" s="39">
        <f>+H179/F179-1</f>
        <v>4.0890763483082848E-2</v>
      </c>
      <c r="J179" s="12">
        <f>+J114+J15</f>
        <v>23721199</v>
      </c>
      <c r="K179" s="39">
        <f>+J179/H179-1</f>
        <v>3.000001302632338E-2</v>
      </c>
      <c r="L179" s="12">
        <f>+L114+L15</f>
        <v>24432835</v>
      </c>
      <c r="M179" s="39">
        <f>+L179/J179-1</f>
        <v>3.0000001264691489E-2</v>
      </c>
      <c r="N179" s="12">
        <f>+N114+N15</f>
        <v>25165820</v>
      </c>
      <c r="O179" s="45">
        <f>+N179/L179-1</f>
        <v>2.9999997953573443E-2</v>
      </c>
    </row>
    <row r="180" spans="2:15" ht="12.75" customHeight="1" x14ac:dyDescent="0.2">
      <c r="B180" s="27" t="s">
        <v>10</v>
      </c>
      <c r="C180" s="28">
        <f t="shared" si="69"/>
        <v>158001338.99999997</v>
      </c>
      <c r="D180" s="28">
        <f t="shared" si="69"/>
        <v>164990822</v>
      </c>
      <c r="E180" s="38">
        <f t="shared" si="70"/>
        <v>4.4236859283832031E-2</v>
      </c>
      <c r="F180" s="28">
        <f>+F115+F16</f>
        <v>167366693</v>
      </c>
      <c r="G180" s="38">
        <f t="shared" ref="G180:O227" si="71">+F180/D180-1</f>
        <v>1.4400019171975531E-2</v>
      </c>
      <c r="H180" s="28">
        <f>+H115+H16</f>
        <v>172245408</v>
      </c>
      <c r="I180" s="38">
        <f t="shared" si="71"/>
        <v>2.914985599912634E-2</v>
      </c>
      <c r="J180" s="28">
        <f>+J115+J16</f>
        <v>177412771</v>
      </c>
      <c r="K180" s="38">
        <f t="shared" si="71"/>
        <v>3.0000004412309211E-2</v>
      </c>
      <c r="L180" s="28">
        <f>+L115+L16</f>
        <v>182735154</v>
      </c>
      <c r="M180" s="38">
        <f t="shared" si="71"/>
        <v>2.9999999267245503E-2</v>
      </c>
      <c r="N180" s="28">
        <f>+N115+N16</f>
        <v>188217208</v>
      </c>
      <c r="O180" s="43">
        <f t="shared" si="71"/>
        <v>2.9999996607111612E-2</v>
      </c>
    </row>
    <row r="181" spans="2:15" ht="14.25" x14ac:dyDescent="0.2">
      <c r="B181" s="27"/>
      <c r="C181" s="28"/>
      <c r="D181" s="28"/>
      <c r="E181" s="38"/>
      <c r="F181" s="28"/>
      <c r="G181" s="38"/>
      <c r="H181" s="28"/>
      <c r="I181" s="38"/>
      <c r="J181" s="28"/>
      <c r="K181" s="38"/>
      <c r="L181" s="28"/>
      <c r="M181" s="38"/>
      <c r="N181" s="28"/>
      <c r="O181" s="43"/>
    </row>
    <row r="182" spans="2:15" ht="14.25" x14ac:dyDescent="0.2">
      <c r="B182" s="27" t="s">
        <v>11</v>
      </c>
      <c r="C182" s="28">
        <f t="shared" ref="C182:D186" si="72">+C117+C18</f>
        <v>-20603528.999999996</v>
      </c>
      <c r="D182" s="28">
        <f t="shared" si="72"/>
        <v>-11379603</v>
      </c>
      <c r="E182" s="38">
        <f t="shared" si="70"/>
        <v>-0.44768670454464365</v>
      </c>
      <c r="F182" s="28">
        <f>+F117+F18</f>
        <v>-19242103.000000004</v>
      </c>
      <c r="G182" s="38">
        <f t="shared" si="71"/>
        <v>0.69092920025417448</v>
      </c>
      <c r="H182" s="28">
        <f>+H117+H18</f>
        <v>-18182534.000000007</v>
      </c>
      <c r="I182" s="38">
        <f t="shared" si="71"/>
        <v>-5.5065135032277723E-2</v>
      </c>
      <c r="J182" s="28">
        <f>+J117+J18</f>
        <v>-18715984</v>
      </c>
      <c r="K182" s="38">
        <f t="shared" si="71"/>
        <v>2.9338594939516849E-2</v>
      </c>
      <c r="L182" s="28">
        <f>+L117+L18</f>
        <v>-19266079</v>
      </c>
      <c r="M182" s="38">
        <f t="shared" si="71"/>
        <v>2.9391722070290394E-2</v>
      </c>
      <c r="N182" s="28">
        <f>+N117+N18</f>
        <v>-19833339</v>
      </c>
      <c r="O182" s="43">
        <f t="shared" si="71"/>
        <v>2.9443458630061592E-2</v>
      </c>
    </row>
    <row r="183" spans="2:15" ht="14.25" x14ac:dyDescent="0.2">
      <c r="B183" s="27" t="s">
        <v>12</v>
      </c>
      <c r="C183" s="28">
        <f t="shared" si="72"/>
        <v>-9184860</v>
      </c>
      <c r="D183" s="28">
        <f t="shared" si="72"/>
        <v>-11928991.000000002</v>
      </c>
      <c r="E183" s="38">
        <f t="shared" si="70"/>
        <v>0.29876677488824011</v>
      </c>
      <c r="F183" s="28">
        <f>+F118+F19</f>
        <v>-12633820.000000006</v>
      </c>
      <c r="G183" s="38">
        <f t="shared" si="71"/>
        <v>5.9085382829109578E-2</v>
      </c>
      <c r="H183" s="28">
        <f>+H118+H19</f>
        <v>-12262459.999999998</v>
      </c>
      <c r="I183" s="38">
        <f t="shared" si="71"/>
        <v>-2.9394118326840801E-2</v>
      </c>
      <c r="J183" s="28">
        <f>+J118+J19</f>
        <v>-12622224</v>
      </c>
      <c r="K183" s="38">
        <f t="shared" si="71"/>
        <v>2.933864819946419E-2</v>
      </c>
      <c r="L183" s="28">
        <f>+L118+L19</f>
        <v>-12993212</v>
      </c>
      <c r="M183" s="38">
        <f t="shared" si="71"/>
        <v>2.9391650789908352E-2</v>
      </c>
      <c r="N183" s="28">
        <f>+N118+N19</f>
        <v>-13375777</v>
      </c>
      <c r="O183" s="43">
        <f t="shared" si="71"/>
        <v>2.944345093422629E-2</v>
      </c>
    </row>
    <row r="184" spans="2:15" ht="14.25" x14ac:dyDescent="0.2">
      <c r="B184" s="27" t="s">
        <v>45</v>
      </c>
      <c r="C184" s="28">
        <f t="shared" si="72"/>
        <v>-5753970.9999999991</v>
      </c>
      <c r="D184" s="28">
        <f t="shared" si="72"/>
        <v>-6121719</v>
      </c>
      <c r="E184" s="38">
        <f t="shared" ref="E184:E185" si="73">(+D184/C184)-1</f>
        <v>6.3912035705428583E-2</v>
      </c>
      <c r="F184" s="28">
        <f>+F119+F20</f>
        <v>-3969525</v>
      </c>
      <c r="G184" s="38">
        <f t="shared" ref="G184:O185" si="74">+F184/D184-1</f>
        <v>-0.35156693732593736</v>
      </c>
      <c r="H184" s="28">
        <f>+H119+H20</f>
        <v>-4063066.0000000005</v>
      </c>
      <c r="I184" s="38">
        <f t="shared" si="74"/>
        <v>2.3564784199620936E-2</v>
      </c>
      <c r="J184" s="28">
        <f>+J119+J20</f>
        <v>-4184958</v>
      </c>
      <c r="K184" s="38">
        <f t="shared" si="74"/>
        <v>3.0000004922390966E-2</v>
      </c>
      <c r="L184" s="28">
        <f>+L119+L20</f>
        <v>-4310507</v>
      </c>
      <c r="M184" s="38">
        <f t="shared" si="74"/>
        <v>3.0000062127266247E-2</v>
      </c>
      <c r="N184" s="28">
        <f>+N119+N20</f>
        <v>-4439822</v>
      </c>
      <c r="O184" s="43">
        <f t="shared" si="74"/>
        <v>2.9999951281832971E-2</v>
      </c>
    </row>
    <row r="185" spans="2:15" ht="14.25" x14ac:dyDescent="0.2">
      <c r="B185" s="27" t="s">
        <v>46</v>
      </c>
      <c r="C185" s="28">
        <f t="shared" si="72"/>
        <v>-7056413.0000000009</v>
      </c>
      <c r="D185" s="28">
        <f t="shared" si="72"/>
        <v>-5309383</v>
      </c>
      <c r="E185" s="38">
        <f t="shared" si="73"/>
        <v>-0.24758046333172401</v>
      </c>
      <c r="F185" s="28">
        <f>+F120+F21</f>
        <v>-9553196</v>
      </c>
      <c r="G185" s="38">
        <f t="shared" si="74"/>
        <v>0.79930436361437862</v>
      </c>
      <c r="H185" s="28">
        <f>+H120+H21</f>
        <v>-8803308.9999999981</v>
      </c>
      <c r="I185" s="38">
        <f t="shared" si="74"/>
        <v>-7.8495929529761699E-2</v>
      </c>
      <c r="J185" s="28">
        <f>+J120+J21</f>
        <v>-9067408</v>
      </c>
      <c r="K185" s="38">
        <f t="shared" si="74"/>
        <v>2.9999969329714826E-2</v>
      </c>
      <c r="L185" s="28">
        <f>+L120+L21</f>
        <v>-9339430</v>
      </c>
      <c r="M185" s="38">
        <f t="shared" si="74"/>
        <v>2.9999973531575908E-2</v>
      </c>
      <c r="N185" s="28">
        <f>+N120+N21</f>
        <v>-9619614</v>
      </c>
      <c r="O185" s="43">
        <f t="shared" si="74"/>
        <v>3.0000117780207169E-2</v>
      </c>
    </row>
    <row r="186" spans="2:15" ht="15" thickBot="1" x14ac:dyDescent="0.25">
      <c r="B186" s="27" t="s">
        <v>6</v>
      </c>
      <c r="C186" s="13">
        <f t="shared" si="72"/>
        <v>115402565.99999999</v>
      </c>
      <c r="D186" s="13">
        <f t="shared" si="72"/>
        <v>130251126.00000001</v>
      </c>
      <c r="E186" s="40">
        <f t="shared" si="70"/>
        <v>0.12866750293923301</v>
      </c>
      <c r="F186" s="13">
        <f>+F121+F22</f>
        <v>121968048.99999996</v>
      </c>
      <c r="G186" s="40">
        <f t="shared" si="71"/>
        <v>-6.3593131624828048E-2</v>
      </c>
      <c r="H186" s="13">
        <f>+H121+H22</f>
        <v>128934039.00000001</v>
      </c>
      <c r="I186" s="40">
        <f t="shared" si="71"/>
        <v>5.7113236270591283E-2</v>
      </c>
      <c r="J186" s="13">
        <f>+J121+J22</f>
        <v>132822197</v>
      </c>
      <c r="K186" s="40">
        <f t="shared" si="71"/>
        <v>3.0156179315843801E-2</v>
      </c>
      <c r="L186" s="13">
        <f>+L121+L22</f>
        <v>136825926</v>
      </c>
      <c r="M186" s="40">
        <f t="shared" si="71"/>
        <v>3.0143523375087744E-2</v>
      </c>
      <c r="N186" s="13">
        <f>+N121+N22</f>
        <v>140948656</v>
      </c>
      <c r="O186" s="46">
        <f t="shared" si="71"/>
        <v>3.0131204812748669E-2</v>
      </c>
    </row>
    <row r="187" spans="2:15" ht="15" thickTop="1" x14ac:dyDescent="0.2">
      <c r="B187" s="27"/>
      <c r="C187" s="34">
        <f>+C186/C180</f>
        <v>0.73038979751937427</v>
      </c>
      <c r="D187" s="34">
        <f>+D186/D180</f>
        <v>0.7894446758983964</v>
      </c>
      <c r="E187" s="38"/>
      <c r="F187" s="34">
        <f>+F186/F180</f>
        <v>0.72874743961153587</v>
      </c>
      <c r="G187" s="38"/>
      <c r="H187" s="34">
        <f>+H186/H180</f>
        <v>0.74854848380050876</v>
      </c>
      <c r="I187" s="38"/>
      <c r="J187" s="34">
        <f>+J186/J180</f>
        <v>0.74866198330220546</v>
      </c>
      <c r="K187" s="38"/>
      <c r="L187" s="34">
        <f>+L186/L180</f>
        <v>0.74876630470347261</v>
      </c>
      <c r="M187" s="38"/>
      <c r="N187" s="34">
        <f>+N186/N180</f>
        <v>0.74886168750308957</v>
      </c>
      <c r="O187" s="43"/>
    </row>
    <row r="188" spans="2:15" ht="15.75" x14ac:dyDescent="0.25">
      <c r="B188" s="29" t="s">
        <v>26</v>
      </c>
      <c r="C188" s="28"/>
      <c r="D188" s="28"/>
      <c r="E188" s="38"/>
      <c r="F188" s="28"/>
      <c r="G188" s="38"/>
      <c r="H188" s="28"/>
      <c r="I188" s="38"/>
      <c r="J188" s="28"/>
      <c r="K188" s="38"/>
      <c r="L188" s="28"/>
      <c r="M188" s="38"/>
      <c r="N188" s="28"/>
      <c r="O188" s="43"/>
    </row>
    <row r="189" spans="2:15" ht="14.25" x14ac:dyDescent="0.2">
      <c r="B189" s="27" t="s">
        <v>8</v>
      </c>
      <c r="C189" s="28">
        <f t="shared" ref="C189:D191" si="75">+C124+C25</f>
        <v>72086055.99999997</v>
      </c>
      <c r="D189" s="28">
        <f t="shared" si="75"/>
        <v>74194703.999999985</v>
      </c>
      <c r="E189" s="38">
        <f t="shared" si="70"/>
        <v>2.9251815358021682E-2</v>
      </c>
      <c r="F189" s="28">
        <f>+F124+F25</f>
        <v>79605226</v>
      </c>
      <c r="G189" s="38">
        <f t="shared" si="71"/>
        <v>7.2923291128703882E-2</v>
      </c>
      <c r="H189" s="28">
        <f>+H124+H25</f>
        <v>81469393</v>
      </c>
      <c r="I189" s="38">
        <f t="shared" si="71"/>
        <v>2.341764597213758E-2</v>
      </c>
      <c r="J189" s="28">
        <f>+J124+J25</f>
        <v>83913475</v>
      </c>
      <c r="K189" s="38">
        <f t="shared" si="71"/>
        <v>3.0000002577655227E-2</v>
      </c>
      <c r="L189" s="28">
        <f>+L124+L25</f>
        <v>86430879</v>
      </c>
      <c r="M189" s="38">
        <f t="shared" si="71"/>
        <v>2.9999997020740743E-2</v>
      </c>
      <c r="N189" s="28">
        <f>+N124+N25</f>
        <v>89023805</v>
      </c>
      <c r="O189" s="43">
        <f t="shared" si="71"/>
        <v>2.9999995719122596E-2</v>
      </c>
    </row>
    <row r="190" spans="2:15" ht="14.25" x14ac:dyDescent="0.2">
      <c r="B190" s="27" t="s">
        <v>9</v>
      </c>
      <c r="C190" s="12">
        <f t="shared" si="75"/>
        <v>13890971.999999998</v>
      </c>
      <c r="D190" s="12">
        <f t="shared" si="75"/>
        <v>14312220.999999993</v>
      </c>
      <c r="E190" s="39">
        <f t="shared" si="70"/>
        <v>3.0325379678253883E-2</v>
      </c>
      <c r="F190" s="12">
        <f>+F125+F26</f>
        <v>13153806.000000002</v>
      </c>
      <c r="G190" s="39">
        <f t="shared" si="71"/>
        <v>-8.0938870354223202E-2</v>
      </c>
      <c r="H190" s="12">
        <f>+H125+H26</f>
        <v>13732846.000000002</v>
      </c>
      <c r="I190" s="39">
        <f t="shared" si="71"/>
        <v>4.4020719174359124E-2</v>
      </c>
      <c r="J190" s="12">
        <f>+J125+J26</f>
        <v>14144831</v>
      </c>
      <c r="K190" s="39">
        <f t="shared" si="71"/>
        <v>2.999997232911511E-2</v>
      </c>
      <c r="L190" s="12">
        <f>+L125+L26</f>
        <v>14569176</v>
      </c>
      <c r="M190" s="39">
        <f t="shared" si="71"/>
        <v>3.0000004948804282E-2</v>
      </c>
      <c r="N190" s="12">
        <f>+N125+N26</f>
        <v>15006252</v>
      </c>
      <c r="O190" s="45">
        <f t="shared" si="71"/>
        <v>3.0000049419404373E-2</v>
      </c>
    </row>
    <row r="191" spans="2:15" ht="12.75" customHeight="1" x14ac:dyDescent="0.2">
      <c r="B191" s="27" t="s">
        <v>10</v>
      </c>
      <c r="C191" s="28">
        <f t="shared" si="75"/>
        <v>85977027.999999955</v>
      </c>
      <c r="D191" s="28">
        <f t="shared" si="75"/>
        <v>88506924.999999955</v>
      </c>
      <c r="E191" s="38">
        <f t="shared" si="70"/>
        <v>2.9425266944561157E-2</v>
      </c>
      <c r="F191" s="28">
        <f>+F126+F27</f>
        <v>92759031.999999985</v>
      </c>
      <c r="G191" s="38">
        <f t="shared" si="71"/>
        <v>4.8042647510350589E-2</v>
      </c>
      <c r="H191" s="28">
        <f>+H126+H27</f>
        <v>95202239</v>
      </c>
      <c r="I191" s="38">
        <f t="shared" si="71"/>
        <v>2.6339289526005505E-2</v>
      </c>
      <c r="J191" s="28">
        <f>+J126+J27</f>
        <v>98058306</v>
      </c>
      <c r="K191" s="38">
        <f t="shared" si="71"/>
        <v>2.999999821432775E-2</v>
      </c>
      <c r="L191" s="28">
        <f>+L126+L27</f>
        <v>101000055</v>
      </c>
      <c r="M191" s="38">
        <f t="shared" si="71"/>
        <v>2.99999981643575E-2</v>
      </c>
      <c r="N191" s="28">
        <f>+N126+N27</f>
        <v>104030057</v>
      </c>
      <c r="O191" s="43">
        <f t="shared" si="71"/>
        <v>3.0000003465344705E-2</v>
      </c>
    </row>
    <row r="192" spans="2:15" ht="14.25" x14ac:dyDescent="0.2">
      <c r="B192" s="27"/>
      <c r="C192" s="28"/>
      <c r="D192" s="28"/>
      <c r="E192" s="38"/>
      <c r="F192" s="28"/>
      <c r="G192" s="38"/>
      <c r="H192" s="28"/>
      <c r="I192" s="38"/>
      <c r="J192" s="28"/>
      <c r="K192" s="38"/>
      <c r="L192" s="28"/>
      <c r="M192" s="38"/>
      <c r="N192" s="28"/>
      <c r="O192" s="43"/>
    </row>
    <row r="193" spans="2:15" ht="14.25" x14ac:dyDescent="0.2">
      <c r="B193" s="27" t="s">
        <v>11</v>
      </c>
      <c r="C193" s="28">
        <f t="shared" ref="C193:D199" si="76">+C128+C29</f>
        <v>-53560000.000000007</v>
      </c>
      <c r="D193" s="28">
        <f t="shared" si="76"/>
        <v>-53398138.999999993</v>
      </c>
      <c r="E193" s="38">
        <f t="shared" si="70"/>
        <v>-3.0220500373415726E-3</v>
      </c>
      <c r="F193" s="28">
        <f t="shared" ref="F193:F199" si="77">+F128+F29</f>
        <v>-55926739.999999993</v>
      </c>
      <c r="G193" s="38">
        <f t="shared" si="71"/>
        <v>4.7353728938006601E-2</v>
      </c>
      <c r="H193" s="28">
        <f t="shared" ref="H193:H199" si="78">+H128+H29</f>
        <v>-80208003</v>
      </c>
      <c r="I193" s="38">
        <f t="shared" si="71"/>
        <v>0.43416195901996102</v>
      </c>
      <c r="J193" s="28">
        <f t="shared" ref="J193:J199" si="79">+J128+J29</f>
        <v>-82561195</v>
      </c>
      <c r="K193" s="38">
        <f t="shared" si="71"/>
        <v>2.9338618491723256E-2</v>
      </c>
      <c r="L193" s="28">
        <f t="shared" ref="L193:L199" si="80">+L128+L29</f>
        <v>-84987809</v>
      </c>
      <c r="M193" s="38">
        <f t="shared" si="71"/>
        <v>2.9391701513041379E-2</v>
      </c>
      <c r="N193" s="28">
        <f t="shared" ref="N193:N199" si="81">+N128+N29</f>
        <v>-87490144</v>
      </c>
      <c r="O193" s="43">
        <f t="shared" si="71"/>
        <v>2.9443458178807669E-2</v>
      </c>
    </row>
    <row r="194" spans="2:15" ht="14.25" x14ac:dyDescent="0.2">
      <c r="B194" s="27" t="s">
        <v>12</v>
      </c>
      <c r="C194" s="28">
        <f t="shared" si="76"/>
        <v>-8590733.0000000019</v>
      </c>
      <c r="D194" s="28">
        <f t="shared" si="76"/>
        <v>-10419765</v>
      </c>
      <c r="E194" s="38">
        <f t="shared" si="70"/>
        <v>0.21290755980892406</v>
      </c>
      <c r="F194" s="28">
        <f t="shared" si="77"/>
        <v>-9800279.0000000019</v>
      </c>
      <c r="G194" s="38">
        <f t="shared" si="71"/>
        <v>-5.9452972307916574E-2</v>
      </c>
      <c r="H194" s="28">
        <f t="shared" si="78"/>
        <v>-14416596</v>
      </c>
      <c r="I194" s="38">
        <f t="shared" si="71"/>
        <v>0.47103934490028276</v>
      </c>
      <c r="J194" s="28">
        <f t="shared" si="79"/>
        <v>-14839559</v>
      </c>
      <c r="K194" s="38">
        <f t="shared" si="71"/>
        <v>2.9338617798542632E-2</v>
      </c>
      <c r="L194" s="28">
        <f t="shared" si="80"/>
        <v>-15275719</v>
      </c>
      <c r="M194" s="38">
        <f t="shared" si="71"/>
        <v>2.9391709012376976E-2</v>
      </c>
      <c r="N194" s="28">
        <f t="shared" si="81"/>
        <v>-15725489</v>
      </c>
      <c r="O194" s="43">
        <f t="shared" si="71"/>
        <v>2.9443458602504968E-2</v>
      </c>
    </row>
    <row r="195" spans="2:15" ht="14.25" x14ac:dyDescent="0.2">
      <c r="B195" s="27" t="s">
        <v>45</v>
      </c>
      <c r="C195" s="28">
        <f t="shared" si="76"/>
        <v>0</v>
      </c>
      <c r="D195" s="28">
        <f t="shared" si="76"/>
        <v>0</v>
      </c>
      <c r="E195" s="38" t="e">
        <f t="shared" ref="E195:E196" si="82">(+D195/C195)-1</f>
        <v>#DIV/0!</v>
      </c>
      <c r="F195" s="28">
        <f t="shared" si="77"/>
        <v>0</v>
      </c>
      <c r="G195" s="38" t="e">
        <f t="shared" ref="G195:O196" si="83">+F195/D195-1</f>
        <v>#DIV/0!</v>
      </c>
      <c r="H195" s="28">
        <f t="shared" si="78"/>
        <v>0</v>
      </c>
      <c r="I195" s="38" t="e">
        <f t="shared" si="83"/>
        <v>#DIV/0!</v>
      </c>
      <c r="J195" s="28">
        <f t="shared" si="79"/>
        <v>0</v>
      </c>
      <c r="K195" s="38" t="e">
        <f t="shared" si="83"/>
        <v>#DIV/0!</v>
      </c>
      <c r="L195" s="28">
        <f t="shared" si="80"/>
        <v>0</v>
      </c>
      <c r="M195" s="38" t="e">
        <f t="shared" si="83"/>
        <v>#DIV/0!</v>
      </c>
      <c r="N195" s="28">
        <f t="shared" si="81"/>
        <v>0</v>
      </c>
      <c r="O195" s="43" t="e">
        <f t="shared" si="83"/>
        <v>#DIV/0!</v>
      </c>
    </row>
    <row r="196" spans="2:15" ht="14.25" x14ac:dyDescent="0.2">
      <c r="B196" s="27" t="s">
        <v>46</v>
      </c>
      <c r="C196" s="28">
        <f t="shared" si="76"/>
        <v>0</v>
      </c>
      <c r="D196" s="28">
        <f t="shared" si="76"/>
        <v>0</v>
      </c>
      <c r="E196" s="38" t="e">
        <f t="shared" si="82"/>
        <v>#DIV/0!</v>
      </c>
      <c r="F196" s="28">
        <f t="shared" si="77"/>
        <v>0</v>
      </c>
      <c r="G196" s="38" t="e">
        <f t="shared" si="83"/>
        <v>#DIV/0!</v>
      </c>
      <c r="H196" s="28">
        <f t="shared" si="78"/>
        <v>0</v>
      </c>
      <c r="I196" s="38" t="e">
        <f t="shared" si="83"/>
        <v>#DIV/0!</v>
      </c>
      <c r="J196" s="28">
        <f t="shared" si="79"/>
        <v>0</v>
      </c>
      <c r="K196" s="38" t="e">
        <f t="shared" si="83"/>
        <v>#DIV/0!</v>
      </c>
      <c r="L196" s="28">
        <f t="shared" si="80"/>
        <v>0</v>
      </c>
      <c r="M196" s="38" t="e">
        <f t="shared" si="83"/>
        <v>#DIV/0!</v>
      </c>
      <c r="N196" s="28">
        <f t="shared" si="81"/>
        <v>0</v>
      </c>
      <c r="O196" s="43" t="e">
        <f t="shared" si="83"/>
        <v>#DIV/0!</v>
      </c>
    </row>
    <row r="197" spans="2:15" ht="14.25" x14ac:dyDescent="0.2">
      <c r="B197" s="27" t="s">
        <v>14</v>
      </c>
      <c r="C197" s="28">
        <f t="shared" si="76"/>
        <v>0</v>
      </c>
      <c r="D197" s="28">
        <f t="shared" si="76"/>
        <v>0</v>
      </c>
      <c r="E197" s="38" t="e">
        <f t="shared" si="70"/>
        <v>#DIV/0!</v>
      </c>
      <c r="F197" s="28">
        <f t="shared" si="77"/>
        <v>0</v>
      </c>
      <c r="G197" s="38" t="e">
        <f t="shared" si="71"/>
        <v>#DIV/0!</v>
      </c>
      <c r="H197" s="28">
        <f t="shared" si="78"/>
        <v>0</v>
      </c>
      <c r="I197" s="38" t="e">
        <f t="shared" si="71"/>
        <v>#DIV/0!</v>
      </c>
      <c r="J197" s="28">
        <f t="shared" si="79"/>
        <v>0</v>
      </c>
      <c r="K197" s="38" t="e">
        <f t="shared" si="71"/>
        <v>#DIV/0!</v>
      </c>
      <c r="L197" s="28">
        <f t="shared" si="80"/>
        <v>0</v>
      </c>
      <c r="M197" s="38" t="e">
        <f t="shared" si="71"/>
        <v>#DIV/0!</v>
      </c>
      <c r="N197" s="28">
        <f t="shared" si="81"/>
        <v>0</v>
      </c>
      <c r="O197" s="43" t="e">
        <f t="shared" si="71"/>
        <v>#DIV/0!</v>
      </c>
    </row>
    <row r="198" spans="2:15" ht="14.25" x14ac:dyDescent="0.2">
      <c r="B198" s="27" t="s">
        <v>15</v>
      </c>
      <c r="C198" s="28">
        <f t="shared" si="76"/>
        <v>0</v>
      </c>
      <c r="D198" s="28">
        <f t="shared" si="76"/>
        <v>0</v>
      </c>
      <c r="E198" s="38" t="e">
        <f t="shared" si="70"/>
        <v>#DIV/0!</v>
      </c>
      <c r="F198" s="28">
        <f t="shared" si="77"/>
        <v>0</v>
      </c>
      <c r="G198" s="38" t="e">
        <f t="shared" si="71"/>
        <v>#DIV/0!</v>
      </c>
      <c r="H198" s="28">
        <f t="shared" si="78"/>
        <v>0</v>
      </c>
      <c r="I198" s="38" t="e">
        <f t="shared" si="71"/>
        <v>#DIV/0!</v>
      </c>
      <c r="J198" s="28">
        <f t="shared" si="79"/>
        <v>0</v>
      </c>
      <c r="K198" s="38" t="e">
        <f t="shared" si="71"/>
        <v>#DIV/0!</v>
      </c>
      <c r="L198" s="28">
        <f t="shared" si="80"/>
        <v>0</v>
      </c>
      <c r="M198" s="38" t="e">
        <f t="shared" si="71"/>
        <v>#DIV/0!</v>
      </c>
      <c r="N198" s="28">
        <f t="shared" si="81"/>
        <v>0</v>
      </c>
      <c r="O198" s="43" t="e">
        <f t="shared" si="71"/>
        <v>#DIV/0!</v>
      </c>
    </row>
    <row r="199" spans="2:15" ht="15" thickBot="1" x14ac:dyDescent="0.25">
      <c r="B199" s="27" t="s">
        <v>6</v>
      </c>
      <c r="C199" s="13">
        <f t="shared" si="76"/>
        <v>23826294.999999981</v>
      </c>
      <c r="D199" s="13">
        <f t="shared" si="76"/>
        <v>24689020.999999981</v>
      </c>
      <c r="E199" s="40">
        <f t="shared" si="70"/>
        <v>3.6208986751821826E-2</v>
      </c>
      <c r="F199" s="13">
        <f t="shared" si="77"/>
        <v>27032012.999999996</v>
      </c>
      <c r="G199" s="40">
        <f t="shared" si="71"/>
        <v>9.4900158252529287E-2</v>
      </c>
      <c r="H199" s="13">
        <f t="shared" si="78"/>
        <v>577639.99999999441</v>
      </c>
      <c r="I199" s="40">
        <f t="shared" si="71"/>
        <v>-0.97863126212613194</v>
      </c>
      <c r="J199" s="13">
        <f t="shared" si="79"/>
        <v>657552</v>
      </c>
      <c r="K199" s="40">
        <f t="shared" si="71"/>
        <v>0.13834222006787344</v>
      </c>
      <c r="L199" s="13">
        <f t="shared" si="80"/>
        <v>736527</v>
      </c>
      <c r="M199" s="40">
        <f t="shared" si="71"/>
        <v>0.12010456967661876</v>
      </c>
      <c r="N199" s="13">
        <f t="shared" si="81"/>
        <v>814424</v>
      </c>
      <c r="O199" s="46">
        <f t="shared" si="71"/>
        <v>0.10576258575720909</v>
      </c>
    </row>
    <row r="200" spans="2:15" ht="15" thickTop="1" x14ac:dyDescent="0.2">
      <c r="B200" s="27"/>
      <c r="C200" s="34">
        <f>+C199/C191</f>
        <v>0.27712396618315294</v>
      </c>
      <c r="D200" s="34">
        <f>+D199/D191</f>
        <v>0.27895016124444494</v>
      </c>
      <c r="E200" s="38"/>
      <c r="F200" s="34">
        <f>+F199/F191</f>
        <v>0.29142189625264742</v>
      </c>
      <c r="G200" s="38"/>
      <c r="H200" s="34">
        <f>+H199/H191</f>
        <v>6.0675043577493428E-3</v>
      </c>
      <c r="I200" s="38"/>
      <c r="J200" s="34">
        <f>+J199/J191</f>
        <v>6.7057246532486502E-3</v>
      </c>
      <c r="K200" s="38"/>
      <c r="L200" s="34">
        <f>+L199/L191</f>
        <v>7.2923425635758321E-3</v>
      </c>
      <c r="M200" s="38"/>
      <c r="N200" s="34">
        <f>+N199/N191</f>
        <v>7.828737419609412E-3</v>
      </c>
      <c r="O200" s="43"/>
    </row>
    <row r="201" spans="2:15" ht="15.75" x14ac:dyDescent="0.25">
      <c r="B201" s="29" t="s">
        <v>27</v>
      </c>
      <c r="C201" s="28"/>
      <c r="D201" s="28"/>
      <c r="E201" s="38"/>
      <c r="F201" s="28"/>
      <c r="G201" s="38"/>
      <c r="H201" s="28"/>
      <c r="I201" s="38"/>
      <c r="J201" s="28"/>
      <c r="K201" s="38"/>
      <c r="L201" s="28"/>
      <c r="M201" s="38"/>
      <c r="N201" s="28"/>
      <c r="O201" s="43"/>
    </row>
    <row r="202" spans="2:15" ht="14.25" x14ac:dyDescent="0.2">
      <c r="B202" s="27" t="s">
        <v>8</v>
      </c>
      <c r="C202" s="28">
        <f t="shared" ref="C202:D204" si="84">+C137+C38</f>
        <v>240558109.00000009</v>
      </c>
      <c r="D202" s="28">
        <f t="shared" si="84"/>
        <v>249595281</v>
      </c>
      <c r="E202" s="38">
        <f t="shared" si="70"/>
        <v>3.7567521783270719E-2</v>
      </c>
      <c r="F202" s="28">
        <f>+F137+F38</f>
        <v>261982170.00000003</v>
      </c>
      <c r="G202" s="38">
        <f t="shared" si="71"/>
        <v>4.9627897412050981E-2</v>
      </c>
      <c r="H202" s="28">
        <f>+H137+H38</f>
        <v>267094051.00000003</v>
      </c>
      <c r="I202" s="38">
        <f t="shared" si="71"/>
        <v>1.95123240638857E-2</v>
      </c>
      <c r="J202" s="28">
        <f>+J137+J38</f>
        <v>275106872</v>
      </c>
      <c r="K202" s="38">
        <f t="shared" si="71"/>
        <v>2.9999998015680207E-2</v>
      </c>
      <c r="L202" s="28">
        <f>+L137+L38</f>
        <v>283360079</v>
      </c>
      <c r="M202" s="38">
        <f t="shared" si="71"/>
        <v>3.0000003053358926E-2</v>
      </c>
      <c r="N202" s="28">
        <f>+N137+N38</f>
        <v>291860881</v>
      </c>
      <c r="O202" s="43">
        <f t="shared" si="71"/>
        <v>2.999999869424097E-2</v>
      </c>
    </row>
    <row r="203" spans="2:15" ht="14.25" x14ac:dyDescent="0.2">
      <c r="B203" s="27" t="s">
        <v>9</v>
      </c>
      <c r="C203" s="12">
        <f t="shared" si="84"/>
        <v>26993397.999999996</v>
      </c>
      <c r="D203" s="12">
        <f t="shared" si="84"/>
        <v>27845279.000000004</v>
      </c>
      <c r="E203" s="39">
        <f t="shared" si="70"/>
        <v>3.1558864875033787E-2</v>
      </c>
      <c r="F203" s="12">
        <f>+F138+F39</f>
        <v>29215062.999999989</v>
      </c>
      <c r="G203" s="39">
        <f t="shared" si="71"/>
        <v>4.9192683614338595E-2</v>
      </c>
      <c r="H203" s="12">
        <f>+H138+H39</f>
        <v>29773005</v>
      </c>
      <c r="I203" s="39">
        <f t="shared" si="71"/>
        <v>1.9097751047122857E-2</v>
      </c>
      <c r="J203" s="12">
        <f>+J138+J39</f>
        <v>30666195</v>
      </c>
      <c r="K203" s="39">
        <f t="shared" si="71"/>
        <v>2.9999994961878995E-2</v>
      </c>
      <c r="L203" s="12">
        <f>+L138+L39</f>
        <v>31586181</v>
      </c>
      <c r="M203" s="39">
        <f t="shared" si="71"/>
        <v>3.000000489137955E-2</v>
      </c>
      <c r="N203" s="12">
        <f>+N138+N39</f>
        <v>32533766</v>
      </c>
      <c r="O203" s="45">
        <f t="shared" si="71"/>
        <v>2.9999986386451738E-2</v>
      </c>
    </row>
    <row r="204" spans="2:15" ht="12.75" customHeight="1" x14ac:dyDescent="0.2">
      <c r="B204" s="27" t="s">
        <v>10</v>
      </c>
      <c r="C204" s="28">
        <f t="shared" si="84"/>
        <v>267551506.99999997</v>
      </c>
      <c r="D204" s="28">
        <f t="shared" si="84"/>
        <v>277440559.99999994</v>
      </c>
      <c r="E204" s="38">
        <f t="shared" si="70"/>
        <v>3.6961305547794865E-2</v>
      </c>
      <c r="F204" s="28">
        <f>+F139+F40</f>
        <v>291197233.00000006</v>
      </c>
      <c r="G204" s="38">
        <f t="shared" si="71"/>
        <v>4.9584217246390061E-2</v>
      </c>
      <c r="H204" s="28">
        <f>+H139+H40</f>
        <v>296867056</v>
      </c>
      <c r="I204" s="38">
        <f t="shared" si="71"/>
        <v>1.947073102854624E-2</v>
      </c>
      <c r="J204" s="28">
        <f>+J139+J40</f>
        <v>305773067</v>
      </c>
      <c r="K204" s="38">
        <f t="shared" si="71"/>
        <v>2.9999997709412307E-2</v>
      </c>
      <c r="L204" s="28">
        <f>+L139+L40</f>
        <v>314946260</v>
      </c>
      <c r="M204" s="38">
        <f t="shared" si="71"/>
        <v>3.000000323769525E-2</v>
      </c>
      <c r="N204" s="28">
        <f>+N139+N40</f>
        <v>324394647</v>
      </c>
      <c r="O204" s="43">
        <f t="shared" si="71"/>
        <v>2.9999997459884131E-2</v>
      </c>
    </row>
    <row r="205" spans="2:15" ht="14.25" x14ac:dyDescent="0.2">
      <c r="B205" s="27"/>
      <c r="C205" s="28"/>
      <c r="D205" s="28"/>
      <c r="E205" s="38"/>
      <c r="F205" s="28"/>
      <c r="G205" s="38"/>
      <c r="H205" s="28"/>
      <c r="I205" s="38"/>
      <c r="J205" s="28"/>
      <c r="K205" s="38"/>
      <c r="L205" s="28"/>
      <c r="M205" s="38"/>
      <c r="N205" s="28"/>
      <c r="O205" s="43"/>
    </row>
    <row r="206" spans="2:15" ht="14.25" x14ac:dyDescent="0.2">
      <c r="B206" s="27" t="s">
        <v>11</v>
      </c>
      <c r="C206" s="28">
        <f t="shared" ref="C206:D210" si="85">+C141+C42</f>
        <v>-156814467</v>
      </c>
      <c r="D206" s="28">
        <f t="shared" si="85"/>
        <v>-166286782</v>
      </c>
      <c r="E206" s="38">
        <f t="shared" si="70"/>
        <v>6.0404599022104266E-2</v>
      </c>
      <c r="F206" s="28">
        <f>+F141+F42</f>
        <v>-169472254</v>
      </c>
      <c r="G206" s="38">
        <f t="shared" si="71"/>
        <v>1.9156495553567243E-2</v>
      </c>
      <c r="H206" s="28">
        <f>+H141+H42</f>
        <v>-174088836</v>
      </c>
      <c r="I206" s="38">
        <f t="shared" si="71"/>
        <v>2.7240931132006985E-2</v>
      </c>
      <c r="J206" s="28">
        <f>+J141+J42</f>
        <v>-179196362</v>
      </c>
      <c r="K206" s="38">
        <f t="shared" si="71"/>
        <v>2.933861881872768E-2</v>
      </c>
      <c r="L206" s="28">
        <f>+L141+L42</f>
        <v>-184463248</v>
      </c>
      <c r="M206" s="38">
        <f t="shared" si="71"/>
        <v>2.9391701601620746E-2</v>
      </c>
      <c r="N206" s="28">
        <f>+N141+N42</f>
        <v>-189894484</v>
      </c>
      <c r="O206" s="43">
        <f t="shared" si="71"/>
        <v>2.9443458569047953E-2</v>
      </c>
    </row>
    <row r="207" spans="2:15" ht="14.25" x14ac:dyDescent="0.2">
      <c r="B207" s="27" t="s">
        <v>12</v>
      </c>
      <c r="C207" s="28">
        <f t="shared" si="85"/>
        <v>-13041538.999999998</v>
      </c>
      <c r="D207" s="28">
        <f t="shared" si="85"/>
        <v>-19125884</v>
      </c>
      <c r="E207" s="38">
        <f t="shared" si="70"/>
        <v>0.46653581298955604</v>
      </c>
      <c r="F207" s="28">
        <f>+F142+F43</f>
        <v>-21099398</v>
      </c>
      <c r="G207" s="38">
        <f t="shared" si="71"/>
        <v>0.10318550504645962</v>
      </c>
      <c r="H207" s="28">
        <f>+H142+H43</f>
        <v>-21955718</v>
      </c>
      <c r="I207" s="38">
        <f t="shared" si="71"/>
        <v>4.0585044179933583E-2</v>
      </c>
      <c r="J207" s="28">
        <f>+J142+J43</f>
        <v>-22599868</v>
      </c>
      <c r="K207" s="38">
        <f t="shared" si="71"/>
        <v>2.9338598719477194E-2</v>
      </c>
      <c r="L207" s="28">
        <f>+L142+L43</f>
        <v>-23264117</v>
      </c>
      <c r="M207" s="38">
        <f t="shared" si="71"/>
        <v>2.9391720341021443E-2</v>
      </c>
      <c r="N207" s="28">
        <f>+N142+N43</f>
        <v>-23949093</v>
      </c>
      <c r="O207" s="43">
        <f t="shared" si="71"/>
        <v>2.9443455773541682E-2</v>
      </c>
    </row>
    <row r="208" spans="2:15" ht="14.25" x14ac:dyDescent="0.2">
      <c r="B208" s="27" t="s">
        <v>45</v>
      </c>
      <c r="C208" s="28">
        <f t="shared" si="85"/>
        <v>0</v>
      </c>
      <c r="D208" s="28">
        <f t="shared" si="85"/>
        <v>0</v>
      </c>
      <c r="E208" s="38" t="e">
        <f t="shared" ref="E208:E209" si="86">(+D208/C208)-1</f>
        <v>#DIV/0!</v>
      </c>
      <c r="F208" s="28">
        <f>+F143+F44</f>
        <v>0</v>
      </c>
      <c r="G208" s="38" t="e">
        <f t="shared" ref="G208:O209" si="87">+F208/D208-1</f>
        <v>#DIV/0!</v>
      </c>
      <c r="H208" s="28">
        <f>+H143+H44</f>
        <v>0</v>
      </c>
      <c r="I208" s="38" t="e">
        <f t="shared" si="87"/>
        <v>#DIV/0!</v>
      </c>
      <c r="J208" s="28">
        <f>+J143+J44</f>
        <v>0</v>
      </c>
      <c r="K208" s="38" t="e">
        <f t="shared" si="87"/>
        <v>#DIV/0!</v>
      </c>
      <c r="L208" s="28">
        <f>+L143+L44</f>
        <v>0</v>
      </c>
      <c r="M208" s="38" t="e">
        <f t="shared" si="87"/>
        <v>#DIV/0!</v>
      </c>
      <c r="N208" s="28">
        <f>+N143+N44</f>
        <v>0</v>
      </c>
      <c r="O208" s="43" t="e">
        <f t="shared" si="87"/>
        <v>#DIV/0!</v>
      </c>
    </row>
    <row r="209" spans="2:15" ht="14.25" x14ac:dyDescent="0.2">
      <c r="B209" s="27" t="s">
        <v>46</v>
      </c>
      <c r="C209" s="28">
        <f t="shared" si="85"/>
        <v>0</v>
      </c>
      <c r="D209" s="28">
        <f t="shared" si="85"/>
        <v>0</v>
      </c>
      <c r="E209" s="38" t="e">
        <f t="shared" si="86"/>
        <v>#DIV/0!</v>
      </c>
      <c r="F209" s="28">
        <f>+F144+F45</f>
        <v>0</v>
      </c>
      <c r="G209" s="38" t="e">
        <f t="shared" si="87"/>
        <v>#DIV/0!</v>
      </c>
      <c r="H209" s="28">
        <f>+H144+H45</f>
        <v>0</v>
      </c>
      <c r="I209" s="38" t="e">
        <f t="shared" si="87"/>
        <v>#DIV/0!</v>
      </c>
      <c r="J209" s="28">
        <f>+J144+J45</f>
        <v>0</v>
      </c>
      <c r="K209" s="38" t="e">
        <f t="shared" si="87"/>
        <v>#DIV/0!</v>
      </c>
      <c r="L209" s="28">
        <f>+L144+L45</f>
        <v>0</v>
      </c>
      <c r="M209" s="38" t="e">
        <f t="shared" si="87"/>
        <v>#DIV/0!</v>
      </c>
      <c r="N209" s="28">
        <f>+N144+N45</f>
        <v>0</v>
      </c>
      <c r="O209" s="43" t="e">
        <f t="shared" si="87"/>
        <v>#DIV/0!</v>
      </c>
    </row>
    <row r="210" spans="2:15" ht="15" thickBot="1" x14ac:dyDescent="0.25">
      <c r="B210" s="27" t="s">
        <v>6</v>
      </c>
      <c r="C210" s="13">
        <f t="shared" si="85"/>
        <v>97695501.000000015</v>
      </c>
      <c r="D210" s="13">
        <f t="shared" si="85"/>
        <v>92027894.000000045</v>
      </c>
      <c r="E210" s="40">
        <f t="shared" si="70"/>
        <v>-5.8012978509624169E-2</v>
      </c>
      <c r="F210" s="13">
        <f>+F145+F46</f>
        <v>100625581.00000006</v>
      </c>
      <c r="G210" s="40">
        <f t="shared" si="71"/>
        <v>9.3424793574000686E-2</v>
      </c>
      <c r="H210" s="13">
        <f>+H145+H46</f>
        <v>100822502.00000001</v>
      </c>
      <c r="I210" s="40">
        <f t="shared" si="71"/>
        <v>1.9569675826265343E-3</v>
      </c>
      <c r="J210" s="13">
        <f>+J145+J46</f>
        <v>103976837</v>
      </c>
      <c r="K210" s="40">
        <f t="shared" si="71"/>
        <v>3.1286021844607603E-2</v>
      </c>
      <c r="L210" s="13">
        <f>+L145+L46</f>
        <v>107218895</v>
      </c>
      <c r="M210" s="40">
        <f t="shared" si="71"/>
        <v>3.1180579189959312E-2</v>
      </c>
      <c r="N210" s="13">
        <f>+N145+N46</f>
        <v>110551070</v>
      </c>
      <c r="O210" s="46">
        <f t="shared" si="71"/>
        <v>3.1078244184478798E-2</v>
      </c>
    </row>
    <row r="211" spans="2:15" ht="15" thickTop="1" x14ac:dyDescent="0.2">
      <c r="B211" s="27"/>
      <c r="C211" s="34">
        <f>+C210/C204</f>
        <v>0.36514651737693266</v>
      </c>
      <c r="D211" s="34">
        <f>+D210/D204</f>
        <v>0.33170310065694814</v>
      </c>
      <c r="E211" s="38"/>
      <c r="F211" s="34">
        <f>+F210/F204</f>
        <v>0.3455581633222457</v>
      </c>
      <c r="G211" s="38"/>
      <c r="H211" s="34">
        <f>+H210/H204</f>
        <v>0.33962172616418579</v>
      </c>
      <c r="I211" s="38"/>
      <c r="J211" s="34">
        <f>+J210/J204</f>
        <v>0.34004576668618103</v>
      </c>
      <c r="K211" s="38"/>
      <c r="L211" s="34">
        <f>+L210/L204</f>
        <v>0.34043552382555675</v>
      </c>
      <c r="M211" s="38"/>
      <c r="N211" s="34">
        <f>+N210/N204</f>
        <v>0.34079190585410618</v>
      </c>
      <c r="O211" s="43"/>
    </row>
    <row r="212" spans="2:15" ht="14.25" x14ac:dyDescent="0.2">
      <c r="B212" s="27"/>
      <c r="C212" s="34"/>
      <c r="D212" s="34"/>
      <c r="E212" s="38"/>
      <c r="F212" s="34"/>
      <c r="G212" s="38"/>
      <c r="H212" s="34"/>
      <c r="I212" s="38"/>
      <c r="J212" s="34"/>
      <c r="K212" s="38"/>
      <c r="L212" s="34"/>
      <c r="M212" s="38"/>
      <c r="N212" s="34"/>
      <c r="O212" s="43"/>
    </row>
    <row r="213" spans="2:15" ht="15" x14ac:dyDescent="0.25">
      <c r="B213" s="30" t="s">
        <v>5</v>
      </c>
      <c r="C213" s="28">
        <f>+C148+C49</f>
        <v>5269069</v>
      </c>
      <c r="D213" s="28">
        <f>+D148+D49</f>
        <v>3995289</v>
      </c>
      <c r="E213" s="38">
        <f t="shared" si="70"/>
        <v>-0.24174669187289066</v>
      </c>
      <c r="F213" s="28">
        <f>+F148+F49</f>
        <v>3995289</v>
      </c>
      <c r="G213" s="38">
        <f t="shared" si="71"/>
        <v>0</v>
      </c>
      <c r="H213" s="28">
        <f>+H148+H49</f>
        <v>3090930</v>
      </c>
      <c r="I213" s="38">
        <f t="shared" si="71"/>
        <v>-0.2263563411808257</v>
      </c>
      <c r="J213" s="28">
        <f>+J148+J49</f>
        <v>3090930</v>
      </c>
      <c r="K213" s="38">
        <f t="shared" si="71"/>
        <v>0</v>
      </c>
      <c r="L213" s="28">
        <f>+L148+L49</f>
        <v>3090930</v>
      </c>
      <c r="M213" s="38">
        <f t="shared" si="71"/>
        <v>0</v>
      </c>
      <c r="N213" s="28">
        <f>+N148+N49</f>
        <v>3090930</v>
      </c>
      <c r="O213" s="43">
        <f t="shared" si="71"/>
        <v>0</v>
      </c>
    </row>
    <row r="214" spans="2:15" ht="14.25" x14ac:dyDescent="0.2">
      <c r="B214" s="27"/>
      <c r="C214" s="28"/>
      <c r="D214" s="28"/>
      <c r="E214" s="38"/>
      <c r="F214" s="28"/>
      <c r="G214" s="38"/>
      <c r="H214" s="28"/>
      <c r="I214" s="38"/>
      <c r="J214" s="28"/>
      <c r="K214" s="38"/>
      <c r="L214" s="28"/>
      <c r="M214" s="38"/>
      <c r="N214" s="28"/>
      <c r="O214" s="43"/>
    </row>
    <row r="215" spans="2:15" ht="15.75" x14ac:dyDescent="0.25">
      <c r="B215" s="29" t="s">
        <v>24</v>
      </c>
      <c r="C215" s="24"/>
      <c r="D215" s="24"/>
      <c r="E215" s="38"/>
      <c r="F215" s="24"/>
      <c r="G215" s="38"/>
      <c r="H215" s="24"/>
      <c r="I215" s="38"/>
      <c r="J215" s="24"/>
      <c r="K215" s="38"/>
      <c r="L215" s="24"/>
      <c r="M215" s="38"/>
      <c r="N215" s="24"/>
      <c r="O215" s="43"/>
    </row>
    <row r="216" spans="2:15" ht="14.25" x14ac:dyDescent="0.2">
      <c r="B216" s="27" t="s">
        <v>8</v>
      </c>
      <c r="C216" s="28">
        <f t="shared" ref="C216:D218" si="88">+C52+C151</f>
        <v>446146968</v>
      </c>
      <c r="D216" s="28">
        <f t="shared" si="88"/>
        <v>465069860.00000018</v>
      </c>
      <c r="E216" s="38">
        <f t="shared" si="70"/>
        <v>4.2414032498815812E-2</v>
      </c>
      <c r="F216" s="28">
        <f>+F52+F151</f>
        <v>486828530.00000018</v>
      </c>
      <c r="G216" s="38">
        <f t="shared" si="71"/>
        <v>4.6785809770600872E-2</v>
      </c>
      <c r="H216" s="28">
        <f>+H52+H151</f>
        <v>497778561.99999994</v>
      </c>
      <c r="I216" s="38">
        <f t="shared" si="71"/>
        <v>2.2492584812150884E-2</v>
      </c>
      <c r="J216" s="28">
        <f>+J52+J151</f>
        <v>512711919</v>
      </c>
      <c r="K216" s="38">
        <f t="shared" si="71"/>
        <v>3.0000000281249717E-2</v>
      </c>
      <c r="L216" s="28">
        <f>+L52+L151</f>
        <v>528093276</v>
      </c>
      <c r="M216" s="38">
        <f t="shared" si="71"/>
        <v>2.9999998888264656E-2</v>
      </c>
      <c r="N216" s="28">
        <f>+N52+N151</f>
        <v>543936074</v>
      </c>
      <c r="O216" s="43">
        <f t="shared" si="71"/>
        <v>2.9999999469790595E-2</v>
      </c>
    </row>
    <row r="217" spans="2:15" ht="14.25" x14ac:dyDescent="0.2">
      <c r="B217" s="27" t="s">
        <v>9</v>
      </c>
      <c r="C217" s="12">
        <f t="shared" si="88"/>
        <v>65382905.999999993</v>
      </c>
      <c r="D217" s="12">
        <f t="shared" si="88"/>
        <v>65868447</v>
      </c>
      <c r="E217" s="39">
        <f t="shared" si="70"/>
        <v>7.4261153213350806E-3</v>
      </c>
      <c r="F217" s="12">
        <f>+F53+F152</f>
        <v>64494427.999999978</v>
      </c>
      <c r="G217" s="39">
        <f t="shared" si="71"/>
        <v>-2.0860048514579677E-2</v>
      </c>
      <c r="H217" s="12">
        <f>+H53+H152</f>
        <v>66536140.999999978</v>
      </c>
      <c r="I217" s="39">
        <f t="shared" si="71"/>
        <v>3.1657199905703592E-2</v>
      </c>
      <c r="J217" s="12">
        <f>+J53+J152</f>
        <v>68532225</v>
      </c>
      <c r="K217" s="39">
        <f t="shared" si="71"/>
        <v>2.9999996543232488E-2</v>
      </c>
      <c r="L217" s="12">
        <f>+L53+L152</f>
        <v>70588192</v>
      </c>
      <c r="M217" s="39">
        <f t="shared" si="71"/>
        <v>3.0000003647918883E-2</v>
      </c>
      <c r="N217" s="12">
        <f>+N53+N152</f>
        <v>72705838</v>
      </c>
      <c r="O217" s="45">
        <f t="shared" si="71"/>
        <v>3.0000003400002084E-2</v>
      </c>
    </row>
    <row r="218" spans="2:15" ht="12.75" customHeight="1" x14ac:dyDescent="0.2">
      <c r="B218" s="27" t="s">
        <v>10</v>
      </c>
      <c r="C218" s="28">
        <f t="shared" si="88"/>
        <v>511529874</v>
      </c>
      <c r="D218" s="28">
        <f t="shared" si="88"/>
        <v>530938307.00000018</v>
      </c>
      <c r="E218" s="38">
        <f t="shared" si="70"/>
        <v>3.7941934550630219E-2</v>
      </c>
      <c r="F218" s="28">
        <f>+F54+F153</f>
        <v>551322957.99999988</v>
      </c>
      <c r="G218" s="38">
        <f t="shared" si="71"/>
        <v>3.8393633933065718E-2</v>
      </c>
      <c r="H218" s="28">
        <f>+H54+H153</f>
        <v>564314703</v>
      </c>
      <c r="I218" s="38">
        <f t="shared" si="71"/>
        <v>2.3564672596130265E-2</v>
      </c>
      <c r="J218" s="28">
        <f>+J54+J153</f>
        <v>581244144</v>
      </c>
      <c r="K218" s="38">
        <f t="shared" si="71"/>
        <v>2.9999999840514491E-2</v>
      </c>
      <c r="L218" s="28">
        <f>+L54+L153</f>
        <v>598681468</v>
      </c>
      <c r="M218" s="38">
        <f t="shared" si="71"/>
        <v>2.999999944945686E-2</v>
      </c>
      <c r="N218" s="28">
        <f>+N54+N153</f>
        <v>616641912</v>
      </c>
      <c r="O218" s="43">
        <f t="shared" si="71"/>
        <v>2.9999999933186583E-2</v>
      </c>
    </row>
    <row r="219" spans="2:15" ht="14.25" x14ac:dyDescent="0.2">
      <c r="B219" s="27"/>
      <c r="C219" s="28"/>
      <c r="D219" s="28"/>
      <c r="E219" s="38"/>
      <c r="F219" s="28"/>
      <c r="G219" s="38"/>
      <c r="H219" s="28"/>
      <c r="I219" s="38"/>
      <c r="J219" s="28"/>
      <c r="K219" s="38"/>
      <c r="L219" s="28"/>
      <c r="M219" s="38"/>
      <c r="N219" s="28"/>
      <c r="O219" s="43"/>
    </row>
    <row r="220" spans="2:15" ht="14.25" x14ac:dyDescent="0.2">
      <c r="B220" s="27" t="s">
        <v>11</v>
      </c>
      <c r="C220" s="28">
        <f t="shared" ref="C220:D227" si="89">+C56+C155</f>
        <v>-230977996.00000003</v>
      </c>
      <c r="D220" s="28">
        <f t="shared" si="89"/>
        <v>-231064524</v>
      </c>
      <c r="E220" s="38">
        <f t="shared" si="70"/>
        <v>3.7461577075936781E-4</v>
      </c>
      <c r="F220" s="28">
        <f t="shared" ref="F220:F227" si="90">+F56+F155</f>
        <v>-244641097</v>
      </c>
      <c r="G220" s="38">
        <f t="shared" si="71"/>
        <v>5.875663111313445E-2</v>
      </c>
      <c r="H220" s="28">
        <f t="shared" ref="H220:H227" si="91">+H56+H155</f>
        <v>-272479373</v>
      </c>
      <c r="I220" s="38">
        <f t="shared" si="71"/>
        <v>0.11379231184529881</v>
      </c>
      <c r="J220" s="28">
        <f t="shared" ref="J220:J227" si="92">+J56+J155</f>
        <v>-280473541.83999997</v>
      </c>
      <c r="K220" s="38">
        <f t="shared" si="71"/>
        <v>2.9338620211813105E-2</v>
      </c>
      <c r="L220" s="28">
        <f t="shared" ref="L220:L227" si="93">+L56+L155</f>
        <v>-288717135.83999997</v>
      </c>
      <c r="M220" s="38">
        <f t="shared" si="71"/>
        <v>2.9391699287994344E-2</v>
      </c>
      <c r="N220" s="28">
        <f t="shared" ref="N220:N227" si="94">+N56+N155</f>
        <v>-297217967.55000001</v>
      </c>
      <c r="O220" s="43">
        <f t="shared" si="71"/>
        <v>2.9443460933718191E-2</v>
      </c>
    </row>
    <row r="221" spans="2:15" ht="14.25" x14ac:dyDescent="0.2">
      <c r="B221" s="27" t="s">
        <v>12</v>
      </c>
      <c r="C221" s="28">
        <f t="shared" si="89"/>
        <v>-30817131.999999989</v>
      </c>
      <c r="D221" s="28">
        <f t="shared" si="89"/>
        <v>-41474640</v>
      </c>
      <c r="E221" s="38">
        <f t="shared" si="70"/>
        <v>0.34583062434233058</v>
      </c>
      <c r="F221" s="28">
        <f t="shared" si="90"/>
        <v>-43533497</v>
      </c>
      <c r="G221" s="38">
        <f t="shared" si="71"/>
        <v>4.9641347097889144E-2</v>
      </c>
      <c r="H221" s="28">
        <f t="shared" si="91"/>
        <v>-48634774.000000007</v>
      </c>
      <c r="I221" s="38">
        <f t="shared" si="71"/>
        <v>0.1171805012586058</v>
      </c>
      <c r="J221" s="28">
        <f t="shared" si="92"/>
        <v>-50061651.159999996</v>
      </c>
      <c r="K221" s="38">
        <f t="shared" si="71"/>
        <v>2.9338620140395566E-2</v>
      </c>
      <c r="L221" s="28">
        <f t="shared" si="93"/>
        <v>-51533048.159999996</v>
      </c>
      <c r="M221" s="38">
        <f t="shared" si="71"/>
        <v>2.9391699352810496E-2</v>
      </c>
      <c r="N221" s="28">
        <f t="shared" si="94"/>
        <v>-53050359.450000003</v>
      </c>
      <c r="O221" s="43">
        <f t="shared" si="71"/>
        <v>2.9443460928005871E-2</v>
      </c>
    </row>
    <row r="222" spans="2:15" ht="14.25" x14ac:dyDescent="0.2">
      <c r="B222" s="27" t="s">
        <v>45</v>
      </c>
      <c r="C222" s="28">
        <f t="shared" si="89"/>
        <v>-5753970.9999999991</v>
      </c>
      <c r="D222" s="28">
        <f t="shared" si="89"/>
        <v>-6121719</v>
      </c>
      <c r="E222" s="38">
        <f t="shared" ref="E222:E223" si="95">(+D222/C222)-1</f>
        <v>6.3912035705428583E-2</v>
      </c>
      <c r="F222" s="28">
        <f t="shared" si="90"/>
        <v>-3969525</v>
      </c>
      <c r="G222" s="38">
        <f t="shared" ref="G222:O223" si="96">+F222/D222-1</f>
        <v>-0.35156693732593736</v>
      </c>
      <c r="H222" s="28">
        <f t="shared" si="91"/>
        <v>-4063066.0000000005</v>
      </c>
      <c r="I222" s="38">
        <f t="shared" si="96"/>
        <v>2.3564784199620936E-2</v>
      </c>
      <c r="J222" s="28">
        <f t="shared" si="92"/>
        <v>-4184957.9</v>
      </c>
      <c r="K222" s="38">
        <f t="shared" si="96"/>
        <v>2.9999980310435381E-2</v>
      </c>
      <c r="L222" s="28">
        <f t="shared" si="93"/>
        <v>-4310506.6399999997</v>
      </c>
      <c r="M222" s="38">
        <f t="shared" si="96"/>
        <v>3.0000000716853048E-2</v>
      </c>
      <c r="N222" s="28">
        <f t="shared" si="94"/>
        <v>-4439822.12</v>
      </c>
      <c r="O222" s="43">
        <f t="shared" si="96"/>
        <v>3.0000065143154675E-2</v>
      </c>
    </row>
    <row r="223" spans="2:15" ht="14.25" x14ac:dyDescent="0.2">
      <c r="B223" s="27" t="s">
        <v>46</v>
      </c>
      <c r="C223" s="28">
        <f t="shared" si="89"/>
        <v>-7056413.0000000009</v>
      </c>
      <c r="D223" s="28">
        <f t="shared" si="89"/>
        <v>-5309383</v>
      </c>
      <c r="E223" s="38">
        <f t="shared" si="95"/>
        <v>-0.24758046333172401</v>
      </c>
      <c r="F223" s="28">
        <f t="shared" si="90"/>
        <v>-9553196</v>
      </c>
      <c r="G223" s="38">
        <f t="shared" si="96"/>
        <v>0.79930436361437862</v>
      </c>
      <c r="H223" s="28">
        <f t="shared" si="91"/>
        <v>-8803308.9999999981</v>
      </c>
      <c r="I223" s="38">
        <f t="shared" si="96"/>
        <v>-7.8495929529761699E-2</v>
      </c>
      <c r="J223" s="28">
        <f t="shared" si="92"/>
        <v>-9067408.0999999996</v>
      </c>
      <c r="K223" s="38">
        <f t="shared" si="96"/>
        <v>2.9999980689079608E-2</v>
      </c>
      <c r="L223" s="28">
        <f t="shared" si="93"/>
        <v>-9339430.3599999994</v>
      </c>
      <c r="M223" s="38">
        <f t="shared" si="96"/>
        <v>3.0000001874846749E-2</v>
      </c>
      <c r="N223" s="28">
        <f t="shared" si="94"/>
        <v>-9619613.8800000008</v>
      </c>
      <c r="O223" s="43">
        <f t="shared" si="96"/>
        <v>3.0000065228817707E-2</v>
      </c>
    </row>
    <row r="224" spans="2:15" ht="14.25" x14ac:dyDescent="0.2">
      <c r="B224" s="27" t="s">
        <v>5</v>
      </c>
      <c r="C224" s="28">
        <f t="shared" si="89"/>
        <v>5269069</v>
      </c>
      <c r="D224" s="28">
        <f t="shared" si="89"/>
        <v>3995289</v>
      </c>
      <c r="E224" s="38">
        <f t="shared" si="70"/>
        <v>-0.24174669187289066</v>
      </c>
      <c r="F224" s="28">
        <f t="shared" si="90"/>
        <v>3995289</v>
      </c>
      <c r="G224" s="38">
        <f t="shared" si="71"/>
        <v>0</v>
      </c>
      <c r="H224" s="28">
        <f t="shared" si="91"/>
        <v>3090930</v>
      </c>
      <c r="I224" s="38">
        <f t="shared" si="71"/>
        <v>-0.2263563411808257</v>
      </c>
      <c r="J224" s="28">
        <f t="shared" si="92"/>
        <v>3090930</v>
      </c>
      <c r="K224" s="38">
        <f t="shared" si="71"/>
        <v>0</v>
      </c>
      <c r="L224" s="28">
        <f t="shared" si="93"/>
        <v>3090930</v>
      </c>
      <c r="M224" s="38">
        <f t="shared" si="71"/>
        <v>0</v>
      </c>
      <c r="N224" s="28">
        <f t="shared" si="94"/>
        <v>3090930</v>
      </c>
      <c r="O224" s="43">
        <f t="shared" si="71"/>
        <v>0</v>
      </c>
    </row>
    <row r="225" spans="2:15" ht="14.25" x14ac:dyDescent="0.2">
      <c r="B225" s="27" t="s">
        <v>14</v>
      </c>
      <c r="C225" s="28">
        <f t="shared" si="89"/>
        <v>0</v>
      </c>
      <c r="D225" s="28">
        <f t="shared" si="89"/>
        <v>0</v>
      </c>
      <c r="E225" s="38" t="e">
        <f t="shared" si="70"/>
        <v>#DIV/0!</v>
      </c>
      <c r="F225" s="28">
        <f t="shared" si="90"/>
        <v>0</v>
      </c>
      <c r="G225" s="38" t="e">
        <f t="shared" si="71"/>
        <v>#DIV/0!</v>
      </c>
      <c r="H225" s="28">
        <f t="shared" si="91"/>
        <v>0</v>
      </c>
      <c r="I225" s="38" t="e">
        <f t="shared" si="71"/>
        <v>#DIV/0!</v>
      </c>
      <c r="J225" s="28">
        <f t="shared" si="92"/>
        <v>0</v>
      </c>
      <c r="K225" s="38" t="e">
        <f t="shared" si="71"/>
        <v>#DIV/0!</v>
      </c>
      <c r="L225" s="28">
        <f t="shared" si="93"/>
        <v>0</v>
      </c>
      <c r="M225" s="38" t="e">
        <f t="shared" si="71"/>
        <v>#DIV/0!</v>
      </c>
      <c r="N225" s="28">
        <f t="shared" si="94"/>
        <v>0</v>
      </c>
      <c r="O225" s="43" t="e">
        <f t="shared" si="71"/>
        <v>#DIV/0!</v>
      </c>
    </row>
    <row r="226" spans="2:15" ht="14.25" x14ac:dyDescent="0.2">
      <c r="B226" s="27" t="s">
        <v>15</v>
      </c>
      <c r="C226" s="28">
        <f t="shared" si="89"/>
        <v>0</v>
      </c>
      <c r="D226" s="28">
        <f t="shared" si="89"/>
        <v>0</v>
      </c>
      <c r="E226" s="38" t="e">
        <f t="shared" si="70"/>
        <v>#DIV/0!</v>
      </c>
      <c r="F226" s="28">
        <f t="shared" si="90"/>
        <v>0</v>
      </c>
      <c r="G226" s="38" t="e">
        <f t="shared" si="71"/>
        <v>#DIV/0!</v>
      </c>
      <c r="H226" s="28">
        <f t="shared" si="91"/>
        <v>0</v>
      </c>
      <c r="I226" s="38" t="e">
        <f t="shared" si="71"/>
        <v>#DIV/0!</v>
      </c>
      <c r="J226" s="28">
        <f t="shared" si="92"/>
        <v>0</v>
      </c>
      <c r="K226" s="38" t="e">
        <f t="shared" si="71"/>
        <v>#DIV/0!</v>
      </c>
      <c r="L226" s="28">
        <f t="shared" si="93"/>
        <v>0</v>
      </c>
      <c r="M226" s="38" t="e">
        <f t="shared" si="71"/>
        <v>#DIV/0!</v>
      </c>
      <c r="N226" s="28">
        <f t="shared" si="94"/>
        <v>0</v>
      </c>
      <c r="O226" s="43" t="e">
        <f t="shared" si="71"/>
        <v>#DIV/0!</v>
      </c>
    </row>
    <row r="227" spans="2:15" ht="15" x14ac:dyDescent="0.25">
      <c r="B227" s="30" t="s">
        <v>6</v>
      </c>
      <c r="C227" s="74">
        <f t="shared" si="89"/>
        <v>242193430.99999991</v>
      </c>
      <c r="D227" s="74">
        <f t="shared" si="89"/>
        <v>250963330.00000009</v>
      </c>
      <c r="E227" s="75">
        <f t="shared" si="70"/>
        <v>3.6210309106196048E-2</v>
      </c>
      <c r="F227" s="74">
        <f t="shared" si="90"/>
        <v>253620932.00000012</v>
      </c>
      <c r="G227" s="75">
        <f t="shared" si="71"/>
        <v>1.0589602871463377E-2</v>
      </c>
      <c r="H227" s="74">
        <f t="shared" si="91"/>
        <v>233425111.00000009</v>
      </c>
      <c r="I227" s="75">
        <f t="shared" si="71"/>
        <v>-7.9629945528313151E-2</v>
      </c>
      <c r="J227" s="74">
        <f t="shared" si="92"/>
        <v>240547515.00000003</v>
      </c>
      <c r="K227" s="75">
        <f t="shared" si="71"/>
        <v>3.0512586968417299E-2</v>
      </c>
      <c r="L227" s="74">
        <f t="shared" si="93"/>
        <v>247872277.00000006</v>
      </c>
      <c r="M227" s="75">
        <f t="shared" si="71"/>
        <v>3.0450374845901074E-2</v>
      </c>
      <c r="N227" s="74">
        <f t="shared" si="94"/>
        <v>255405079</v>
      </c>
      <c r="O227" s="77">
        <f t="shared" si="71"/>
        <v>3.038985275469086E-2</v>
      </c>
    </row>
    <row r="228" spans="2:15" s="63" customFormat="1" ht="15" x14ac:dyDescent="0.25">
      <c r="B228" s="82"/>
      <c r="C228" s="85"/>
      <c r="D228" s="85"/>
      <c r="E228" s="86"/>
      <c r="F228" s="85"/>
      <c r="G228" s="86"/>
      <c r="H228" s="85"/>
      <c r="I228" s="86"/>
      <c r="J228" s="85"/>
      <c r="K228" s="86"/>
      <c r="L228" s="85"/>
      <c r="M228" s="86"/>
      <c r="N228" s="85"/>
      <c r="O228" s="87"/>
    </row>
    <row r="229" spans="2:15" s="63" customFormat="1" ht="20.25" customHeight="1" x14ac:dyDescent="0.2">
      <c r="B229" s="81" t="s">
        <v>59</v>
      </c>
      <c r="C229" s="28">
        <f>C65+C164</f>
        <v>0</v>
      </c>
      <c r="D229" s="28">
        <f>D65+D164</f>
        <v>0</v>
      </c>
      <c r="E229" s="79"/>
      <c r="F229" s="28">
        <f>F65+F164</f>
        <v>0</v>
      </c>
      <c r="G229" s="79"/>
      <c r="H229" s="28">
        <f>H65+H164</f>
        <v>25500000</v>
      </c>
      <c r="I229" s="79"/>
      <c r="J229" s="28">
        <f>J65+J164</f>
        <v>25627500</v>
      </c>
      <c r="K229" s="79"/>
      <c r="L229" s="28">
        <f>L65+L164</f>
        <v>25755638</v>
      </c>
      <c r="M229" s="79"/>
      <c r="N229" s="28">
        <f>N65+N164</f>
        <v>25884416</v>
      </c>
      <c r="O229" s="84"/>
    </row>
    <row r="230" spans="2:15" s="63" customFormat="1" ht="20.25" customHeight="1" x14ac:dyDescent="0.25">
      <c r="B230" s="82" t="s">
        <v>60</v>
      </c>
      <c r="C230" s="74">
        <f>C66+C165</f>
        <v>242193430.99999991</v>
      </c>
      <c r="D230" s="74">
        <f>D66+D165</f>
        <v>250963330.00000009</v>
      </c>
      <c r="E230" s="75"/>
      <c r="F230" s="74">
        <f>F66+F165</f>
        <v>253620932.00000012</v>
      </c>
      <c r="G230" s="75"/>
      <c r="H230" s="74">
        <f>H66+H165</f>
        <v>258925111.00000009</v>
      </c>
      <c r="I230" s="75"/>
      <c r="J230" s="74">
        <f>J66+J165</f>
        <v>266175015.00000003</v>
      </c>
      <c r="K230" s="75"/>
      <c r="L230" s="74">
        <f>L66+L165</f>
        <v>273627915.00000006</v>
      </c>
      <c r="M230" s="75"/>
      <c r="N230" s="74">
        <f>N66+N165</f>
        <v>281289495</v>
      </c>
      <c r="O230" s="77"/>
    </row>
    <row r="231" spans="2:15" ht="24" customHeight="1" thickBot="1" x14ac:dyDescent="0.3">
      <c r="B231" s="83" t="s">
        <v>61</v>
      </c>
      <c r="C231" s="35">
        <f>+C230/C218</f>
        <v>0.47346879099381772</v>
      </c>
      <c r="D231" s="35">
        <f>+D230/D218</f>
        <v>0.47267889073221458</v>
      </c>
      <c r="E231" s="35"/>
      <c r="F231" s="35">
        <f>+F230/F218</f>
        <v>0.46002243933400677</v>
      </c>
      <c r="G231" s="35"/>
      <c r="H231" s="35">
        <f>+H230/H218</f>
        <v>0.45883105583375183</v>
      </c>
      <c r="I231" s="35"/>
      <c r="J231" s="35">
        <f>+J230/J218</f>
        <v>0.45794012335030088</v>
      </c>
      <c r="K231" s="35"/>
      <c r="L231" s="35">
        <f>+L230/L218</f>
        <v>0.45705091877004628</v>
      </c>
      <c r="M231" s="35"/>
      <c r="N231" s="35">
        <f>+N230/N218</f>
        <v>0.45616343866032899</v>
      </c>
      <c r="O231" s="44"/>
    </row>
  </sheetData>
  <mergeCells count="11">
    <mergeCell ref="B170:O170"/>
    <mergeCell ref="B172:O172"/>
    <mergeCell ref="B2:N2"/>
    <mergeCell ref="B4:O4"/>
    <mergeCell ref="B5:O6"/>
    <mergeCell ref="B8:O8"/>
    <mergeCell ref="B103:O103"/>
    <mergeCell ref="B105:O105"/>
    <mergeCell ref="B107:O107"/>
    <mergeCell ref="B168:O168"/>
    <mergeCell ref="B169:O169"/>
  </mergeCells>
  <pageMargins left="0.5" right="0.5" top="0.5" bottom="0.25" header="0.3" footer="0.3"/>
  <pageSetup scale="51" fitToHeight="0" orientation="landscape" r:id="rId1"/>
  <headerFooter>
    <oddFooter>&amp;L&amp;D, Pg &amp;P&amp;R&amp;F</oddFooter>
  </headerFooter>
  <rowBreaks count="2" manualBreakCount="2">
    <brk id="101" min="1" max="7" man="1"/>
    <brk id="167" min="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topLeftCell="C49" workbookViewId="0">
      <selection activeCell="E5" sqref="E5:F158"/>
    </sheetView>
  </sheetViews>
  <sheetFormatPr defaultRowHeight="12.75" x14ac:dyDescent="0.2"/>
  <cols>
    <col min="1" max="1" width="30.42578125" customWidth="1"/>
    <col min="2" max="2" width="49.28515625" customWidth="1"/>
    <col min="3" max="5" width="25.7109375" customWidth="1" collapsed="1"/>
    <col min="6" max="6" width="25.7109375" customWidth="1"/>
  </cols>
  <sheetData>
    <row r="1" spans="1:6" ht="12.75" customHeight="1" x14ac:dyDescent="0.2">
      <c r="A1" s="108" t="s">
        <v>0</v>
      </c>
      <c r="B1" s="108" t="s">
        <v>0</v>
      </c>
      <c r="C1">
        <v>2017</v>
      </c>
      <c r="D1" s="108">
        <v>2018</v>
      </c>
      <c r="E1" s="108" t="s">
        <v>0</v>
      </c>
      <c r="F1">
        <v>2019</v>
      </c>
    </row>
    <row r="2" spans="1:6" ht="60.6" customHeight="1" x14ac:dyDescent="0.2">
      <c r="A2" s="108" t="s">
        <v>0</v>
      </c>
      <c r="B2" s="108" t="s">
        <v>0</v>
      </c>
      <c r="C2" t="s">
        <v>38</v>
      </c>
      <c r="D2" t="s">
        <v>54</v>
      </c>
      <c r="E2" t="s">
        <v>57</v>
      </c>
      <c r="F2" t="s">
        <v>54</v>
      </c>
    </row>
    <row r="3" spans="1:6" ht="12.75" customHeight="1" x14ac:dyDescent="0.25">
      <c r="A3" s="108" t="s">
        <v>1</v>
      </c>
      <c r="B3" s="108" t="s">
        <v>2</v>
      </c>
      <c r="C3" s="22"/>
      <c r="D3" s="22"/>
      <c r="E3" s="22"/>
      <c r="F3" s="56"/>
    </row>
    <row r="4" spans="1:6" ht="12.75" customHeight="1" x14ac:dyDescent="0.25">
      <c r="A4" s="108" t="s">
        <v>3</v>
      </c>
      <c r="B4" s="108" t="s">
        <v>0</v>
      </c>
      <c r="C4" s="22"/>
      <c r="D4" s="22"/>
      <c r="E4" s="22"/>
      <c r="F4" s="56"/>
    </row>
    <row r="5" spans="1:6" ht="12.75" customHeight="1" x14ac:dyDescent="0.25">
      <c r="A5" t="s">
        <v>4</v>
      </c>
      <c r="B5" t="s">
        <v>8</v>
      </c>
      <c r="C5" s="1">
        <v>0</v>
      </c>
      <c r="D5" s="56">
        <v>0</v>
      </c>
      <c r="E5" s="1">
        <v>0</v>
      </c>
      <c r="F5" s="56">
        <v>0</v>
      </c>
    </row>
    <row r="6" spans="1:6" ht="12.75" customHeight="1" x14ac:dyDescent="0.25">
      <c r="A6" s="2" t="s">
        <v>0</v>
      </c>
      <c r="B6" t="s">
        <v>9</v>
      </c>
      <c r="C6" s="1">
        <v>0</v>
      </c>
      <c r="D6" s="56">
        <v>0</v>
      </c>
      <c r="E6" s="1">
        <v>0</v>
      </c>
      <c r="F6" s="56">
        <v>0</v>
      </c>
    </row>
    <row r="7" spans="1:6" ht="12.75" customHeight="1" x14ac:dyDescent="0.25">
      <c r="A7" s="3" t="s">
        <v>0</v>
      </c>
      <c r="B7" s="3" t="s">
        <v>10</v>
      </c>
      <c r="C7" s="1">
        <v>0</v>
      </c>
      <c r="D7" s="56">
        <v>0</v>
      </c>
      <c r="E7" s="1">
        <v>0</v>
      </c>
      <c r="F7" s="56">
        <v>0</v>
      </c>
    </row>
    <row r="8" spans="1:6" ht="12.75" customHeight="1" x14ac:dyDescent="0.25">
      <c r="A8" s="3" t="s">
        <v>0</v>
      </c>
      <c r="B8" s="3" t="s">
        <v>11</v>
      </c>
      <c r="C8" s="1"/>
      <c r="D8" s="56"/>
      <c r="E8" s="1"/>
      <c r="F8" s="56"/>
    </row>
    <row r="9" spans="1:6" ht="12.75" customHeight="1" x14ac:dyDescent="0.25">
      <c r="A9" s="3" t="s">
        <v>0</v>
      </c>
      <c r="B9" s="3" t="s">
        <v>40</v>
      </c>
      <c r="C9" s="4">
        <v>0</v>
      </c>
      <c r="D9" s="56">
        <v>0</v>
      </c>
      <c r="E9" s="71">
        <v>0</v>
      </c>
      <c r="F9" s="56">
        <v>0</v>
      </c>
    </row>
    <row r="10" spans="1:6" ht="12.75" customHeight="1" x14ac:dyDescent="0.25">
      <c r="A10" s="3" t="s">
        <v>0</v>
      </c>
      <c r="B10" s="3" t="s">
        <v>41</v>
      </c>
      <c r="C10" s="4">
        <v>0</v>
      </c>
      <c r="D10" s="56">
        <v>0</v>
      </c>
      <c r="E10" s="71">
        <v>0</v>
      </c>
      <c r="F10" s="56">
        <v>0</v>
      </c>
    </row>
    <row r="11" spans="1:6" ht="12.75" customHeight="1" x14ac:dyDescent="0.25">
      <c r="A11" s="3" t="s">
        <v>0</v>
      </c>
      <c r="B11" s="3" t="s">
        <v>47</v>
      </c>
      <c r="C11" s="4">
        <v>0</v>
      </c>
      <c r="D11" s="56">
        <v>0</v>
      </c>
      <c r="E11" s="71">
        <v>0</v>
      </c>
      <c r="F11" s="56">
        <v>0</v>
      </c>
    </row>
    <row r="12" spans="1:6" ht="12.75" customHeight="1" x14ac:dyDescent="0.25">
      <c r="A12" s="3" t="s">
        <v>0</v>
      </c>
      <c r="B12" s="3" t="s">
        <v>42</v>
      </c>
      <c r="C12" s="4">
        <v>0</v>
      </c>
      <c r="D12" s="56">
        <v>0</v>
      </c>
      <c r="E12" s="71">
        <v>0</v>
      </c>
      <c r="F12" s="56">
        <v>0</v>
      </c>
    </row>
    <row r="13" spans="1:6" ht="12.75" customHeight="1" x14ac:dyDescent="0.25">
      <c r="A13" s="3" t="s">
        <v>0</v>
      </c>
      <c r="B13" s="3" t="s">
        <v>43</v>
      </c>
      <c r="C13" s="4">
        <v>0</v>
      </c>
      <c r="D13" s="56">
        <v>0</v>
      </c>
      <c r="E13" s="71">
        <v>0</v>
      </c>
      <c r="F13" s="56">
        <v>0</v>
      </c>
    </row>
    <row r="14" spans="1:6" ht="12.75" customHeight="1" x14ac:dyDescent="0.25">
      <c r="A14" s="3" t="s">
        <v>0</v>
      </c>
      <c r="B14" s="3" t="s">
        <v>12</v>
      </c>
      <c r="C14" s="4"/>
      <c r="D14" s="56"/>
      <c r="E14" s="71"/>
      <c r="F14" s="56"/>
    </row>
    <row r="15" spans="1:6" ht="12.75" customHeight="1" x14ac:dyDescent="0.25">
      <c r="A15" s="3" t="s">
        <v>0</v>
      </c>
      <c r="B15" s="3" t="s">
        <v>40</v>
      </c>
      <c r="C15" s="4">
        <v>0</v>
      </c>
      <c r="D15" s="56">
        <v>0</v>
      </c>
      <c r="E15" s="71">
        <v>0</v>
      </c>
      <c r="F15" s="56">
        <v>0</v>
      </c>
    </row>
    <row r="16" spans="1:6" ht="12.75" customHeight="1" x14ac:dyDescent="0.25">
      <c r="A16" s="3" t="s">
        <v>0</v>
      </c>
      <c r="B16" s="3" t="s">
        <v>41</v>
      </c>
      <c r="C16" s="4">
        <v>0</v>
      </c>
      <c r="D16" s="56">
        <v>0</v>
      </c>
      <c r="E16" s="71">
        <v>0</v>
      </c>
      <c r="F16" s="56">
        <v>0</v>
      </c>
    </row>
    <row r="17" spans="1:6" ht="12.75" customHeight="1" x14ac:dyDescent="0.25">
      <c r="A17" s="3" t="s">
        <v>0</v>
      </c>
      <c r="B17" s="3" t="s">
        <v>47</v>
      </c>
      <c r="C17" s="4">
        <v>0</v>
      </c>
      <c r="D17" s="56">
        <v>0</v>
      </c>
      <c r="E17" s="71">
        <v>0</v>
      </c>
      <c r="F17" s="56">
        <v>0</v>
      </c>
    </row>
    <row r="18" spans="1:6" ht="12.75" customHeight="1" x14ac:dyDescent="0.25">
      <c r="A18" s="3" t="s">
        <v>0</v>
      </c>
      <c r="B18" s="3" t="s">
        <v>42</v>
      </c>
      <c r="C18" s="4">
        <v>0</v>
      </c>
      <c r="D18" s="56">
        <v>0</v>
      </c>
      <c r="E18" s="71">
        <v>0</v>
      </c>
      <c r="F18" s="56">
        <v>0</v>
      </c>
    </row>
    <row r="19" spans="1:6" ht="12.75" customHeight="1" x14ac:dyDescent="0.25">
      <c r="A19" s="3" t="s">
        <v>0</v>
      </c>
      <c r="B19" s="3" t="s">
        <v>44</v>
      </c>
      <c r="C19" s="4">
        <v>0</v>
      </c>
      <c r="D19" s="56">
        <v>0</v>
      </c>
      <c r="E19" s="71">
        <v>0</v>
      </c>
      <c r="F19" s="56">
        <v>0</v>
      </c>
    </row>
    <row r="20" spans="1:6" ht="12.75" customHeight="1" x14ac:dyDescent="0.25">
      <c r="A20" s="3" t="s">
        <v>0</v>
      </c>
      <c r="B20" s="3" t="s">
        <v>5</v>
      </c>
      <c r="C20" s="4">
        <v>5269069</v>
      </c>
      <c r="D20" s="56">
        <v>3995289</v>
      </c>
      <c r="E20" s="71">
        <v>3995289</v>
      </c>
      <c r="F20" s="56">
        <v>3090930</v>
      </c>
    </row>
    <row r="21" spans="1:6" ht="12.75" customHeight="1" x14ac:dyDescent="0.25">
      <c r="A21" s="3" t="s">
        <v>0</v>
      </c>
      <c r="B21" s="3" t="s">
        <v>14</v>
      </c>
      <c r="C21" s="4">
        <v>0</v>
      </c>
      <c r="D21" s="56">
        <v>0</v>
      </c>
      <c r="E21" s="71">
        <v>0</v>
      </c>
      <c r="F21" s="56">
        <v>0</v>
      </c>
    </row>
    <row r="22" spans="1:6" ht="12.75" customHeight="1" x14ac:dyDescent="0.25">
      <c r="A22" s="3" t="s">
        <v>0</v>
      </c>
      <c r="B22" s="3" t="s">
        <v>15</v>
      </c>
      <c r="C22" s="4">
        <v>0</v>
      </c>
      <c r="D22" s="56">
        <v>0</v>
      </c>
      <c r="E22" s="71">
        <v>0</v>
      </c>
      <c r="F22" s="56">
        <v>0</v>
      </c>
    </row>
    <row r="23" spans="1:6" ht="12.75" customHeight="1" x14ac:dyDescent="0.25">
      <c r="A23" s="3" t="s">
        <v>0</v>
      </c>
      <c r="B23" s="3" t="s">
        <v>6</v>
      </c>
      <c r="C23" s="1">
        <v>5269069</v>
      </c>
      <c r="D23" s="56">
        <v>3995289</v>
      </c>
      <c r="E23" s="1">
        <v>3995289</v>
      </c>
      <c r="F23" s="56">
        <v>3090930</v>
      </c>
    </row>
    <row r="24" spans="1:6" ht="12.75" customHeight="1" x14ac:dyDescent="0.25">
      <c r="A24" s="3" t="s">
        <v>7</v>
      </c>
      <c r="B24" s="3" t="s">
        <v>8</v>
      </c>
      <c r="C24" s="1">
        <v>133502802.99999996</v>
      </c>
      <c r="D24" s="56">
        <v>141279875.00000003</v>
      </c>
      <c r="E24" s="1">
        <v>145241133.99999997</v>
      </c>
      <c r="F24" s="56">
        <v>149215118</v>
      </c>
    </row>
    <row r="25" spans="1:6" ht="12.75" customHeight="1" x14ac:dyDescent="0.25">
      <c r="A25" s="3" t="s">
        <v>0</v>
      </c>
      <c r="B25" s="3" t="s">
        <v>9</v>
      </c>
      <c r="C25" s="1">
        <v>24498535.999999985</v>
      </c>
      <c r="D25" s="56">
        <v>23710946.999999996</v>
      </c>
      <c r="E25" s="1">
        <v>22125559</v>
      </c>
      <c r="F25" s="56">
        <v>23030289.999999996</v>
      </c>
    </row>
    <row r="26" spans="1:6" ht="12.75" customHeight="1" x14ac:dyDescent="0.25">
      <c r="A26" s="3" t="s">
        <v>0</v>
      </c>
      <c r="B26" s="3" t="s">
        <v>10</v>
      </c>
      <c r="C26" s="1">
        <v>158001338.99999997</v>
      </c>
      <c r="D26" s="56">
        <v>164990822</v>
      </c>
      <c r="E26" s="1">
        <v>167366693</v>
      </c>
      <c r="F26" s="56">
        <v>172245408</v>
      </c>
    </row>
    <row r="27" spans="1:6" ht="12.75" customHeight="1" x14ac:dyDescent="0.25">
      <c r="A27" s="3" t="s">
        <v>0</v>
      </c>
      <c r="B27" s="3" t="s">
        <v>11</v>
      </c>
      <c r="C27" s="1"/>
      <c r="D27" s="56"/>
      <c r="E27" s="1"/>
      <c r="F27" s="56"/>
    </row>
    <row r="28" spans="1:6" ht="12.75" customHeight="1" x14ac:dyDescent="0.25">
      <c r="A28" s="3" t="s">
        <v>0</v>
      </c>
      <c r="B28" s="3" t="s">
        <v>40</v>
      </c>
      <c r="C28" s="1">
        <v>-5753970.9999999991</v>
      </c>
      <c r="D28" s="56">
        <v>-6121719</v>
      </c>
      <c r="E28" s="1">
        <v>-3969525</v>
      </c>
      <c r="F28" s="56">
        <v>-4063066.0000000005</v>
      </c>
    </row>
    <row r="29" spans="1:6" ht="12.75" customHeight="1" x14ac:dyDescent="0.25">
      <c r="A29" s="3" t="s">
        <v>0</v>
      </c>
      <c r="B29" s="3" t="s">
        <v>41</v>
      </c>
      <c r="C29" s="4">
        <v>0</v>
      </c>
      <c r="D29" s="56">
        <v>0</v>
      </c>
      <c r="E29" s="71">
        <v>0</v>
      </c>
      <c r="F29" s="56">
        <v>0</v>
      </c>
    </row>
    <row r="30" spans="1:6" ht="12.75" customHeight="1" x14ac:dyDescent="0.25">
      <c r="A30" s="3" t="s">
        <v>0</v>
      </c>
      <c r="B30" s="3" t="s">
        <v>47</v>
      </c>
      <c r="C30" s="4">
        <v>-20603528.999999996</v>
      </c>
      <c r="D30" s="56">
        <v>-11379603</v>
      </c>
      <c r="E30" s="71">
        <v>-19242103.000000004</v>
      </c>
      <c r="F30" s="56">
        <v>-18182534.000000007</v>
      </c>
    </row>
    <row r="31" spans="1:6" ht="12.75" customHeight="1" x14ac:dyDescent="0.25">
      <c r="A31" s="3" t="s">
        <v>0</v>
      </c>
      <c r="B31" s="3" t="s">
        <v>42</v>
      </c>
      <c r="C31" s="4">
        <v>-7056413.0000000009</v>
      </c>
      <c r="D31" s="56">
        <v>-5309383</v>
      </c>
      <c r="E31" s="71">
        <v>-9553196</v>
      </c>
      <c r="F31" s="56">
        <v>-8803308.9999999981</v>
      </c>
    </row>
    <row r="32" spans="1:6" ht="12.75" customHeight="1" x14ac:dyDescent="0.25">
      <c r="A32" s="3" t="s">
        <v>0</v>
      </c>
      <c r="B32" s="3" t="s">
        <v>43</v>
      </c>
      <c r="C32" s="4">
        <v>-33413912.999999996</v>
      </c>
      <c r="D32" s="56">
        <v>-22810704.999999996</v>
      </c>
      <c r="E32" s="71">
        <v>-32764824</v>
      </c>
      <c r="F32" s="56">
        <v>-31048909.000000015</v>
      </c>
    </row>
    <row r="33" spans="1:6" ht="12.75" customHeight="1" x14ac:dyDescent="0.25">
      <c r="A33" s="3" t="s">
        <v>0</v>
      </c>
      <c r="B33" s="3" t="s">
        <v>12</v>
      </c>
      <c r="C33" s="4"/>
      <c r="D33" s="56"/>
      <c r="E33" s="71"/>
      <c r="F33" s="56"/>
    </row>
    <row r="34" spans="1:6" ht="12.75" customHeight="1" x14ac:dyDescent="0.25">
      <c r="A34" s="3" t="s">
        <v>0</v>
      </c>
      <c r="B34" s="3" t="s">
        <v>40</v>
      </c>
      <c r="C34" s="4">
        <v>0</v>
      </c>
      <c r="D34" s="56">
        <v>0</v>
      </c>
      <c r="E34" s="71">
        <v>0</v>
      </c>
      <c r="F34" s="56">
        <v>0</v>
      </c>
    </row>
    <row r="35" spans="1:6" ht="12.75" customHeight="1" x14ac:dyDescent="0.25">
      <c r="A35" s="3" t="s">
        <v>0</v>
      </c>
      <c r="B35" s="3" t="s">
        <v>41</v>
      </c>
      <c r="C35" s="4">
        <v>-9184860</v>
      </c>
      <c r="D35" s="56">
        <v>-11928991.000000002</v>
      </c>
      <c r="E35" s="71">
        <v>-12633820.000000006</v>
      </c>
      <c r="F35" s="56">
        <v>-12262459.999999998</v>
      </c>
    </row>
    <row r="36" spans="1:6" ht="12.75" customHeight="1" x14ac:dyDescent="0.25">
      <c r="A36" s="3" t="s">
        <v>0</v>
      </c>
      <c r="B36" s="3" t="s">
        <v>47</v>
      </c>
      <c r="C36" s="4">
        <v>0</v>
      </c>
      <c r="D36" s="56">
        <v>0</v>
      </c>
      <c r="E36" s="71">
        <v>0</v>
      </c>
      <c r="F36" s="56">
        <v>0</v>
      </c>
    </row>
    <row r="37" spans="1:6" ht="12.75" customHeight="1" x14ac:dyDescent="0.25">
      <c r="A37" s="3" t="s">
        <v>0</v>
      </c>
      <c r="B37" s="3" t="s">
        <v>42</v>
      </c>
      <c r="C37" s="4">
        <v>0</v>
      </c>
      <c r="D37" s="56">
        <v>0</v>
      </c>
      <c r="E37" s="71">
        <v>0</v>
      </c>
      <c r="F37" s="56">
        <v>0</v>
      </c>
    </row>
    <row r="38" spans="1:6" ht="12.75" customHeight="1" x14ac:dyDescent="0.25">
      <c r="A38" t="s">
        <v>0</v>
      </c>
      <c r="B38" t="s">
        <v>44</v>
      </c>
      <c r="C38" s="1">
        <v>-9184860</v>
      </c>
      <c r="D38" s="56">
        <v>-11928991.000000002</v>
      </c>
      <c r="E38" s="1">
        <v>-12633820.000000006</v>
      </c>
      <c r="F38" s="56">
        <v>-12262459.999999998</v>
      </c>
    </row>
    <row r="39" spans="1:6" ht="12.75" customHeight="1" x14ac:dyDescent="0.25">
      <c r="A39" t="s">
        <v>0</v>
      </c>
      <c r="B39" s="3" t="s">
        <v>5</v>
      </c>
      <c r="C39" s="1">
        <v>0</v>
      </c>
      <c r="D39" s="56">
        <v>0</v>
      </c>
      <c r="E39" s="1">
        <v>0</v>
      </c>
      <c r="F39" s="56">
        <v>0</v>
      </c>
    </row>
    <row r="40" spans="1:6" ht="12.75" customHeight="1" x14ac:dyDescent="0.2">
      <c r="A40" t="s">
        <v>0</v>
      </c>
      <c r="B40" t="s">
        <v>14</v>
      </c>
      <c r="C40" s="56">
        <v>0</v>
      </c>
      <c r="D40" s="56">
        <v>0</v>
      </c>
      <c r="E40" s="56">
        <v>0</v>
      </c>
      <c r="F40" s="56">
        <v>0</v>
      </c>
    </row>
    <row r="41" spans="1:6" ht="12.75" customHeight="1" x14ac:dyDescent="0.2">
      <c r="A41" t="s">
        <v>0</v>
      </c>
      <c r="B41" t="s">
        <v>15</v>
      </c>
      <c r="C41" s="56">
        <v>0</v>
      </c>
      <c r="D41" s="56">
        <v>0</v>
      </c>
      <c r="E41" s="56">
        <v>0</v>
      </c>
      <c r="F41" s="56">
        <v>0</v>
      </c>
    </row>
    <row r="42" spans="1:6" ht="12.75" customHeight="1" x14ac:dyDescent="0.2">
      <c r="A42" t="s">
        <v>0</v>
      </c>
      <c r="B42" t="s">
        <v>6</v>
      </c>
      <c r="C42" s="56">
        <v>115402565.99999999</v>
      </c>
      <c r="D42" s="56">
        <v>130251126.00000001</v>
      </c>
      <c r="E42" s="56">
        <v>121968048.99999996</v>
      </c>
      <c r="F42" s="56">
        <v>128934039.00000001</v>
      </c>
    </row>
    <row r="43" spans="1:6" ht="12.75" customHeight="1" x14ac:dyDescent="0.2">
      <c r="A43" t="s">
        <v>13</v>
      </c>
      <c r="B43" t="s">
        <v>8</v>
      </c>
      <c r="C43" s="56">
        <v>72086055.99999997</v>
      </c>
      <c r="D43" s="56">
        <v>74194703.999999985</v>
      </c>
      <c r="E43" s="56">
        <v>79605226</v>
      </c>
      <c r="F43" s="56">
        <v>81469393</v>
      </c>
    </row>
    <row r="44" spans="1:6" ht="12.75" customHeight="1" x14ac:dyDescent="0.2">
      <c r="A44" t="s">
        <v>0</v>
      </c>
      <c r="B44" t="s">
        <v>9</v>
      </c>
      <c r="C44" s="56">
        <v>13890971.999999998</v>
      </c>
      <c r="D44" s="56">
        <v>14312220.999999993</v>
      </c>
      <c r="E44" s="56">
        <v>13153806.000000002</v>
      </c>
      <c r="F44" s="56">
        <v>13732846.000000002</v>
      </c>
    </row>
    <row r="45" spans="1:6" ht="12.75" customHeight="1" x14ac:dyDescent="0.2">
      <c r="A45" t="s">
        <v>0</v>
      </c>
      <c r="B45" t="s">
        <v>10</v>
      </c>
      <c r="C45" s="56">
        <v>85977027.999999955</v>
      </c>
      <c r="D45" s="56">
        <v>88506924.999999955</v>
      </c>
      <c r="E45" s="56">
        <v>92759031.999999985</v>
      </c>
      <c r="F45" s="56">
        <v>95202239</v>
      </c>
    </row>
    <row r="46" spans="1:6" ht="12.75" customHeight="1" x14ac:dyDescent="0.2">
      <c r="A46" t="s">
        <v>0</v>
      </c>
      <c r="B46" t="s">
        <v>11</v>
      </c>
      <c r="C46" s="56"/>
      <c r="D46" s="56"/>
      <c r="E46" s="56"/>
      <c r="F46" s="56"/>
    </row>
    <row r="47" spans="1:6" ht="12.75" customHeight="1" x14ac:dyDescent="0.2">
      <c r="A47" t="s">
        <v>0</v>
      </c>
      <c r="B47" t="s">
        <v>40</v>
      </c>
      <c r="C47" s="56">
        <v>0</v>
      </c>
      <c r="D47" s="56">
        <v>0</v>
      </c>
      <c r="E47" s="56">
        <v>0</v>
      </c>
      <c r="F47" s="56">
        <v>0</v>
      </c>
    </row>
    <row r="48" spans="1:6" ht="12.75" customHeight="1" x14ac:dyDescent="0.2">
      <c r="A48" t="s">
        <v>0</v>
      </c>
      <c r="B48" t="s">
        <v>41</v>
      </c>
      <c r="C48" s="56">
        <v>-53560000.000000007</v>
      </c>
      <c r="D48" s="56">
        <v>-53398138.999999993</v>
      </c>
      <c r="E48" s="56">
        <v>-55926739.999999993</v>
      </c>
      <c r="F48" s="56">
        <v>-80208003</v>
      </c>
    </row>
    <row r="49" spans="1:6" ht="12.75" customHeight="1" x14ac:dyDescent="0.2">
      <c r="A49" t="s">
        <v>0</v>
      </c>
      <c r="B49" t="s">
        <v>47</v>
      </c>
      <c r="C49" s="56">
        <v>0</v>
      </c>
      <c r="D49" s="56">
        <v>0</v>
      </c>
      <c r="E49" s="56">
        <v>0</v>
      </c>
      <c r="F49" s="56">
        <v>0</v>
      </c>
    </row>
    <row r="50" spans="1:6" ht="12.75" customHeight="1" x14ac:dyDescent="0.2">
      <c r="A50" t="s">
        <v>0</v>
      </c>
      <c r="B50" t="s">
        <v>42</v>
      </c>
      <c r="C50" s="56">
        <v>0</v>
      </c>
      <c r="D50" s="56">
        <v>0</v>
      </c>
      <c r="E50" s="56">
        <v>0</v>
      </c>
      <c r="F50" s="56">
        <v>0</v>
      </c>
    </row>
    <row r="51" spans="1:6" ht="12.75" customHeight="1" x14ac:dyDescent="0.2">
      <c r="A51" t="s">
        <v>0</v>
      </c>
      <c r="B51" t="s">
        <v>43</v>
      </c>
      <c r="C51" s="56">
        <v>-53560000.000000007</v>
      </c>
      <c r="D51" s="56">
        <v>-53398138.999999993</v>
      </c>
      <c r="E51" s="56">
        <v>-55926739.999999993</v>
      </c>
      <c r="F51" s="56">
        <v>-80208003</v>
      </c>
    </row>
    <row r="52" spans="1:6" ht="12.75" customHeight="1" x14ac:dyDescent="0.2">
      <c r="A52" t="s">
        <v>0</v>
      </c>
      <c r="B52" t="s">
        <v>12</v>
      </c>
      <c r="C52" s="56"/>
      <c r="D52" s="56"/>
      <c r="E52" s="56"/>
      <c r="F52" s="56"/>
    </row>
    <row r="53" spans="1:6" ht="12.75" customHeight="1" x14ac:dyDescent="0.2">
      <c r="A53" t="s">
        <v>0</v>
      </c>
      <c r="B53" t="s">
        <v>40</v>
      </c>
      <c r="C53" s="56">
        <v>0</v>
      </c>
      <c r="D53" s="56">
        <v>0</v>
      </c>
      <c r="E53" s="56">
        <v>0</v>
      </c>
      <c r="F53" s="56">
        <v>0</v>
      </c>
    </row>
    <row r="54" spans="1:6" ht="12.75" customHeight="1" x14ac:dyDescent="0.2">
      <c r="A54" t="s">
        <v>0</v>
      </c>
      <c r="B54" t="s">
        <v>41</v>
      </c>
      <c r="C54" s="56">
        <v>-8590733.0000000019</v>
      </c>
      <c r="D54" s="56">
        <v>-10419765</v>
      </c>
      <c r="E54" s="56">
        <v>-9800279.0000000019</v>
      </c>
      <c r="F54" s="56">
        <v>-14416596</v>
      </c>
    </row>
    <row r="55" spans="1:6" ht="12.75" customHeight="1" x14ac:dyDescent="0.2">
      <c r="A55" t="s">
        <v>0</v>
      </c>
      <c r="B55" t="s">
        <v>47</v>
      </c>
      <c r="C55" s="56">
        <v>0</v>
      </c>
      <c r="D55" s="56">
        <v>0</v>
      </c>
      <c r="E55" s="56">
        <v>0</v>
      </c>
      <c r="F55" s="56">
        <v>0</v>
      </c>
    </row>
    <row r="56" spans="1:6" ht="12.75" customHeight="1" x14ac:dyDescent="0.2">
      <c r="A56" t="s">
        <v>0</v>
      </c>
      <c r="B56" t="s">
        <v>42</v>
      </c>
      <c r="C56" s="56">
        <v>0</v>
      </c>
      <c r="D56" s="56">
        <v>0</v>
      </c>
      <c r="E56" s="56">
        <v>0</v>
      </c>
      <c r="F56" s="56">
        <v>0</v>
      </c>
    </row>
    <row r="57" spans="1:6" ht="12.75" customHeight="1" x14ac:dyDescent="0.2">
      <c r="A57" t="s">
        <v>0</v>
      </c>
      <c r="B57" t="s">
        <v>44</v>
      </c>
      <c r="C57" s="56">
        <v>-8590733.0000000019</v>
      </c>
      <c r="D57" s="56">
        <v>-10419765</v>
      </c>
      <c r="E57" s="56">
        <v>-9800279.0000000019</v>
      </c>
      <c r="F57" s="56">
        <v>-14416596</v>
      </c>
    </row>
    <row r="58" spans="1:6" ht="12.75" customHeight="1" x14ac:dyDescent="0.2">
      <c r="A58" t="s">
        <v>0</v>
      </c>
      <c r="B58" t="s">
        <v>5</v>
      </c>
      <c r="C58" s="56">
        <v>0</v>
      </c>
      <c r="D58" s="56">
        <v>0</v>
      </c>
      <c r="E58" s="56">
        <v>0</v>
      </c>
      <c r="F58" s="56">
        <v>0</v>
      </c>
    </row>
    <row r="59" spans="1:6" ht="12.75" customHeight="1" x14ac:dyDescent="0.2">
      <c r="A59" t="s">
        <v>0</v>
      </c>
      <c r="B59" t="s">
        <v>14</v>
      </c>
      <c r="C59" s="56">
        <v>0</v>
      </c>
      <c r="D59" s="56">
        <v>0</v>
      </c>
      <c r="E59" s="56">
        <v>0</v>
      </c>
      <c r="F59" s="56">
        <v>0</v>
      </c>
    </row>
    <row r="60" spans="1:6" ht="12.75" customHeight="1" x14ac:dyDescent="0.2">
      <c r="A60" t="s">
        <v>0</v>
      </c>
      <c r="B60" t="s">
        <v>15</v>
      </c>
      <c r="C60" s="56">
        <v>0</v>
      </c>
      <c r="D60" s="56">
        <v>0</v>
      </c>
      <c r="E60" s="56">
        <v>0</v>
      </c>
      <c r="F60" s="56">
        <v>0</v>
      </c>
    </row>
    <row r="61" spans="1:6" ht="12.75" customHeight="1" x14ac:dyDescent="0.2">
      <c r="A61" t="s">
        <v>0</v>
      </c>
      <c r="B61" t="s">
        <v>6</v>
      </c>
      <c r="C61" s="56">
        <v>23826294.999999981</v>
      </c>
      <c r="D61" s="56">
        <v>24689020.999999981</v>
      </c>
      <c r="E61" s="56">
        <v>27032012.999999996</v>
      </c>
      <c r="F61" s="56">
        <v>577639.99999999441</v>
      </c>
    </row>
    <row r="62" spans="1:6" ht="12.75" customHeight="1" x14ac:dyDescent="0.2">
      <c r="A62" t="s">
        <v>55</v>
      </c>
      <c r="B62" t="s">
        <v>8</v>
      </c>
      <c r="C62" s="56">
        <v>240558109.00000009</v>
      </c>
      <c r="D62" s="56">
        <v>249595281</v>
      </c>
      <c r="E62" s="56">
        <v>261982170.00000003</v>
      </c>
      <c r="F62" s="56">
        <v>267094051.00000003</v>
      </c>
    </row>
    <row r="63" spans="1:6" ht="12.75" customHeight="1" x14ac:dyDescent="0.2">
      <c r="A63" t="s">
        <v>0</v>
      </c>
      <c r="B63" t="s">
        <v>9</v>
      </c>
      <c r="C63" s="56">
        <v>26993397.999999996</v>
      </c>
      <c r="D63" s="56">
        <v>27845279.000000004</v>
      </c>
      <c r="E63" s="56">
        <v>29215062.999999989</v>
      </c>
      <c r="F63" s="56">
        <v>29773005</v>
      </c>
    </row>
    <row r="64" spans="1:6" ht="12.75" customHeight="1" x14ac:dyDescent="0.2">
      <c r="A64" t="s">
        <v>0</v>
      </c>
      <c r="B64" t="s">
        <v>10</v>
      </c>
      <c r="C64" s="56">
        <v>267551506.99999997</v>
      </c>
      <c r="D64" s="56">
        <v>277440559.99999994</v>
      </c>
      <c r="E64" s="56">
        <v>291197233.00000006</v>
      </c>
      <c r="F64" s="56">
        <v>296867056</v>
      </c>
    </row>
    <row r="65" spans="1:6" ht="12.75" customHeight="1" x14ac:dyDescent="0.2">
      <c r="A65" t="s">
        <v>0</v>
      </c>
      <c r="B65" t="s">
        <v>11</v>
      </c>
      <c r="C65" s="56"/>
      <c r="D65" s="56"/>
      <c r="E65" s="56"/>
      <c r="F65" s="56"/>
    </row>
    <row r="66" spans="1:6" ht="12.75" customHeight="1" x14ac:dyDescent="0.2">
      <c r="A66" t="s">
        <v>0</v>
      </c>
      <c r="B66" t="s">
        <v>40</v>
      </c>
      <c r="C66" s="56">
        <v>0</v>
      </c>
      <c r="D66" s="56">
        <v>0</v>
      </c>
      <c r="E66" s="56">
        <v>0</v>
      </c>
      <c r="F66" s="56">
        <v>0</v>
      </c>
    </row>
    <row r="67" spans="1:6" ht="12.75" customHeight="1" x14ac:dyDescent="0.2">
      <c r="A67" t="s">
        <v>0</v>
      </c>
      <c r="B67" t="s">
        <v>41</v>
      </c>
      <c r="C67" s="56">
        <v>-156814467</v>
      </c>
      <c r="D67" s="56">
        <v>-166286782</v>
      </c>
      <c r="E67" s="56">
        <v>-169472254</v>
      </c>
      <c r="F67" s="56">
        <v>-174088836</v>
      </c>
    </row>
    <row r="68" spans="1:6" ht="12.75" customHeight="1" x14ac:dyDescent="0.2">
      <c r="A68" t="s">
        <v>0</v>
      </c>
      <c r="B68" t="s">
        <v>47</v>
      </c>
      <c r="C68" s="56">
        <v>0</v>
      </c>
      <c r="D68" s="56">
        <v>0</v>
      </c>
      <c r="E68" s="56">
        <v>0</v>
      </c>
      <c r="F68" s="56">
        <v>0</v>
      </c>
    </row>
    <row r="69" spans="1:6" ht="12.75" customHeight="1" x14ac:dyDescent="0.2">
      <c r="A69" t="s">
        <v>0</v>
      </c>
      <c r="B69" t="s">
        <v>42</v>
      </c>
      <c r="C69" s="56">
        <v>0</v>
      </c>
      <c r="D69" s="56">
        <v>0</v>
      </c>
      <c r="E69" s="56">
        <v>0</v>
      </c>
      <c r="F69" s="56">
        <v>0</v>
      </c>
    </row>
    <row r="70" spans="1:6" ht="12.75" customHeight="1" x14ac:dyDescent="0.2">
      <c r="A70" t="s">
        <v>0</v>
      </c>
      <c r="B70" t="s">
        <v>43</v>
      </c>
      <c r="C70" s="56">
        <v>-156814467</v>
      </c>
      <c r="D70" s="56">
        <v>-166286782</v>
      </c>
      <c r="E70" s="56">
        <v>-169472254</v>
      </c>
      <c r="F70" s="56">
        <v>-174088836</v>
      </c>
    </row>
    <row r="71" spans="1:6" ht="12.75" customHeight="1" x14ac:dyDescent="0.2">
      <c r="A71" t="s">
        <v>0</v>
      </c>
      <c r="B71" t="s">
        <v>12</v>
      </c>
      <c r="C71" s="56"/>
      <c r="D71" s="56"/>
      <c r="E71" s="56"/>
      <c r="F71" s="56"/>
    </row>
    <row r="72" spans="1:6" ht="12.75" customHeight="1" x14ac:dyDescent="0.2">
      <c r="A72" t="s">
        <v>0</v>
      </c>
      <c r="B72" t="s">
        <v>40</v>
      </c>
      <c r="C72" s="56">
        <v>0</v>
      </c>
      <c r="D72" s="56">
        <v>0</v>
      </c>
      <c r="E72" s="56">
        <v>0</v>
      </c>
      <c r="F72" s="56">
        <v>0</v>
      </c>
    </row>
    <row r="73" spans="1:6" ht="12.75" customHeight="1" x14ac:dyDescent="0.2">
      <c r="A73" t="s">
        <v>0</v>
      </c>
      <c r="B73" t="s">
        <v>41</v>
      </c>
      <c r="C73" s="56">
        <v>-13041538.999999998</v>
      </c>
      <c r="D73" s="56">
        <v>-19125884</v>
      </c>
      <c r="E73" s="56">
        <v>-21099398</v>
      </c>
      <c r="F73" s="56">
        <v>-21955718</v>
      </c>
    </row>
    <row r="74" spans="1:6" ht="12.75" customHeight="1" x14ac:dyDescent="0.2">
      <c r="A74" t="s">
        <v>0</v>
      </c>
      <c r="B74" t="s">
        <v>47</v>
      </c>
      <c r="C74" s="56">
        <v>0</v>
      </c>
      <c r="D74" s="56">
        <v>0</v>
      </c>
      <c r="E74" s="56">
        <v>0</v>
      </c>
      <c r="F74" s="56">
        <v>0</v>
      </c>
    </row>
    <row r="75" spans="1:6" ht="12.75" customHeight="1" x14ac:dyDescent="0.2">
      <c r="A75" t="s">
        <v>0</v>
      </c>
      <c r="B75" t="s">
        <v>42</v>
      </c>
      <c r="C75" s="56">
        <v>0</v>
      </c>
      <c r="D75" s="56">
        <v>0</v>
      </c>
      <c r="E75" s="56">
        <v>0</v>
      </c>
      <c r="F75" s="56">
        <v>0</v>
      </c>
    </row>
    <row r="76" spans="1:6" ht="12.75" customHeight="1" x14ac:dyDescent="0.2">
      <c r="A76" t="s">
        <v>0</v>
      </c>
      <c r="B76" t="s">
        <v>44</v>
      </c>
      <c r="C76" s="56">
        <v>-13041538.999999998</v>
      </c>
      <c r="D76" s="56">
        <v>-19125884</v>
      </c>
      <c r="E76" s="56">
        <v>-21099398</v>
      </c>
      <c r="F76" s="56">
        <v>-21955718</v>
      </c>
    </row>
    <row r="77" spans="1:6" ht="12.75" customHeight="1" x14ac:dyDescent="0.2">
      <c r="A77" t="s">
        <v>0</v>
      </c>
      <c r="B77" t="s">
        <v>5</v>
      </c>
      <c r="C77" s="56">
        <v>0</v>
      </c>
      <c r="D77" s="56">
        <v>0</v>
      </c>
      <c r="E77" s="56">
        <v>0</v>
      </c>
      <c r="F77" s="56">
        <v>0</v>
      </c>
    </row>
    <row r="78" spans="1:6" ht="12.75" customHeight="1" x14ac:dyDescent="0.2">
      <c r="A78" t="s">
        <v>0</v>
      </c>
      <c r="B78" t="s">
        <v>14</v>
      </c>
      <c r="C78" s="56">
        <v>0</v>
      </c>
      <c r="D78" s="56">
        <v>0</v>
      </c>
      <c r="E78" s="56">
        <v>0</v>
      </c>
      <c r="F78" s="56">
        <v>0</v>
      </c>
    </row>
    <row r="79" spans="1:6" ht="12.75" customHeight="1" x14ac:dyDescent="0.2">
      <c r="A79" t="s">
        <v>0</v>
      </c>
      <c r="B79" t="s">
        <v>15</v>
      </c>
      <c r="C79" s="56">
        <v>0</v>
      </c>
      <c r="D79" s="56">
        <v>0</v>
      </c>
      <c r="E79" s="56">
        <v>0</v>
      </c>
      <c r="F79" s="56">
        <v>0</v>
      </c>
    </row>
    <row r="80" spans="1:6" ht="12.75" customHeight="1" x14ac:dyDescent="0.2">
      <c r="A80" t="s">
        <v>0</v>
      </c>
      <c r="B80" t="s">
        <v>6</v>
      </c>
      <c r="C80" s="56">
        <v>97695501.000000015</v>
      </c>
      <c r="D80" s="56">
        <v>92027894.000000045</v>
      </c>
      <c r="E80" s="56">
        <v>100625581.00000006</v>
      </c>
      <c r="F80" s="56">
        <v>100822502.00000001</v>
      </c>
    </row>
    <row r="81" spans="1:6" ht="12.75" customHeight="1" x14ac:dyDescent="0.2">
      <c r="A81" t="s">
        <v>48</v>
      </c>
      <c r="B81" t="s">
        <v>8</v>
      </c>
      <c r="C81" s="56">
        <v>0</v>
      </c>
      <c r="D81" s="56">
        <v>0</v>
      </c>
      <c r="E81" s="56">
        <v>0</v>
      </c>
      <c r="F81" s="56">
        <v>0</v>
      </c>
    </row>
    <row r="82" spans="1:6" ht="12.75" customHeight="1" x14ac:dyDescent="0.2">
      <c r="A82" t="s">
        <v>0</v>
      </c>
      <c r="B82" t="s">
        <v>9</v>
      </c>
      <c r="C82" s="56">
        <v>0</v>
      </c>
      <c r="D82" s="56">
        <v>0</v>
      </c>
      <c r="E82" s="56">
        <v>0</v>
      </c>
      <c r="F82" s="56">
        <v>0</v>
      </c>
    </row>
    <row r="83" spans="1:6" ht="12.75" customHeight="1" x14ac:dyDescent="0.2">
      <c r="A83" t="s">
        <v>0</v>
      </c>
      <c r="B83" t="s">
        <v>10</v>
      </c>
      <c r="C83" s="56">
        <v>0</v>
      </c>
      <c r="D83" s="56">
        <v>0</v>
      </c>
      <c r="E83" s="56">
        <v>0</v>
      </c>
      <c r="F83" s="56">
        <v>0</v>
      </c>
    </row>
    <row r="84" spans="1:6" ht="12.75" customHeight="1" x14ac:dyDescent="0.2">
      <c r="A84" t="s">
        <v>0</v>
      </c>
      <c r="B84" t="s">
        <v>11</v>
      </c>
      <c r="C84" s="56"/>
      <c r="D84" s="56"/>
      <c r="E84" s="56"/>
      <c r="F84" s="56"/>
    </row>
    <row r="85" spans="1:6" ht="12.75" customHeight="1" x14ac:dyDescent="0.2">
      <c r="A85" t="s">
        <v>0</v>
      </c>
      <c r="B85" t="s">
        <v>40</v>
      </c>
      <c r="C85" s="56">
        <v>0</v>
      </c>
      <c r="D85" s="56">
        <v>0</v>
      </c>
      <c r="E85" s="56">
        <v>0</v>
      </c>
      <c r="F85" s="56">
        <v>0</v>
      </c>
    </row>
    <row r="86" spans="1:6" ht="12.75" customHeight="1" x14ac:dyDescent="0.2">
      <c r="A86" t="s">
        <v>0</v>
      </c>
      <c r="B86" t="s">
        <v>41</v>
      </c>
      <c r="C86" s="56">
        <v>0</v>
      </c>
      <c r="D86" s="56">
        <v>0</v>
      </c>
      <c r="E86" s="56">
        <v>0</v>
      </c>
      <c r="F86" s="56">
        <v>0</v>
      </c>
    </row>
    <row r="87" spans="1:6" ht="12.75" customHeight="1" x14ac:dyDescent="0.2">
      <c r="A87" t="s">
        <v>0</v>
      </c>
      <c r="B87" t="s">
        <v>47</v>
      </c>
      <c r="C87" s="56">
        <v>0</v>
      </c>
      <c r="D87" s="56">
        <v>0</v>
      </c>
      <c r="E87" s="56">
        <v>0</v>
      </c>
      <c r="F87" s="56">
        <v>0</v>
      </c>
    </row>
    <row r="88" spans="1:6" ht="12.75" customHeight="1" x14ac:dyDescent="0.2">
      <c r="A88" t="s">
        <v>0</v>
      </c>
      <c r="B88" t="s">
        <v>42</v>
      </c>
      <c r="C88" s="56">
        <v>0</v>
      </c>
      <c r="D88" s="56">
        <v>0</v>
      </c>
      <c r="E88" s="56">
        <v>0</v>
      </c>
      <c r="F88" s="56">
        <v>0</v>
      </c>
    </row>
    <row r="89" spans="1:6" ht="12.75" customHeight="1" x14ac:dyDescent="0.2">
      <c r="A89" t="s">
        <v>0</v>
      </c>
      <c r="B89" t="s">
        <v>43</v>
      </c>
      <c r="C89" s="56">
        <v>0</v>
      </c>
      <c r="D89" s="56">
        <v>0</v>
      </c>
      <c r="E89" s="56">
        <v>0</v>
      </c>
      <c r="F89" s="56">
        <v>0</v>
      </c>
    </row>
    <row r="90" spans="1:6" ht="12.75" customHeight="1" x14ac:dyDescent="0.2">
      <c r="A90" t="s">
        <v>0</v>
      </c>
      <c r="B90" t="s">
        <v>12</v>
      </c>
      <c r="C90" s="56"/>
      <c r="D90" s="56"/>
      <c r="E90" s="56"/>
      <c r="F90" s="56"/>
    </row>
    <row r="91" spans="1:6" ht="12.75" customHeight="1" x14ac:dyDescent="0.2">
      <c r="A91" t="s">
        <v>0</v>
      </c>
      <c r="B91" t="s">
        <v>40</v>
      </c>
      <c r="C91" s="56">
        <v>0</v>
      </c>
      <c r="D91" s="56">
        <v>0</v>
      </c>
      <c r="E91" s="56">
        <v>0</v>
      </c>
      <c r="F91" s="56">
        <v>0</v>
      </c>
    </row>
    <row r="92" spans="1:6" ht="12.75" customHeight="1" x14ac:dyDescent="0.2">
      <c r="A92" t="s">
        <v>0</v>
      </c>
      <c r="B92" t="s">
        <v>41</v>
      </c>
      <c r="C92" s="56">
        <v>0</v>
      </c>
      <c r="D92" s="56">
        <v>0</v>
      </c>
      <c r="E92" s="56">
        <v>0</v>
      </c>
      <c r="F92" s="56">
        <v>0</v>
      </c>
    </row>
    <row r="93" spans="1:6" ht="12.75" customHeight="1" x14ac:dyDescent="0.2">
      <c r="A93" t="s">
        <v>0</v>
      </c>
      <c r="B93" t="s">
        <v>47</v>
      </c>
      <c r="C93" s="56">
        <v>0</v>
      </c>
      <c r="D93" s="56">
        <v>0</v>
      </c>
      <c r="E93" s="56">
        <v>0</v>
      </c>
      <c r="F93" s="56">
        <v>0</v>
      </c>
    </row>
    <row r="94" spans="1:6" ht="12.75" customHeight="1" x14ac:dyDescent="0.2">
      <c r="A94" t="s">
        <v>0</v>
      </c>
      <c r="B94" t="s">
        <v>42</v>
      </c>
      <c r="C94" s="56">
        <v>0</v>
      </c>
      <c r="D94" s="56">
        <v>0</v>
      </c>
      <c r="E94" s="56">
        <v>0</v>
      </c>
      <c r="F94" s="56">
        <v>0</v>
      </c>
    </row>
    <row r="95" spans="1:6" ht="12.75" customHeight="1" x14ac:dyDescent="0.2">
      <c r="A95" t="s">
        <v>0</v>
      </c>
      <c r="B95" t="s">
        <v>44</v>
      </c>
      <c r="C95" s="56">
        <v>0</v>
      </c>
      <c r="D95" s="56">
        <v>0</v>
      </c>
      <c r="E95" s="56">
        <v>0</v>
      </c>
      <c r="F95" s="56">
        <v>0</v>
      </c>
    </row>
    <row r="96" spans="1:6" ht="12.75" customHeight="1" x14ac:dyDescent="0.2">
      <c r="A96" t="s">
        <v>0</v>
      </c>
      <c r="B96" t="s">
        <v>5</v>
      </c>
      <c r="C96" s="56">
        <v>0</v>
      </c>
      <c r="D96" s="56">
        <v>0</v>
      </c>
      <c r="E96" s="56">
        <v>0</v>
      </c>
      <c r="F96" s="56">
        <v>0</v>
      </c>
    </row>
    <row r="97" spans="1:6" ht="12.75" customHeight="1" x14ac:dyDescent="0.2">
      <c r="A97" t="s">
        <v>0</v>
      </c>
      <c r="B97" t="s">
        <v>14</v>
      </c>
      <c r="C97" s="56">
        <v>0</v>
      </c>
      <c r="D97" s="56">
        <v>0</v>
      </c>
      <c r="E97" s="56">
        <v>0</v>
      </c>
      <c r="F97" s="56">
        <v>0</v>
      </c>
    </row>
    <row r="98" spans="1:6" ht="12.75" customHeight="1" x14ac:dyDescent="0.2">
      <c r="A98" t="s">
        <v>0</v>
      </c>
      <c r="B98" t="s">
        <v>15</v>
      </c>
      <c r="C98" s="56">
        <v>0</v>
      </c>
      <c r="D98" s="56">
        <v>0</v>
      </c>
      <c r="E98" s="56">
        <v>0</v>
      </c>
      <c r="F98" s="56">
        <v>0</v>
      </c>
    </row>
    <row r="99" spans="1:6" ht="12.75" customHeight="1" x14ac:dyDescent="0.2">
      <c r="A99" t="s">
        <v>0</v>
      </c>
      <c r="B99" t="s">
        <v>6</v>
      </c>
      <c r="C99" s="56">
        <v>0</v>
      </c>
      <c r="D99" s="56">
        <v>0</v>
      </c>
      <c r="E99" s="56">
        <v>0</v>
      </c>
      <c r="F99" s="56">
        <v>0</v>
      </c>
    </row>
    <row r="100" spans="1:6" ht="12.75" customHeight="1" x14ac:dyDescent="0.2">
      <c r="A100" t="s">
        <v>40</v>
      </c>
      <c r="B100" t="s">
        <v>8</v>
      </c>
      <c r="C100" s="56">
        <v>0</v>
      </c>
      <c r="D100" s="56">
        <v>0</v>
      </c>
      <c r="E100" s="56">
        <v>0</v>
      </c>
      <c r="F100" s="56">
        <v>0</v>
      </c>
    </row>
    <row r="101" spans="1:6" ht="12.75" customHeight="1" x14ac:dyDescent="0.2">
      <c r="A101" t="s">
        <v>0</v>
      </c>
      <c r="B101" t="s">
        <v>9</v>
      </c>
      <c r="C101" s="56">
        <v>0</v>
      </c>
      <c r="D101" s="56">
        <v>0</v>
      </c>
      <c r="E101" s="56">
        <v>0</v>
      </c>
      <c r="F101" s="56">
        <v>0</v>
      </c>
    </row>
    <row r="102" spans="1:6" ht="12.75" customHeight="1" x14ac:dyDescent="0.2">
      <c r="A102" t="s">
        <v>0</v>
      </c>
      <c r="B102" t="s">
        <v>10</v>
      </c>
      <c r="C102" s="56">
        <v>0</v>
      </c>
      <c r="D102" s="56">
        <v>0</v>
      </c>
      <c r="E102" s="56">
        <v>0</v>
      </c>
      <c r="F102" s="56">
        <v>0</v>
      </c>
    </row>
    <row r="103" spans="1:6" ht="12.75" customHeight="1" x14ac:dyDescent="0.2">
      <c r="A103" t="s">
        <v>0</v>
      </c>
      <c r="B103" t="s">
        <v>11</v>
      </c>
      <c r="C103" s="56"/>
      <c r="D103" s="56"/>
      <c r="E103" s="56"/>
      <c r="F103" s="56"/>
    </row>
    <row r="104" spans="1:6" ht="12.75" customHeight="1" x14ac:dyDescent="0.2">
      <c r="A104" t="s">
        <v>0</v>
      </c>
      <c r="B104" t="s">
        <v>40</v>
      </c>
      <c r="C104" s="56">
        <v>0</v>
      </c>
      <c r="D104" s="56">
        <v>0</v>
      </c>
      <c r="E104" s="56">
        <v>0</v>
      </c>
      <c r="F104" s="56">
        <v>0</v>
      </c>
    </row>
    <row r="105" spans="1:6" ht="12.75" customHeight="1" x14ac:dyDescent="0.2">
      <c r="A105" t="s">
        <v>0</v>
      </c>
      <c r="B105" t="s">
        <v>41</v>
      </c>
      <c r="C105" s="56">
        <v>0</v>
      </c>
      <c r="D105" s="56">
        <v>0</v>
      </c>
      <c r="E105" s="56">
        <v>0</v>
      </c>
      <c r="F105" s="56">
        <v>0</v>
      </c>
    </row>
    <row r="106" spans="1:6" ht="12.75" customHeight="1" x14ac:dyDescent="0.2">
      <c r="A106" t="s">
        <v>0</v>
      </c>
      <c r="B106" t="s">
        <v>47</v>
      </c>
      <c r="C106" s="56">
        <v>0</v>
      </c>
      <c r="D106" s="56">
        <v>0</v>
      </c>
      <c r="E106" s="56">
        <v>0</v>
      </c>
      <c r="F106" s="56">
        <v>0</v>
      </c>
    </row>
    <row r="107" spans="1:6" ht="12.75" customHeight="1" x14ac:dyDescent="0.2">
      <c r="A107" t="s">
        <v>0</v>
      </c>
      <c r="B107" t="s">
        <v>42</v>
      </c>
      <c r="C107" s="56">
        <v>0</v>
      </c>
      <c r="D107" s="56">
        <v>0</v>
      </c>
      <c r="E107" s="56">
        <v>0</v>
      </c>
      <c r="F107" s="56">
        <v>0</v>
      </c>
    </row>
    <row r="108" spans="1:6" ht="12.75" customHeight="1" x14ac:dyDescent="0.2">
      <c r="A108" t="s">
        <v>0</v>
      </c>
      <c r="B108" t="s">
        <v>43</v>
      </c>
      <c r="C108" s="56">
        <v>0</v>
      </c>
      <c r="D108" s="56">
        <v>0</v>
      </c>
      <c r="E108" s="56">
        <v>0</v>
      </c>
      <c r="F108" s="56">
        <v>0</v>
      </c>
    </row>
    <row r="109" spans="1:6" ht="12.75" customHeight="1" x14ac:dyDescent="0.2">
      <c r="A109" t="s">
        <v>0</v>
      </c>
      <c r="B109" t="s">
        <v>12</v>
      </c>
      <c r="C109" s="56"/>
      <c r="D109" s="56"/>
      <c r="E109" s="56"/>
      <c r="F109" s="56"/>
    </row>
    <row r="110" spans="1:6" ht="12.75" customHeight="1" x14ac:dyDescent="0.2">
      <c r="A110" t="s">
        <v>0</v>
      </c>
      <c r="B110" t="s">
        <v>40</v>
      </c>
      <c r="C110" s="56">
        <v>0</v>
      </c>
      <c r="D110" s="56">
        <v>0</v>
      </c>
      <c r="E110" s="56">
        <v>0</v>
      </c>
      <c r="F110" s="56">
        <v>0</v>
      </c>
    </row>
    <row r="111" spans="1:6" ht="12.75" customHeight="1" x14ac:dyDescent="0.2">
      <c r="A111" t="s">
        <v>0</v>
      </c>
      <c r="B111" t="s">
        <v>41</v>
      </c>
      <c r="C111" s="56">
        <v>0</v>
      </c>
      <c r="D111" s="56">
        <v>0</v>
      </c>
      <c r="E111" s="56">
        <v>0</v>
      </c>
      <c r="F111" s="56">
        <v>0</v>
      </c>
    </row>
    <row r="112" spans="1:6" ht="12.75" customHeight="1" x14ac:dyDescent="0.2">
      <c r="A112" t="s">
        <v>0</v>
      </c>
      <c r="B112" t="s">
        <v>47</v>
      </c>
      <c r="C112" s="56">
        <v>0</v>
      </c>
      <c r="D112" s="56">
        <v>0</v>
      </c>
      <c r="E112" s="56">
        <v>0</v>
      </c>
      <c r="F112" s="56">
        <v>0</v>
      </c>
    </row>
    <row r="113" spans="1:6" ht="12.75" customHeight="1" x14ac:dyDescent="0.2">
      <c r="A113" t="s">
        <v>0</v>
      </c>
      <c r="B113" t="s">
        <v>42</v>
      </c>
      <c r="C113" s="56">
        <v>0</v>
      </c>
      <c r="D113" s="56">
        <v>0</v>
      </c>
      <c r="E113" s="56">
        <v>0</v>
      </c>
      <c r="F113" s="56">
        <v>0</v>
      </c>
    </row>
    <row r="114" spans="1:6" ht="12.75" customHeight="1" x14ac:dyDescent="0.2">
      <c r="A114" t="s">
        <v>0</v>
      </c>
      <c r="B114" t="s">
        <v>44</v>
      </c>
      <c r="C114" s="56">
        <v>0</v>
      </c>
      <c r="D114" s="56">
        <v>0</v>
      </c>
      <c r="E114" s="56">
        <v>0</v>
      </c>
      <c r="F114" s="56">
        <v>0</v>
      </c>
    </row>
    <row r="115" spans="1:6" ht="12.75" customHeight="1" x14ac:dyDescent="0.2">
      <c r="A115" t="s">
        <v>0</v>
      </c>
      <c r="B115" t="s">
        <v>5</v>
      </c>
      <c r="C115" s="56">
        <v>0</v>
      </c>
      <c r="D115" s="56">
        <v>0</v>
      </c>
      <c r="E115" s="56">
        <v>0</v>
      </c>
      <c r="F115" s="56">
        <v>0</v>
      </c>
    </row>
    <row r="116" spans="1:6" ht="12.75" customHeight="1" x14ac:dyDescent="0.2">
      <c r="A116" t="s">
        <v>0</v>
      </c>
      <c r="B116" t="s">
        <v>14</v>
      </c>
      <c r="C116" s="56">
        <v>0</v>
      </c>
      <c r="D116" s="56">
        <v>0</v>
      </c>
      <c r="E116" s="56">
        <v>0</v>
      </c>
      <c r="F116" s="56">
        <v>0</v>
      </c>
    </row>
    <row r="117" spans="1:6" ht="12.75" customHeight="1" x14ac:dyDescent="0.2">
      <c r="A117" t="s">
        <v>0</v>
      </c>
      <c r="B117" t="s">
        <v>15</v>
      </c>
      <c r="C117" s="56">
        <v>0</v>
      </c>
      <c r="D117" s="56">
        <v>0</v>
      </c>
      <c r="E117" s="56">
        <v>0</v>
      </c>
      <c r="F117" s="56">
        <v>0</v>
      </c>
    </row>
    <row r="118" spans="1:6" ht="12.75" customHeight="1" x14ac:dyDescent="0.2">
      <c r="A118" t="s">
        <v>0</v>
      </c>
      <c r="B118" t="s">
        <v>6</v>
      </c>
      <c r="C118" s="56">
        <v>0</v>
      </c>
      <c r="D118" s="56">
        <v>0</v>
      </c>
      <c r="E118" s="56">
        <v>0</v>
      </c>
      <c r="F118" s="56">
        <v>0</v>
      </c>
    </row>
    <row r="119" spans="1:6" ht="12.75" customHeight="1" x14ac:dyDescent="0.2">
      <c r="A119" t="s">
        <v>42</v>
      </c>
      <c r="B119" t="s">
        <v>8</v>
      </c>
      <c r="C119" s="56">
        <v>0</v>
      </c>
      <c r="D119" s="56">
        <v>0</v>
      </c>
      <c r="E119" s="56">
        <v>0</v>
      </c>
      <c r="F119" s="56">
        <v>0</v>
      </c>
    </row>
    <row r="120" spans="1:6" ht="12.75" customHeight="1" x14ac:dyDescent="0.2">
      <c r="A120" t="s">
        <v>0</v>
      </c>
      <c r="B120" t="s">
        <v>9</v>
      </c>
      <c r="C120" s="56">
        <v>0</v>
      </c>
      <c r="D120" s="56">
        <v>0</v>
      </c>
      <c r="E120" s="56">
        <v>0</v>
      </c>
      <c r="F120" s="56">
        <v>0</v>
      </c>
    </row>
    <row r="121" spans="1:6" ht="12.75" customHeight="1" x14ac:dyDescent="0.2">
      <c r="A121" t="s">
        <v>0</v>
      </c>
      <c r="B121" t="s">
        <v>10</v>
      </c>
      <c r="C121" s="56">
        <v>0</v>
      </c>
      <c r="D121" s="56">
        <v>0</v>
      </c>
      <c r="E121" s="56">
        <v>0</v>
      </c>
      <c r="F121" s="56">
        <v>0</v>
      </c>
    </row>
    <row r="122" spans="1:6" ht="12.75" customHeight="1" x14ac:dyDescent="0.2">
      <c r="A122" t="s">
        <v>0</v>
      </c>
      <c r="B122" t="s">
        <v>11</v>
      </c>
      <c r="C122" s="56"/>
      <c r="D122" s="56"/>
      <c r="E122" s="56"/>
      <c r="F122" s="56"/>
    </row>
    <row r="123" spans="1:6" ht="12.75" customHeight="1" x14ac:dyDescent="0.2">
      <c r="A123" t="s">
        <v>0</v>
      </c>
      <c r="B123" t="s">
        <v>40</v>
      </c>
      <c r="C123" s="56">
        <v>0</v>
      </c>
      <c r="D123" s="56">
        <v>0</v>
      </c>
      <c r="E123" s="56">
        <v>0</v>
      </c>
      <c r="F123" s="56">
        <v>0</v>
      </c>
    </row>
    <row r="124" spans="1:6" ht="12.75" customHeight="1" x14ac:dyDescent="0.2">
      <c r="A124" t="s">
        <v>0</v>
      </c>
      <c r="B124" t="s">
        <v>41</v>
      </c>
      <c r="C124" s="56">
        <v>0</v>
      </c>
      <c r="D124" s="56">
        <v>0</v>
      </c>
      <c r="E124" s="56">
        <v>0</v>
      </c>
      <c r="F124" s="56">
        <v>0</v>
      </c>
    </row>
    <row r="125" spans="1:6" ht="12.75" customHeight="1" x14ac:dyDescent="0.2">
      <c r="A125" t="s">
        <v>0</v>
      </c>
      <c r="B125" t="s">
        <v>47</v>
      </c>
      <c r="C125" s="56">
        <v>0</v>
      </c>
      <c r="D125" s="56">
        <v>0</v>
      </c>
      <c r="E125" s="56">
        <v>0</v>
      </c>
      <c r="F125" s="56">
        <v>0</v>
      </c>
    </row>
    <row r="126" spans="1:6" ht="12.75" customHeight="1" x14ac:dyDescent="0.2">
      <c r="A126" t="s">
        <v>0</v>
      </c>
      <c r="B126" t="s">
        <v>42</v>
      </c>
      <c r="C126" s="56">
        <v>0</v>
      </c>
      <c r="D126" s="56">
        <v>0</v>
      </c>
      <c r="E126" s="56">
        <v>0</v>
      </c>
      <c r="F126" s="56">
        <v>0</v>
      </c>
    </row>
    <row r="127" spans="1:6" ht="12.75" customHeight="1" x14ac:dyDescent="0.2">
      <c r="A127" t="s">
        <v>0</v>
      </c>
      <c r="B127" t="s">
        <v>43</v>
      </c>
      <c r="C127" s="56">
        <v>0</v>
      </c>
      <c r="D127" s="56">
        <v>0</v>
      </c>
      <c r="E127" s="56">
        <v>0</v>
      </c>
      <c r="F127" s="56">
        <v>0</v>
      </c>
    </row>
    <row r="128" spans="1:6" ht="12.75" customHeight="1" x14ac:dyDescent="0.2">
      <c r="A128" t="s">
        <v>0</v>
      </c>
      <c r="B128" t="s">
        <v>12</v>
      </c>
      <c r="C128" s="56"/>
      <c r="D128" s="56"/>
      <c r="E128" s="56"/>
      <c r="F128" s="56"/>
    </row>
    <row r="129" spans="1:6" ht="12.75" customHeight="1" x14ac:dyDescent="0.2">
      <c r="A129" t="s">
        <v>0</v>
      </c>
      <c r="B129" t="s">
        <v>40</v>
      </c>
      <c r="C129" s="56">
        <v>0</v>
      </c>
      <c r="D129" s="56">
        <v>0</v>
      </c>
      <c r="E129" s="56">
        <v>0</v>
      </c>
      <c r="F129" s="56">
        <v>0</v>
      </c>
    </row>
    <row r="130" spans="1:6" ht="12.75" customHeight="1" x14ac:dyDescent="0.2">
      <c r="A130" t="s">
        <v>0</v>
      </c>
      <c r="B130" t="s">
        <v>41</v>
      </c>
      <c r="C130" s="56">
        <v>0</v>
      </c>
      <c r="D130" s="56">
        <v>0</v>
      </c>
      <c r="E130" s="56">
        <v>0</v>
      </c>
      <c r="F130" s="56">
        <v>0</v>
      </c>
    </row>
    <row r="131" spans="1:6" ht="12.75" customHeight="1" x14ac:dyDescent="0.2">
      <c r="A131" t="s">
        <v>0</v>
      </c>
      <c r="B131" t="s">
        <v>47</v>
      </c>
      <c r="C131" s="56">
        <v>0</v>
      </c>
      <c r="D131" s="56">
        <v>0</v>
      </c>
      <c r="E131" s="56">
        <v>0</v>
      </c>
      <c r="F131" s="56">
        <v>0</v>
      </c>
    </row>
    <row r="132" spans="1:6" ht="12.75" customHeight="1" x14ac:dyDescent="0.2">
      <c r="A132" t="s">
        <v>0</v>
      </c>
      <c r="B132" t="s">
        <v>42</v>
      </c>
      <c r="C132" s="56">
        <v>0</v>
      </c>
      <c r="D132" s="56">
        <v>0</v>
      </c>
      <c r="E132" s="56">
        <v>0</v>
      </c>
      <c r="F132" s="56">
        <v>0</v>
      </c>
    </row>
    <row r="133" spans="1:6" ht="12.75" customHeight="1" x14ac:dyDescent="0.2">
      <c r="A133" t="s">
        <v>0</v>
      </c>
      <c r="B133" t="s">
        <v>44</v>
      </c>
      <c r="C133" s="56">
        <v>0</v>
      </c>
      <c r="D133" s="56">
        <v>0</v>
      </c>
      <c r="E133" s="56">
        <v>0</v>
      </c>
      <c r="F133" s="56">
        <v>0</v>
      </c>
    </row>
    <row r="134" spans="1:6" ht="12.75" customHeight="1" x14ac:dyDescent="0.2">
      <c r="A134" t="s">
        <v>0</v>
      </c>
      <c r="B134" t="s">
        <v>5</v>
      </c>
      <c r="C134" s="56">
        <v>0</v>
      </c>
      <c r="D134" s="56">
        <v>0</v>
      </c>
      <c r="E134" s="56">
        <v>0</v>
      </c>
      <c r="F134" s="56">
        <v>0</v>
      </c>
    </row>
    <row r="135" spans="1:6" ht="12.75" customHeight="1" x14ac:dyDescent="0.2">
      <c r="A135" t="s">
        <v>0</v>
      </c>
      <c r="B135" t="s">
        <v>14</v>
      </c>
      <c r="C135" s="56">
        <v>0</v>
      </c>
      <c r="D135" s="56">
        <v>0</v>
      </c>
      <c r="E135" s="56">
        <v>0</v>
      </c>
      <c r="F135" s="56">
        <v>0</v>
      </c>
    </row>
    <row r="136" spans="1:6" ht="12.75" customHeight="1" x14ac:dyDescent="0.2">
      <c r="A136" t="s">
        <v>0</v>
      </c>
      <c r="B136" t="s">
        <v>15</v>
      </c>
      <c r="C136" s="56">
        <v>0</v>
      </c>
      <c r="D136" s="56">
        <v>0</v>
      </c>
      <c r="E136" s="56">
        <v>0</v>
      </c>
      <c r="F136" s="56">
        <v>0</v>
      </c>
    </row>
    <row r="137" spans="1:6" ht="12.75" customHeight="1" x14ac:dyDescent="0.2">
      <c r="A137" t="s">
        <v>0</v>
      </c>
      <c r="B137" t="s">
        <v>6</v>
      </c>
      <c r="C137" s="56">
        <v>0</v>
      </c>
      <c r="D137" s="56">
        <v>0</v>
      </c>
      <c r="E137" s="56">
        <v>0</v>
      </c>
      <c r="F137" s="56">
        <v>0</v>
      </c>
    </row>
    <row r="138" spans="1:6" ht="12.75" customHeight="1" x14ac:dyDescent="0.2">
      <c r="A138" t="s">
        <v>16</v>
      </c>
      <c r="B138" t="s">
        <v>8</v>
      </c>
      <c r="C138" s="56">
        <v>446146968</v>
      </c>
      <c r="D138" s="56">
        <v>465069860.00000018</v>
      </c>
      <c r="E138" s="56">
        <v>486828530.00000018</v>
      </c>
      <c r="F138" s="56">
        <v>497778561.99999994</v>
      </c>
    </row>
    <row r="139" spans="1:6" ht="12.75" customHeight="1" x14ac:dyDescent="0.2">
      <c r="A139" t="s">
        <v>0</v>
      </c>
      <c r="B139" t="s">
        <v>9</v>
      </c>
      <c r="C139" s="56">
        <v>65382905.999999993</v>
      </c>
      <c r="D139" s="56">
        <v>65868447</v>
      </c>
      <c r="E139" s="56">
        <v>64494427.999999978</v>
      </c>
      <c r="F139" s="56">
        <v>66536140.999999978</v>
      </c>
    </row>
    <row r="140" spans="1:6" ht="12.75" customHeight="1" x14ac:dyDescent="0.2">
      <c r="A140" t="s">
        <v>0</v>
      </c>
      <c r="B140" t="s">
        <v>10</v>
      </c>
      <c r="C140" s="56">
        <v>511529874</v>
      </c>
      <c r="D140" s="56">
        <v>530938307.00000018</v>
      </c>
      <c r="E140" s="56">
        <v>551322957.99999988</v>
      </c>
      <c r="F140" s="56">
        <v>564314703</v>
      </c>
    </row>
    <row r="141" spans="1:6" ht="12.75" customHeight="1" x14ac:dyDescent="0.2">
      <c r="A141" t="s">
        <v>0</v>
      </c>
      <c r="B141" t="s">
        <v>11</v>
      </c>
      <c r="C141" s="56"/>
      <c r="D141" s="56"/>
      <c r="E141" s="56"/>
      <c r="F141" s="56"/>
    </row>
    <row r="142" spans="1:6" ht="12.75" customHeight="1" x14ac:dyDescent="0.2">
      <c r="A142" t="s">
        <v>0</v>
      </c>
      <c r="B142" t="s">
        <v>40</v>
      </c>
      <c r="C142" s="56">
        <v>-5753970.9999999991</v>
      </c>
      <c r="D142" s="56">
        <v>-6121719</v>
      </c>
      <c r="E142" s="56">
        <v>-3969525</v>
      </c>
      <c r="F142" s="56">
        <v>-4063066.0000000005</v>
      </c>
    </row>
    <row r="143" spans="1:6" ht="12.75" customHeight="1" x14ac:dyDescent="0.2">
      <c r="A143" t="s">
        <v>0</v>
      </c>
      <c r="B143" t="s">
        <v>41</v>
      </c>
      <c r="C143" s="56">
        <v>-210374467.00000003</v>
      </c>
      <c r="D143" s="56">
        <v>-219684921</v>
      </c>
      <c r="E143" s="56">
        <v>-225398994</v>
      </c>
      <c r="F143" s="56">
        <v>-254296839</v>
      </c>
    </row>
    <row r="144" spans="1:6" ht="12.75" customHeight="1" x14ac:dyDescent="0.2">
      <c r="A144" t="s">
        <v>0</v>
      </c>
      <c r="B144" t="s">
        <v>47</v>
      </c>
      <c r="C144" s="56">
        <v>-20603528.999999996</v>
      </c>
      <c r="D144" s="56">
        <v>-11379603</v>
      </c>
      <c r="E144" s="56">
        <v>-19242103.000000004</v>
      </c>
      <c r="F144" s="56">
        <v>-18182534.000000007</v>
      </c>
    </row>
    <row r="145" spans="1:6" ht="12.75" customHeight="1" x14ac:dyDescent="0.2">
      <c r="A145" t="s">
        <v>0</v>
      </c>
      <c r="B145" t="s">
        <v>42</v>
      </c>
      <c r="C145" s="56">
        <v>-7056413.0000000009</v>
      </c>
      <c r="D145" s="56">
        <v>-5309383</v>
      </c>
      <c r="E145" s="56">
        <v>-9553196</v>
      </c>
      <c r="F145" s="56">
        <v>-8803308.9999999981</v>
      </c>
    </row>
    <row r="146" spans="1:6" ht="12.75" customHeight="1" x14ac:dyDescent="0.2">
      <c r="A146" t="s">
        <v>0</v>
      </c>
      <c r="B146" t="s">
        <v>43</v>
      </c>
      <c r="C146" s="56">
        <v>-243788380.00000003</v>
      </c>
      <c r="D146" s="56">
        <v>-242495626.00000003</v>
      </c>
      <c r="E146" s="56">
        <v>-258163818</v>
      </c>
      <c r="F146" s="56">
        <v>-285345748.00000006</v>
      </c>
    </row>
    <row r="147" spans="1:6" ht="12.75" customHeight="1" x14ac:dyDescent="0.2">
      <c r="A147" t="s">
        <v>0</v>
      </c>
      <c r="B147" t="s">
        <v>12</v>
      </c>
      <c r="C147" s="56"/>
      <c r="D147" s="56"/>
      <c r="E147" s="56"/>
      <c r="F147" s="56"/>
    </row>
    <row r="148" spans="1:6" ht="12.75" customHeight="1" x14ac:dyDescent="0.2">
      <c r="A148" t="s">
        <v>0</v>
      </c>
      <c r="B148" t="s">
        <v>40</v>
      </c>
      <c r="C148" s="56">
        <v>0</v>
      </c>
      <c r="D148" s="56">
        <v>0</v>
      </c>
      <c r="E148" s="56">
        <v>0</v>
      </c>
      <c r="F148" s="56">
        <v>0</v>
      </c>
    </row>
    <row r="149" spans="1:6" ht="12.75" customHeight="1" x14ac:dyDescent="0.2">
      <c r="A149" t="s">
        <v>0</v>
      </c>
      <c r="B149" t="s">
        <v>41</v>
      </c>
      <c r="C149" s="56">
        <v>-30817131.999999989</v>
      </c>
      <c r="D149" s="56">
        <v>-41474640</v>
      </c>
      <c r="E149" s="56">
        <v>-43533497</v>
      </c>
      <c r="F149" s="56">
        <v>-48634774.000000007</v>
      </c>
    </row>
    <row r="150" spans="1:6" ht="12.75" customHeight="1" x14ac:dyDescent="0.2">
      <c r="A150" t="s">
        <v>0</v>
      </c>
      <c r="B150" t="s">
        <v>47</v>
      </c>
      <c r="C150" s="56">
        <v>0</v>
      </c>
      <c r="D150" s="56">
        <v>0</v>
      </c>
      <c r="E150" s="56">
        <v>0</v>
      </c>
      <c r="F150" s="56">
        <v>0</v>
      </c>
    </row>
    <row r="151" spans="1:6" ht="12.75" customHeight="1" x14ac:dyDescent="0.2">
      <c r="A151" t="s">
        <v>0</v>
      </c>
      <c r="B151" t="s">
        <v>42</v>
      </c>
      <c r="C151" s="56">
        <v>0</v>
      </c>
      <c r="D151" s="56">
        <v>0</v>
      </c>
      <c r="E151" s="56">
        <v>0</v>
      </c>
      <c r="F151" s="56">
        <v>0</v>
      </c>
    </row>
    <row r="152" spans="1:6" ht="12.75" customHeight="1" x14ac:dyDescent="0.2">
      <c r="A152" t="s">
        <v>0</v>
      </c>
      <c r="B152" t="s">
        <v>44</v>
      </c>
      <c r="C152" s="56">
        <v>-30817131.999999989</v>
      </c>
      <c r="D152" s="56">
        <v>-41474640</v>
      </c>
      <c r="E152" s="56">
        <v>-43533497</v>
      </c>
      <c r="F152" s="56">
        <v>-48634774.000000007</v>
      </c>
    </row>
    <row r="153" spans="1:6" ht="12.75" customHeight="1" x14ac:dyDescent="0.2">
      <c r="A153" t="s">
        <v>0</v>
      </c>
      <c r="B153" t="s">
        <v>5</v>
      </c>
      <c r="C153" s="56">
        <v>5269069</v>
      </c>
      <c r="D153" s="56">
        <v>3995289</v>
      </c>
      <c r="E153" s="56">
        <v>3995289</v>
      </c>
      <c r="F153" s="56">
        <v>3090930</v>
      </c>
    </row>
    <row r="154" spans="1:6" ht="12.75" customHeight="1" x14ac:dyDescent="0.2">
      <c r="A154" t="s">
        <v>0</v>
      </c>
      <c r="B154" t="s">
        <v>14</v>
      </c>
      <c r="C154" s="56">
        <v>0</v>
      </c>
      <c r="D154" s="56">
        <v>0</v>
      </c>
      <c r="E154" s="56">
        <v>0</v>
      </c>
      <c r="F154" s="56">
        <v>0</v>
      </c>
    </row>
    <row r="155" spans="1:6" ht="12.75" customHeight="1" x14ac:dyDescent="0.2">
      <c r="A155" t="s">
        <v>0</v>
      </c>
      <c r="B155" t="s">
        <v>15</v>
      </c>
      <c r="C155" s="56">
        <v>0</v>
      </c>
      <c r="D155" s="56">
        <v>0</v>
      </c>
      <c r="E155" s="56">
        <v>0</v>
      </c>
      <c r="F155" s="56">
        <v>0</v>
      </c>
    </row>
    <row r="156" spans="1:6" ht="12.75" customHeight="1" x14ac:dyDescent="0.2">
      <c r="A156" t="s">
        <v>0</v>
      </c>
      <c r="B156" t="s">
        <v>6</v>
      </c>
      <c r="C156" s="56">
        <v>242193430.99999991</v>
      </c>
      <c r="D156" s="56">
        <v>250963330.00000009</v>
      </c>
      <c r="E156" s="56">
        <v>253620932.00000012</v>
      </c>
      <c r="F156" s="56">
        <v>233425111.00000009</v>
      </c>
    </row>
    <row r="157" spans="1:6" ht="12.75" customHeight="1" x14ac:dyDescent="0.2">
      <c r="A157" t="s">
        <v>0</v>
      </c>
      <c r="B157" t="s">
        <v>2</v>
      </c>
      <c r="C157" s="56"/>
      <c r="D157" s="56"/>
      <c r="E157" s="56"/>
      <c r="F157" s="56"/>
    </row>
    <row r="158" spans="1:6" ht="12.75" customHeight="1" x14ac:dyDescent="0.2">
      <c r="A158" t="s">
        <v>0</v>
      </c>
      <c r="B158" t="s">
        <v>17</v>
      </c>
      <c r="C158" s="56">
        <v>242193430.99999988</v>
      </c>
      <c r="D158" s="56">
        <v>250963330.00000012</v>
      </c>
      <c r="E158" s="56">
        <v>253620931.99999988</v>
      </c>
      <c r="F158" s="56">
        <v>233425111</v>
      </c>
    </row>
  </sheetData>
  <mergeCells count="5">
    <mergeCell ref="A3:A4"/>
    <mergeCell ref="B3:B4"/>
    <mergeCell ref="D1:E1"/>
    <mergeCell ref="A1:A2"/>
    <mergeCell ref="B1:B2"/>
  </mergeCells>
  <pageMargins left="0.5" right="0.5" top="0.5" bottom="0.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workbookViewId="0"/>
  </sheetViews>
  <sheetFormatPr defaultRowHeight="12.75" x14ac:dyDescent="0.2"/>
  <cols>
    <col min="1" max="1" width="16.42578125" customWidth="1"/>
    <col min="2" max="2" width="33.7109375" customWidth="1"/>
  </cols>
  <sheetData>
    <row r="2" spans="1:2" ht="60.6" customHeight="1" x14ac:dyDescent="0.2">
      <c r="A2" t="s">
        <v>18</v>
      </c>
    </row>
    <row r="3" spans="1:2" ht="12.75" customHeight="1" x14ac:dyDescent="0.2">
      <c r="A3" t="s">
        <v>19</v>
      </c>
      <c r="B3" t="s">
        <v>20</v>
      </c>
    </row>
    <row r="4" spans="1:2" ht="12.75" customHeight="1" x14ac:dyDescent="0.2"/>
    <row r="5" spans="1:2" ht="12.75" customHeight="1" x14ac:dyDescent="0.2">
      <c r="A5" s="5" t="s">
        <v>21</v>
      </c>
      <c r="B5" s="5" t="s">
        <v>56</v>
      </c>
    </row>
    <row r="6" spans="1:2" ht="12.75" customHeight="1" x14ac:dyDescent="0.2">
      <c r="A6" t="s">
        <v>22</v>
      </c>
      <c r="B6" t="s">
        <v>23</v>
      </c>
    </row>
    <row r="7" spans="1:2" ht="12.75" customHeight="1" x14ac:dyDescent="0.2">
      <c r="A7" s="6" t="s">
        <v>0</v>
      </c>
      <c r="B7" s="6" t="s">
        <v>0</v>
      </c>
    </row>
    <row r="8" spans="1:2" ht="12.75" customHeight="1" x14ac:dyDescent="0.2">
      <c r="A8" s="6" t="s">
        <v>0</v>
      </c>
      <c r="B8" s="6" t="s">
        <v>0</v>
      </c>
    </row>
  </sheetData>
  <pageMargins left="0.5" right="0.5" top="0.5" bottom="0.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Assumptions</vt:lpstr>
      <vt:lpstr>Payer</vt:lpstr>
      <vt:lpstr>Report Data</vt:lpstr>
      <vt:lpstr>Report Info</vt:lpstr>
      <vt:lpstr>Payer!Print_Area</vt:lpstr>
      <vt:lpstr>Payer!Print_Titles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2008-12-12T22:09:54Z</dcterms:created>
  <dcterms:modified xsi:type="dcterms:W3CDTF">2018-09-25T12:39:34Z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TemplateVersion">
    <vt:i4>7</vt:i4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