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65" yWindow="-495" windowWidth="14820" windowHeight="12885" activeTab="1"/>
  </bookViews>
  <sheets>
    <sheet name="Assumptions" sheetId="4" r:id="rId1"/>
    <sheet name="Statistics" sheetId="3" r:id="rId2"/>
    <sheet name="lookup" sheetId="5" r:id="rId3"/>
    <sheet name="Report Data" sheetId="1" r:id="rId4"/>
    <sheet name="Report Info" sheetId="2" r:id="rId5"/>
  </sheets>
  <definedNames>
    <definedName name="_xlnm.Print_Area" localSheetId="0">Assumptions!$A$2:$G$51</definedName>
    <definedName name="_xlnm.Print_Area" localSheetId="1">Statistics!$C$5:$P$100</definedName>
    <definedName name="_xlnm.Print_Titles" localSheetId="1">Statistics!$1:$4</definedName>
  </definedNames>
  <calcPr calcId="145621"/>
</workbook>
</file>

<file path=xl/calcChain.xml><?xml version="1.0" encoding="utf-8"?>
<calcChain xmlns="http://schemas.openxmlformats.org/spreadsheetml/2006/main">
  <c r="C1" i="5" l="1"/>
  <c r="D1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E7" i="5"/>
  <c r="E8" i="5"/>
  <c r="E9" i="5"/>
  <c r="E10" i="5"/>
  <c r="E11" i="5"/>
  <c r="E24" i="5"/>
  <c r="E25" i="5"/>
  <c r="E27" i="5"/>
  <c r="E26" i="5"/>
  <c r="E33" i="5"/>
  <c r="O99" i="3" l="1"/>
  <c r="O98" i="3"/>
  <c r="O96" i="3"/>
  <c r="O95" i="3"/>
  <c r="O94" i="3"/>
  <c r="O93" i="3"/>
  <c r="O92" i="3"/>
  <c r="O91" i="3"/>
  <c r="O90" i="3"/>
  <c r="O89" i="3"/>
  <c r="O88" i="3"/>
  <c r="O87" i="3"/>
  <c r="O85" i="3"/>
  <c r="O84" i="3"/>
  <c r="O82" i="3"/>
  <c r="O81" i="3"/>
  <c r="O80" i="3"/>
  <c r="O79" i="3"/>
  <c r="M99" i="3"/>
  <c r="M98" i="3"/>
  <c r="M96" i="3"/>
  <c r="M95" i="3"/>
  <c r="M94" i="3"/>
  <c r="M93" i="3"/>
  <c r="M92" i="3"/>
  <c r="M91" i="3"/>
  <c r="M90" i="3"/>
  <c r="M89" i="3"/>
  <c r="M88" i="3"/>
  <c r="M87" i="3"/>
  <c r="M85" i="3"/>
  <c r="M84" i="3"/>
  <c r="M82" i="3"/>
  <c r="M81" i="3"/>
  <c r="M80" i="3"/>
  <c r="M79" i="3"/>
  <c r="K95" i="3"/>
  <c r="K96" i="3"/>
  <c r="L66" i="3" l="1"/>
  <c r="L65" i="3"/>
  <c r="L63" i="3"/>
  <c r="L62" i="3"/>
  <c r="L61" i="3"/>
  <c r="L60" i="3"/>
  <c r="L59" i="3"/>
  <c r="L58" i="3"/>
  <c r="L57" i="3"/>
  <c r="L56" i="3"/>
  <c r="L55" i="3"/>
  <c r="L54" i="3"/>
  <c r="L52" i="3"/>
  <c r="L51" i="3"/>
  <c r="L49" i="3"/>
  <c r="L48" i="3"/>
  <c r="L47" i="3"/>
  <c r="L46" i="3"/>
  <c r="L30" i="3"/>
  <c r="L29" i="3"/>
  <c r="I96" i="3"/>
  <c r="I95" i="3"/>
  <c r="L95" i="3" s="1"/>
  <c r="J66" i="3"/>
  <c r="J65" i="3"/>
  <c r="J63" i="3"/>
  <c r="J62" i="3"/>
  <c r="J61" i="3"/>
  <c r="J60" i="3"/>
  <c r="J59" i="3"/>
  <c r="J58" i="3"/>
  <c r="J57" i="3"/>
  <c r="J56" i="3"/>
  <c r="J55" i="3"/>
  <c r="J54" i="3"/>
  <c r="J52" i="3"/>
  <c r="J51" i="3"/>
  <c r="J49" i="3"/>
  <c r="J48" i="3"/>
  <c r="J47" i="3"/>
  <c r="J46" i="3"/>
  <c r="J30" i="3"/>
  <c r="J29" i="3"/>
  <c r="L96" i="3" l="1"/>
  <c r="F62" i="3"/>
  <c r="H62" i="3"/>
  <c r="F63" i="3"/>
  <c r="H63" i="3"/>
  <c r="D95" i="3"/>
  <c r="E95" i="3"/>
  <c r="G95" i="3"/>
  <c r="J95" i="3" s="1"/>
  <c r="D96" i="3"/>
  <c r="E96" i="3"/>
  <c r="G96" i="3"/>
  <c r="H96" i="3" s="1"/>
  <c r="J96" i="3" l="1"/>
  <c r="F96" i="3"/>
  <c r="F95" i="3"/>
  <c r="H95" i="3"/>
  <c r="P66" i="3"/>
  <c r="N66" i="3"/>
  <c r="P65" i="3"/>
  <c r="N65" i="3"/>
  <c r="P63" i="3"/>
  <c r="N63" i="3"/>
  <c r="P62" i="3"/>
  <c r="N62" i="3"/>
  <c r="P61" i="3"/>
  <c r="N61" i="3"/>
  <c r="P60" i="3"/>
  <c r="N60" i="3"/>
  <c r="P59" i="3"/>
  <c r="N59" i="3"/>
  <c r="P58" i="3"/>
  <c r="N58" i="3"/>
  <c r="P57" i="3"/>
  <c r="N57" i="3"/>
  <c r="P56" i="3"/>
  <c r="N56" i="3"/>
  <c r="P55" i="3"/>
  <c r="N55" i="3"/>
  <c r="P54" i="3"/>
  <c r="N54" i="3"/>
  <c r="P52" i="3"/>
  <c r="N52" i="3"/>
  <c r="P51" i="3"/>
  <c r="N51" i="3"/>
  <c r="P49" i="3"/>
  <c r="N49" i="3"/>
  <c r="P48" i="3"/>
  <c r="N48" i="3"/>
  <c r="P47" i="3"/>
  <c r="N47" i="3"/>
  <c r="P46" i="3"/>
  <c r="N46" i="3"/>
  <c r="P99" i="3" l="1"/>
  <c r="P98" i="3"/>
  <c r="P96" i="3"/>
  <c r="N96" i="3"/>
  <c r="P95" i="3"/>
  <c r="N95" i="3"/>
  <c r="P94" i="3"/>
  <c r="P93" i="3"/>
  <c r="P92" i="3"/>
  <c r="P91" i="3"/>
  <c r="P90" i="3"/>
  <c r="P89" i="3"/>
  <c r="P88" i="3"/>
  <c r="P87" i="3"/>
  <c r="P85" i="3"/>
  <c r="P84" i="3"/>
  <c r="P82" i="3"/>
  <c r="P81" i="3"/>
  <c r="P80" i="3"/>
  <c r="P79" i="3"/>
  <c r="P33" i="3"/>
  <c r="P32" i="3"/>
  <c r="P30" i="3"/>
  <c r="P29" i="3"/>
  <c r="P28" i="3"/>
  <c r="P27" i="3"/>
  <c r="P26" i="3"/>
  <c r="P25" i="3"/>
  <c r="P24" i="3"/>
  <c r="P23" i="3"/>
  <c r="P22" i="3"/>
  <c r="P21" i="3"/>
  <c r="P19" i="3"/>
  <c r="P18" i="3"/>
  <c r="P16" i="3"/>
  <c r="P15" i="3"/>
  <c r="P14" i="3"/>
  <c r="P13" i="3"/>
  <c r="N30" i="3"/>
  <c r="N29" i="3"/>
  <c r="H66" i="3"/>
  <c r="H65" i="3"/>
  <c r="H61" i="3"/>
  <c r="H60" i="3"/>
  <c r="H59" i="3"/>
  <c r="H58" i="3"/>
  <c r="H57" i="3"/>
  <c r="H56" i="3"/>
  <c r="H55" i="3"/>
  <c r="H54" i="3"/>
  <c r="H52" i="3"/>
  <c r="H51" i="3"/>
  <c r="H49" i="3"/>
  <c r="H48" i="3"/>
  <c r="H47" i="3"/>
  <c r="H46" i="3"/>
  <c r="H30" i="3"/>
  <c r="H29" i="3"/>
  <c r="E1" i="5" l="1"/>
  <c r="F1" i="5"/>
  <c r="I9" i="3" s="1"/>
  <c r="D2" i="5"/>
  <c r="E10" i="3" s="1"/>
  <c r="E2" i="5"/>
  <c r="G10" i="3" s="1"/>
  <c r="F2" i="5"/>
  <c r="I10" i="3" s="1"/>
  <c r="I43" i="3" s="1"/>
  <c r="I76" i="3" s="1"/>
  <c r="C2" i="5"/>
  <c r="D10" i="3" s="1"/>
  <c r="G9" i="3" l="1"/>
  <c r="E9" i="3"/>
  <c r="I42" i="3"/>
  <c r="I75" i="3" s="1"/>
  <c r="D9" i="3"/>
  <c r="D13" i="3"/>
  <c r="E13" i="3"/>
  <c r="G13" i="3"/>
  <c r="F7" i="5"/>
  <c r="I13" i="3" s="1"/>
  <c r="F8" i="5"/>
  <c r="D14" i="3"/>
  <c r="E14" i="3"/>
  <c r="G14" i="3"/>
  <c r="F9" i="5"/>
  <c r="I14" i="3" s="1"/>
  <c r="D15" i="3"/>
  <c r="E15" i="3"/>
  <c r="G15" i="3"/>
  <c r="F10" i="5"/>
  <c r="I15" i="3" s="1"/>
  <c r="D16" i="3"/>
  <c r="E16" i="3"/>
  <c r="G16" i="3"/>
  <c r="F11" i="5"/>
  <c r="I16" i="3" s="1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F24" i="5"/>
  <c r="F25" i="5"/>
  <c r="F26" i="5"/>
  <c r="F27" i="5"/>
  <c r="E28" i="5"/>
  <c r="F28" i="5"/>
  <c r="E29" i="5"/>
  <c r="F29" i="5"/>
  <c r="E30" i="5"/>
  <c r="F30" i="5"/>
  <c r="E31" i="5"/>
  <c r="F31" i="5"/>
  <c r="E32" i="5"/>
  <c r="F32" i="5"/>
  <c r="F33" i="5"/>
  <c r="E34" i="5"/>
  <c r="F34" i="5"/>
  <c r="E35" i="5"/>
  <c r="F35" i="5"/>
  <c r="E36" i="5"/>
  <c r="F36" i="5"/>
  <c r="E37" i="5"/>
  <c r="F37" i="5"/>
  <c r="D18" i="3"/>
  <c r="E18" i="3"/>
  <c r="E38" i="5"/>
  <c r="G18" i="3" s="1"/>
  <c r="F38" i="5"/>
  <c r="I18" i="3" s="1"/>
  <c r="E39" i="5"/>
  <c r="F39" i="5"/>
  <c r="E40" i="5"/>
  <c r="F40" i="5"/>
  <c r="D19" i="3"/>
  <c r="E19" i="3"/>
  <c r="E41" i="5"/>
  <c r="G19" i="3" s="1"/>
  <c r="F41" i="5"/>
  <c r="I19" i="3" s="1"/>
  <c r="E42" i="5"/>
  <c r="F42" i="5"/>
  <c r="E43" i="5"/>
  <c r="F43" i="5"/>
  <c r="D21" i="3"/>
  <c r="E21" i="3"/>
  <c r="E44" i="5"/>
  <c r="G21" i="3" s="1"/>
  <c r="F44" i="5"/>
  <c r="I21" i="3" s="1"/>
  <c r="D22" i="3"/>
  <c r="E22" i="3"/>
  <c r="E45" i="5"/>
  <c r="G22" i="3" s="1"/>
  <c r="F45" i="5"/>
  <c r="I22" i="3" s="1"/>
  <c r="D23" i="3"/>
  <c r="E23" i="3"/>
  <c r="E46" i="5"/>
  <c r="G23" i="3" s="1"/>
  <c r="F46" i="5"/>
  <c r="I23" i="3" s="1"/>
  <c r="E47" i="5"/>
  <c r="F47" i="5"/>
  <c r="D32" i="3"/>
  <c r="E32" i="3"/>
  <c r="E48" i="5"/>
  <c r="G32" i="3" s="1"/>
  <c r="F48" i="5"/>
  <c r="I32" i="3" s="1"/>
  <c r="D33" i="3"/>
  <c r="E33" i="3"/>
  <c r="E49" i="5"/>
  <c r="G33" i="3" s="1"/>
  <c r="F49" i="5"/>
  <c r="I33" i="3" s="1"/>
  <c r="E50" i="5"/>
  <c r="F50" i="5"/>
  <c r="D24" i="3"/>
  <c r="E24" i="3"/>
  <c r="E51" i="5"/>
  <c r="G24" i="3" s="1"/>
  <c r="F51" i="5"/>
  <c r="I24" i="3" s="1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D25" i="3"/>
  <c r="E25" i="3"/>
  <c r="E60" i="5"/>
  <c r="G25" i="3" s="1"/>
  <c r="F60" i="5"/>
  <c r="I25" i="3" s="1"/>
  <c r="D26" i="3"/>
  <c r="E26" i="3"/>
  <c r="E61" i="5"/>
  <c r="G26" i="3" s="1"/>
  <c r="F61" i="5"/>
  <c r="I26" i="3" s="1"/>
  <c r="E62" i="5"/>
  <c r="F62" i="5"/>
  <c r="E63" i="5"/>
  <c r="F63" i="5"/>
  <c r="E64" i="5"/>
  <c r="F64" i="5"/>
  <c r="E65" i="5"/>
  <c r="F65" i="5"/>
  <c r="D27" i="3"/>
  <c r="E27" i="3"/>
  <c r="E66" i="5"/>
  <c r="G27" i="3" s="1"/>
  <c r="F66" i="5"/>
  <c r="I27" i="3" s="1"/>
  <c r="E67" i="5"/>
  <c r="F67" i="5"/>
  <c r="E68" i="5"/>
  <c r="F68" i="5"/>
  <c r="E69" i="5"/>
  <c r="F69" i="5"/>
  <c r="E70" i="5"/>
  <c r="F70" i="5"/>
  <c r="E71" i="5"/>
  <c r="F71" i="5"/>
  <c r="D28" i="3"/>
  <c r="E28" i="3"/>
  <c r="E72" i="5"/>
  <c r="G28" i="3" s="1"/>
  <c r="F72" i="5"/>
  <c r="I28" i="3" s="1"/>
  <c r="E73" i="5"/>
  <c r="F73" i="5"/>
  <c r="E74" i="5"/>
  <c r="F74" i="5"/>
  <c r="E75" i="5"/>
  <c r="F75" i="5"/>
  <c r="J28" i="3" l="1"/>
  <c r="J27" i="3"/>
  <c r="J26" i="3"/>
  <c r="J25" i="3"/>
  <c r="J24" i="3"/>
  <c r="J33" i="3"/>
  <c r="J32" i="3"/>
  <c r="J23" i="3"/>
  <c r="J22" i="3"/>
  <c r="J21" i="3"/>
  <c r="J19" i="3"/>
  <c r="J18" i="3"/>
  <c r="J16" i="3"/>
  <c r="J15" i="3"/>
  <c r="J14" i="3"/>
  <c r="J13" i="3"/>
  <c r="L28" i="3"/>
  <c r="I94" i="3"/>
  <c r="L27" i="3"/>
  <c r="I93" i="3"/>
  <c r="L26" i="3"/>
  <c r="I92" i="3"/>
  <c r="L25" i="3"/>
  <c r="I91" i="3"/>
  <c r="L24" i="3"/>
  <c r="I90" i="3"/>
  <c r="I99" i="3"/>
  <c r="L33" i="3"/>
  <c r="L32" i="3"/>
  <c r="I98" i="3"/>
  <c r="L23" i="3"/>
  <c r="I89" i="3"/>
  <c r="L22" i="3"/>
  <c r="I88" i="3"/>
  <c r="L21" i="3"/>
  <c r="I87" i="3"/>
  <c r="L19" i="3"/>
  <c r="I85" i="3"/>
  <c r="L18" i="3"/>
  <c r="I84" i="3"/>
  <c r="L16" i="3"/>
  <c r="I82" i="3"/>
  <c r="L15" i="3"/>
  <c r="I81" i="3"/>
  <c r="L14" i="3"/>
  <c r="I80" i="3"/>
  <c r="L13" i="3"/>
  <c r="I79" i="3"/>
  <c r="H28" i="3"/>
  <c r="H24" i="3"/>
  <c r="H19" i="3"/>
  <c r="H14" i="3"/>
  <c r="N28" i="3"/>
  <c r="N27" i="3"/>
  <c r="N26" i="3"/>
  <c r="N25" i="3"/>
  <c r="N24" i="3"/>
  <c r="N33" i="3"/>
  <c r="N32" i="3"/>
  <c r="N23" i="3"/>
  <c r="N22" i="3"/>
  <c r="N21" i="3"/>
  <c r="N19" i="3"/>
  <c r="N18" i="3"/>
  <c r="N16" i="3"/>
  <c r="N15" i="3"/>
  <c r="N14" i="3"/>
  <c r="N13" i="3"/>
  <c r="H13" i="3"/>
  <c r="H22" i="3"/>
  <c r="H27" i="3"/>
  <c r="H25" i="3"/>
  <c r="H33" i="3"/>
  <c r="H32" i="3"/>
  <c r="H23" i="3"/>
  <c r="H21" i="3"/>
  <c r="H18" i="3"/>
  <c r="H15" i="3"/>
  <c r="H16" i="3"/>
  <c r="H26" i="3"/>
  <c r="K99" i="3"/>
  <c r="K98" i="3"/>
  <c r="K94" i="3"/>
  <c r="K93" i="3"/>
  <c r="L93" i="3" s="1"/>
  <c r="K92" i="3"/>
  <c r="K91" i="3"/>
  <c r="K90" i="3"/>
  <c r="K89" i="3"/>
  <c r="L89" i="3" s="1"/>
  <c r="K88" i="3"/>
  <c r="K87" i="3"/>
  <c r="K85" i="3"/>
  <c r="K84" i="3"/>
  <c r="L84" i="3" s="1"/>
  <c r="K82" i="3"/>
  <c r="K81" i="3"/>
  <c r="K80" i="3"/>
  <c r="K79" i="3"/>
  <c r="K76" i="3"/>
  <c r="K75" i="3"/>
  <c r="F22" i="3"/>
  <c r="F24" i="3"/>
  <c r="D92" i="3"/>
  <c r="F28" i="3"/>
  <c r="G88" i="3"/>
  <c r="F55" i="3"/>
  <c r="F29" i="3"/>
  <c r="F30" i="3"/>
  <c r="E88" i="3"/>
  <c r="G43" i="3"/>
  <c r="G76" i="3" s="1"/>
  <c r="G42" i="3"/>
  <c r="G75" i="3" s="1"/>
  <c r="C1" i="3"/>
  <c r="E76" i="3"/>
  <c r="E75" i="3"/>
  <c r="D42" i="3"/>
  <c r="D43" i="3"/>
  <c r="D75" i="3"/>
  <c r="D76" i="3"/>
  <c r="A4" i="4"/>
  <c r="C36" i="3"/>
  <c r="C69" i="3" s="1"/>
  <c r="F66" i="3"/>
  <c r="F65" i="3"/>
  <c r="F61" i="3"/>
  <c r="F60" i="3"/>
  <c r="F59" i="3"/>
  <c r="F58" i="3"/>
  <c r="F57" i="3"/>
  <c r="F56" i="3"/>
  <c r="F54" i="3"/>
  <c r="F52" i="3"/>
  <c r="F51" i="3"/>
  <c r="F49" i="3"/>
  <c r="F48" i="3"/>
  <c r="F47" i="3"/>
  <c r="F46" i="3"/>
  <c r="G79" i="3"/>
  <c r="G81" i="3"/>
  <c r="G82" i="3"/>
  <c r="G84" i="3"/>
  <c r="G85" i="3"/>
  <c r="J85" i="3" s="1"/>
  <c r="G89" i="3"/>
  <c r="G90" i="3"/>
  <c r="G91" i="3"/>
  <c r="G92" i="3"/>
  <c r="J92" i="3" s="1"/>
  <c r="G94" i="3"/>
  <c r="G99" i="3"/>
  <c r="G80" i="3"/>
  <c r="O76" i="3"/>
  <c r="G87" i="3"/>
  <c r="G98" i="3"/>
  <c r="G93" i="3"/>
  <c r="E99" i="3"/>
  <c r="F14" i="3"/>
  <c r="F19" i="3"/>
  <c r="D81" i="3"/>
  <c r="D82" i="3"/>
  <c r="F18" i="3"/>
  <c r="D85" i="3"/>
  <c r="F21" i="3"/>
  <c r="F32" i="3"/>
  <c r="D99" i="3"/>
  <c r="D79" i="3"/>
  <c r="F33" i="3"/>
  <c r="F23" i="3"/>
  <c r="F16" i="3"/>
  <c r="E92" i="3"/>
  <c r="E91" i="3"/>
  <c r="E94" i="3"/>
  <c r="E90" i="3"/>
  <c r="E93" i="3"/>
  <c r="D93" i="3"/>
  <c r="F27" i="3"/>
  <c r="D94" i="3"/>
  <c r="D90" i="3"/>
  <c r="D91" i="3"/>
  <c r="F25" i="3"/>
  <c r="M76" i="3"/>
  <c r="E98" i="3"/>
  <c r="D98" i="3"/>
  <c r="E89" i="3"/>
  <c r="D89" i="3"/>
  <c r="E87" i="3"/>
  <c r="D87" i="3"/>
  <c r="E84" i="3"/>
  <c r="D84" i="3"/>
  <c r="E81" i="3"/>
  <c r="D80" i="3"/>
  <c r="E79" i="3"/>
  <c r="E82" i="3"/>
  <c r="J99" i="3" l="1"/>
  <c r="L79" i="3"/>
  <c r="L98" i="3"/>
  <c r="J98" i="3"/>
  <c r="J90" i="3"/>
  <c r="J82" i="3"/>
  <c r="J94" i="3"/>
  <c r="J88" i="3"/>
  <c r="L80" i="3"/>
  <c r="L85" i="3"/>
  <c r="L90" i="3"/>
  <c r="L94" i="3"/>
  <c r="J80" i="3"/>
  <c r="L82" i="3"/>
  <c r="L88" i="3"/>
  <c r="L92" i="3"/>
  <c r="J81" i="3"/>
  <c r="J79" i="3"/>
  <c r="L81" i="3"/>
  <c r="L87" i="3"/>
  <c r="L91" i="3"/>
  <c r="J87" i="3"/>
  <c r="J89" i="3"/>
  <c r="J93" i="3"/>
  <c r="J91" i="3"/>
  <c r="J84" i="3"/>
  <c r="L99" i="3"/>
  <c r="H90" i="3"/>
  <c r="H82" i="3"/>
  <c r="H98" i="3"/>
  <c r="H99" i="3"/>
  <c r="N79" i="3"/>
  <c r="N84" i="3"/>
  <c r="N89" i="3"/>
  <c r="N93" i="3"/>
  <c r="H87" i="3"/>
  <c r="H94" i="3"/>
  <c r="H89" i="3"/>
  <c r="H81" i="3"/>
  <c r="H88" i="3"/>
  <c r="N80" i="3"/>
  <c r="N85" i="3"/>
  <c r="N90" i="3"/>
  <c r="N94" i="3"/>
  <c r="N81" i="3"/>
  <c r="H92" i="3"/>
  <c r="H79" i="3"/>
  <c r="N87" i="3"/>
  <c r="N91" i="3"/>
  <c r="N98" i="3"/>
  <c r="H93" i="3"/>
  <c r="H91" i="3"/>
  <c r="H84" i="3"/>
  <c r="N82" i="3"/>
  <c r="N88" i="3"/>
  <c r="N92" i="3"/>
  <c r="N99" i="3"/>
  <c r="F98" i="3"/>
  <c r="F94" i="3"/>
  <c r="F89" i="3"/>
  <c r="F84" i="3"/>
  <c r="F81" i="3"/>
  <c r="F82" i="3"/>
  <c r="F87" i="3"/>
  <c r="F92" i="3"/>
  <c r="F93" i="3"/>
  <c r="F90" i="3"/>
  <c r="F91" i="3"/>
  <c r="F99" i="3"/>
  <c r="F79" i="3"/>
  <c r="E85" i="3"/>
  <c r="F85" i="3" s="1"/>
  <c r="F13" i="3"/>
  <c r="E42" i="3"/>
  <c r="E43" i="3"/>
  <c r="D88" i="3"/>
  <c r="F88" i="3" s="1"/>
  <c r="E80" i="3"/>
  <c r="F80" i="3" s="1"/>
  <c r="F26" i="3"/>
  <c r="F15" i="3"/>
  <c r="H80" i="3" l="1"/>
  <c r="H85" i="3"/>
</calcChain>
</file>

<file path=xl/sharedStrings.xml><?xml version="1.0" encoding="utf-8"?>
<sst xmlns="http://schemas.openxmlformats.org/spreadsheetml/2006/main" count="1376" uniqueCount="106">
  <si>
    <t>Accounts</t>
  </si>
  <si>
    <t>Utilization</t>
  </si>
  <si>
    <t xml:space="preserve">  Inpatient</t>
  </si>
  <si>
    <t xml:space="preserve">    Acute</t>
  </si>
  <si>
    <t xml:space="preserve">    Chronic/Rehab</t>
  </si>
  <si>
    <t xml:space="preserve">    SNF/ECF</t>
  </si>
  <si>
    <t xml:space="preserve">    Nursery</t>
  </si>
  <si>
    <t xml:space="preserve">    Swing Beds</t>
  </si>
  <si>
    <t xml:space="preserve">    Total</t>
  </si>
  <si>
    <t xml:space="preserve">  Outpatient</t>
  </si>
  <si>
    <t xml:space="preserve">  Ancillary</t>
  </si>
  <si>
    <t xml:space="preserve">  Adjusted Statistics</t>
  </si>
  <si>
    <t xml:space="preserve">    Adjusted Admissions</t>
  </si>
  <si>
    <t xml:space="preserve">    Adjusted Days</t>
  </si>
  <si>
    <t>Description:</t>
  </si>
  <si>
    <t>This report tries to replicate the former Report 2.</t>
  </si>
  <si>
    <t>Currency:</t>
  </si>
  <si>
    <t>United States of America, Dollars</t>
  </si>
  <si>
    <t/>
  </si>
  <si>
    <t xml:space="preserve">    All Outpatient Visits</t>
  </si>
  <si>
    <t xml:space="preserve">    Operating Room Procedure</t>
  </si>
  <si>
    <t xml:space="preserve">    Physician Office Visits</t>
  </si>
  <si>
    <t xml:space="preserve">    All Operating Room Procedure</t>
  </si>
  <si>
    <t xml:space="preserve">    Emergency Room Visits</t>
  </si>
  <si>
    <t xml:space="preserve">    [Util_Outpatient_OutpatientVisits] All Outpatient Visits</t>
  </si>
  <si>
    <t xml:space="preserve">    [Util_Outpatient_OPRoomProcedure] Operating Room Procedure</t>
  </si>
  <si>
    <t xml:space="preserve">    [Util_Outpatient_ObservationUnits] Observation Units</t>
  </si>
  <si>
    <t xml:space="preserve">    [Util_Outpatient_PhysOfficeVisits] Physician Office Visits</t>
  </si>
  <si>
    <t xml:space="preserve">    [Util_Ancillary_OpRoomProcedure] All Operating Room Procedure</t>
  </si>
  <si>
    <t xml:space="preserve">    [Util_Ancillary_ERVisits] Emergency Room Visits</t>
  </si>
  <si>
    <t xml:space="preserve">  Adjusted Statistics-monthly only</t>
  </si>
  <si>
    <t xml:space="preserve">    [Util_AdjStat_AdjAdmissions_monthly] Adjusted Admissions-monthly only</t>
  </si>
  <si>
    <t xml:space="preserve">    [Util_AdjStat_AdjDays_monthly] Adjusted Days-monthly only</t>
  </si>
  <si>
    <t xml:space="preserve">    [Util_Outpatient_OPRoomCases] Operating Room Cases</t>
  </si>
  <si>
    <t xml:space="preserve">    [Util_Ancillary_OpRoomCases] All Operating Room Cases</t>
  </si>
  <si>
    <t xml:space="preserve">  Inpatient Utilization</t>
  </si>
  <si>
    <t xml:space="preserve">    Operating Room Cases</t>
  </si>
  <si>
    <t>Proposed Yr 1</t>
  </si>
  <si>
    <t>Proposed Yr 2</t>
  </si>
  <si>
    <t>Proposed Yr 3</t>
  </si>
  <si>
    <t>YYYY</t>
  </si>
  <si>
    <t>WITHOUT PROJECT</t>
  </si>
  <si>
    <t>UTILIZATION PROJECTIONS</t>
  </si>
  <si>
    <t>PROJECT ONLY</t>
  </si>
  <si>
    <t>Note: This table requires no "fill-in" as it is populated automatically</t>
  </si>
  <si>
    <t>WITH PROJECT</t>
  </si>
  <si>
    <t xml:space="preserve">Utilization Statistics </t>
  </si>
  <si>
    <t xml:space="preserve">    Acute Beds (Staffed)</t>
  </si>
  <si>
    <t xml:space="preserve">    Acute  Admissions</t>
  </si>
  <si>
    <t xml:space="preserve">    Acute  Patient Days</t>
  </si>
  <si>
    <t xml:space="preserve">    Acute Average Length Of Stay</t>
  </si>
  <si>
    <t>Department</t>
  </si>
  <si>
    <t>Cat Scan</t>
  </si>
  <si>
    <t>[UnitofMeasure.Procedures] Procedures</t>
  </si>
  <si>
    <t>Magnetic Resonance Image</t>
  </si>
  <si>
    <t>[UnitofMeasure.Exams] Exams</t>
  </si>
  <si>
    <t>Nuclear Medicine</t>
  </si>
  <si>
    <t>Radiology - Diagnostic</t>
  </si>
  <si>
    <t>Laboratory</t>
  </si>
  <si>
    <t>[UnitofMeasure.Tests] Tests</t>
  </si>
  <si>
    <t xml:space="preserve">    Cat Scan Procedures</t>
  </si>
  <si>
    <t xml:space="preserve">    Magnetic Resonance Image Exams</t>
  </si>
  <si>
    <t xml:space="preserve">    Nuclear Medicine Procedures</t>
  </si>
  <si>
    <t xml:space="preserve">    Radiology - Diagnostic Procedures</t>
  </si>
  <si>
    <t xml:space="preserve">    Laboratory Tests</t>
  </si>
  <si>
    <t>% change</t>
  </si>
  <si>
    <t>UTILIZATION PROJECTIONS--TABLE 8</t>
  </si>
  <si>
    <t>PLEASE PROVIDE ASSUMPTIONS</t>
  </si>
  <si>
    <t>[UnitofMeasure.Treatments] Treatments</t>
  </si>
  <si>
    <t>[UnitofMeasure.Visits] Visits</t>
  </si>
  <si>
    <t>Actuals</t>
  </si>
  <si>
    <t>Levels:</t>
  </si>
  <si>
    <t xml:space="preserve">    All Operating Room Cases</t>
  </si>
  <si>
    <t xml:space="preserve">      [Util_Acute_Beds] Acute Beds (Staffed)</t>
  </si>
  <si>
    <t xml:space="preserve">      [Util_Acute_OccupancyPct] Acute Occupancy % (Staffed Beds)</t>
  </si>
  <si>
    <t xml:space="preserve">      [Util_Acute_Admissions] Acute Admissions</t>
  </si>
  <si>
    <t xml:space="preserve">      [Util_Acute_Days] Acute Patient Days</t>
  </si>
  <si>
    <t xml:space="preserve">      [Util_Acute_AvgStay] Acute Average Length Of Stay</t>
  </si>
  <si>
    <t xml:space="preserve">      [Util_ChronicRehab_Beds] Chronic Rehab Beds (Staffed)</t>
  </si>
  <si>
    <t xml:space="preserve">      [Util_ChronicRehab_Admissions] Chronic Rehab Admissions</t>
  </si>
  <si>
    <t xml:space="preserve">      [Util_ChronicRehab_Days] Chronic Rehab Patient Days</t>
  </si>
  <si>
    <t xml:space="preserve">      [Util_ChronicRehab_AvgStay] Chronic Rehab Average Length Of Stay</t>
  </si>
  <si>
    <t xml:space="preserve">      [Util_SNFECF_Beds] SNF/ECF Beds (Staffed)</t>
  </si>
  <si>
    <t xml:space="preserve">      [Util_SNFECF_Admissions] SNF/ECF Admissions</t>
  </si>
  <si>
    <t xml:space="preserve">      [Util_SNFECF_Days] SNF/ECF Patient Days</t>
  </si>
  <si>
    <t xml:space="preserve">      [Util_SNFECF_AvgStay] SNF/ECF Average Length Of Stay</t>
  </si>
  <si>
    <t xml:space="preserve">      [Util_Nursery_Beds] Nursery Beds (Staffed)</t>
  </si>
  <si>
    <t xml:space="preserve">      [Util_Nursery_Admissions] Nursery Admissions</t>
  </si>
  <si>
    <t xml:space="preserve">      [Util_Nursery_Days] Nursery Patient Days</t>
  </si>
  <si>
    <t xml:space="preserve">      [Util_Nursery_AvgStay] Nursery Average Length Of Stay</t>
  </si>
  <si>
    <t xml:space="preserve">      [Util_SwingBeds_Beds] Swing Beds (Staffed)</t>
  </si>
  <si>
    <t xml:space="preserve">      [Util_SwingBeds_Admissions] Swing Admissions</t>
  </si>
  <si>
    <t xml:space="preserve">      [Util_SwingBeds_Days] Swing Patient Days</t>
  </si>
  <si>
    <t xml:space="preserve">      [Util_SwingBeds_AvgStay] Swing Average Length Of Stay</t>
  </si>
  <si>
    <t xml:space="preserve">      [Util_Total_Beds] Total Beds (Staffed)</t>
  </si>
  <si>
    <t xml:space="preserve">      [Util_Total_Admissions] Total Admissions</t>
  </si>
  <si>
    <t xml:space="preserve">      [Util_Total_Days] Total Patient Days</t>
  </si>
  <si>
    <t xml:space="preserve">      [Util_Total_AvgStay] Total Average Length Of Stay</t>
  </si>
  <si>
    <t>Rutland Regional Medical Center</t>
  </si>
  <si>
    <t>CT Scanner</t>
  </si>
  <si>
    <t>2017</t>
  </si>
  <si>
    <t>2018</t>
  </si>
  <si>
    <t>2019</t>
  </si>
  <si>
    <t>Budget 2018 Mid Year</t>
  </si>
  <si>
    <t>Projections 2018</t>
  </si>
  <si>
    <t>Budget 2019 Submitted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</si>
</sst>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[=0]#,##0;#,##0"/>
    <numFmt numFmtId="165" formatCode="[=0]#,##0.0%;#,##0.0%"/>
    <numFmt numFmtId="166" formatCode="[=0]#,##0.00;#,##0.00"/>
    <numFmt numFmtId="167" formatCode="_(* #,##0_);_(* \(#,##0\);_(* &quot;-&quot;??_);_(@_)"/>
    <numFmt numFmtId="168" formatCode="0.0%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color indexed="12"/>
      <name val="Calibri"/>
      <family val="2"/>
    </font>
    <font>
      <sz val="10"/>
      <color indexed="12"/>
      <name val="Calibri"/>
      <family val="2"/>
    </font>
    <font>
      <sz val="10"/>
      <name val="Arial"/>
      <family val="2"/>
    </font>
    <font>
      <i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10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</cellStyleXfs>
  <cellXfs count="166">
    <xf numFmtId="0" fontId="0" fillId="0" borderId="0" xfId="0"/>
    <xf numFmtId="164" fontId="6" fillId="0" borderId="0" xfId="0" applyNumberFormat="1" applyFont="1"/>
    <xf numFmtId="164" fontId="7" fillId="0" borderId="0" xfId="0" applyNumberFormat="1" applyFont="1"/>
    <xf numFmtId="166" fontId="7" fillId="0" borderId="0" xfId="0" applyNumberFormat="1" applyFont="1"/>
    <xf numFmtId="49" fontId="8" fillId="0" borderId="0" xfId="0" applyNumberFormat="1" applyFont="1"/>
    <xf numFmtId="49" fontId="9" fillId="0" borderId="0" xfId="0" applyNumberFormat="1" applyFont="1"/>
    <xf numFmtId="165" fontId="6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166" fontId="0" fillId="0" borderId="0" xfId="0" applyNumberFormat="1" applyFont="1"/>
    <xf numFmtId="0" fontId="0" fillId="0" borderId="0" xfId="0"/>
    <xf numFmtId="164" fontId="5" fillId="0" borderId="0" xfId="0" applyNumberFormat="1" applyFont="1"/>
    <xf numFmtId="165" fontId="5" fillId="0" borderId="0" xfId="0" applyNumberFormat="1" applyFont="1"/>
    <xf numFmtId="166" fontId="5" fillId="0" borderId="0" xfId="0" applyNumberFormat="1" applyFont="1"/>
    <xf numFmtId="0" fontId="3" fillId="2" borderId="0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3" borderId="0" xfId="0" applyFont="1" applyFill="1" applyBorder="1" applyAlignment="1">
      <alignment horizontal="center"/>
    </xf>
    <xf numFmtId="0" fontId="10" fillId="0" borderId="0" xfId="0" applyFont="1"/>
    <xf numFmtId="0" fontId="10" fillId="2" borderId="0" xfId="0" applyFont="1" applyFill="1"/>
    <xf numFmtId="0" fontId="10" fillId="2" borderId="0" xfId="0" applyFont="1" applyFill="1" applyBorder="1"/>
    <xf numFmtId="43" fontId="10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NumberFormat="1" applyFont="1" applyFill="1" applyBorder="1" applyAlignment="1">
      <alignment horizontal="center" wrapText="1"/>
    </xf>
    <xf numFmtId="43" fontId="10" fillId="0" borderId="5" xfId="1" applyFont="1" applyFill="1" applyBorder="1"/>
    <xf numFmtId="3" fontId="10" fillId="3" borderId="0" xfId="0" applyNumberFormat="1" applyFont="1" applyFill="1" applyBorder="1"/>
    <xf numFmtId="0" fontId="10" fillId="3" borderId="0" xfId="0" applyNumberFormat="1" applyFont="1" applyFill="1" applyBorder="1"/>
    <xf numFmtId="0" fontId="13" fillId="0" borderId="1" xfId="0" applyNumberFormat="1" applyFont="1" applyFill="1" applyBorder="1"/>
    <xf numFmtId="43" fontId="10" fillId="0" borderId="2" xfId="1" applyFont="1" applyFill="1" applyBorder="1"/>
    <xf numFmtId="43" fontId="10" fillId="0" borderId="3" xfId="1" applyFont="1" applyFill="1" applyBorder="1"/>
    <xf numFmtId="0" fontId="10" fillId="0" borderId="6" xfId="0" applyFont="1" applyBorder="1"/>
    <xf numFmtId="0" fontId="10" fillId="0" borderId="4" xfId="0" applyFont="1" applyFill="1" applyBorder="1"/>
    <xf numFmtId="0" fontId="3" fillId="0" borderId="0" xfId="0" applyNumberFormat="1" applyFont="1" applyFill="1" applyBorder="1" applyAlignment="1">
      <alignment horizontal="center"/>
    </xf>
    <xf numFmtId="0" fontId="13" fillId="0" borderId="6" xfId="0" applyNumberFormat="1" applyFont="1" applyBorder="1"/>
    <xf numFmtId="43" fontId="10" fillId="0" borderId="0" xfId="1" applyFont="1" applyBorder="1"/>
    <xf numFmtId="43" fontId="10" fillId="0" borderId="4" xfId="1" applyFont="1" applyBorder="1"/>
    <xf numFmtId="0" fontId="13" fillId="0" borderId="7" xfId="0" applyNumberFormat="1" applyFont="1" applyFill="1" applyBorder="1"/>
    <xf numFmtId="43" fontId="10" fillId="0" borderId="8" xfId="1" applyFont="1" applyFill="1" applyBorder="1"/>
    <xf numFmtId="167" fontId="10" fillId="0" borderId="0" xfId="1" applyNumberFormat="1" applyFont="1" applyBorder="1"/>
    <xf numFmtId="0" fontId="13" fillId="0" borderId="6" xfId="0" applyNumberFormat="1" applyFont="1" applyFill="1" applyBorder="1"/>
    <xf numFmtId="43" fontId="10" fillId="0" borderId="0" xfId="1" applyFont="1" applyFill="1" applyBorder="1"/>
    <xf numFmtId="0" fontId="10" fillId="0" borderId="0" xfId="0" applyFont="1" applyBorder="1"/>
    <xf numFmtId="0" fontId="10" fillId="0" borderId="4" xfId="0" applyFont="1" applyBorder="1"/>
    <xf numFmtId="0" fontId="0" fillId="0" borderId="0" xfId="0" applyAlignment="1"/>
    <xf numFmtId="0" fontId="0" fillId="0" borderId="0" xfId="0"/>
    <xf numFmtId="0" fontId="3" fillId="0" borderId="0" xfId="0" applyFont="1"/>
    <xf numFmtId="167" fontId="3" fillId="2" borderId="0" xfId="1" quotePrefix="1" applyNumberFormat="1" applyFont="1" applyFill="1" applyBorder="1" applyAlignment="1">
      <alignment horizontal="center" wrapText="1"/>
    </xf>
    <xf numFmtId="9" fontId="0" fillId="0" borderId="0" xfId="2" applyFont="1"/>
    <xf numFmtId="168" fontId="0" fillId="0" borderId="0" xfId="2" applyNumberFormat="1" applyFont="1"/>
    <xf numFmtId="168" fontId="10" fillId="0" borderId="0" xfId="2" applyNumberFormat="1" applyFont="1" applyBorder="1"/>
    <xf numFmtId="0" fontId="0" fillId="3" borderId="0" xfId="0" applyFill="1"/>
    <xf numFmtId="9" fontId="0" fillId="3" borderId="0" xfId="2" applyFont="1" applyFill="1"/>
    <xf numFmtId="0" fontId="0" fillId="0" borderId="4" xfId="0" applyBorder="1"/>
    <xf numFmtId="9" fontId="0" fillId="3" borderId="4" xfId="2" applyFont="1" applyFill="1" applyBorder="1"/>
    <xf numFmtId="9" fontId="0" fillId="0" borderId="4" xfId="2" applyFont="1" applyBorder="1"/>
    <xf numFmtId="168" fontId="10" fillId="0" borderId="5" xfId="2" applyNumberFormat="1" applyFont="1" applyFill="1" applyBorder="1"/>
    <xf numFmtId="168" fontId="10" fillId="0" borderId="0" xfId="2" applyNumberFormat="1" applyFont="1" applyFill="1" applyBorder="1"/>
    <xf numFmtId="168" fontId="3" fillId="2" borderId="0" xfId="2" quotePrefix="1" applyNumberFormat="1" applyFont="1" applyFill="1" applyBorder="1" applyAlignment="1">
      <alignment horizontal="center" wrapText="1"/>
    </xf>
    <xf numFmtId="168" fontId="3" fillId="3" borderId="0" xfId="2" quotePrefix="1" applyNumberFormat="1" applyFont="1" applyFill="1" applyBorder="1" applyAlignment="1">
      <alignment horizontal="center" wrapText="1"/>
    </xf>
    <xf numFmtId="167" fontId="3" fillId="3" borderId="0" xfId="1" quotePrefix="1" applyNumberFormat="1" applyFont="1" applyFill="1" applyBorder="1" applyAlignment="1">
      <alignment horizontal="center" wrapText="1"/>
    </xf>
    <xf numFmtId="167" fontId="3" fillId="3" borderId="4" xfId="1" quotePrefix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168" fontId="3" fillId="0" borderId="0" xfId="2" quotePrefix="1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3" borderId="4" xfId="0" quotePrefix="1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quotePrefix="1" applyFont="1" applyBorder="1"/>
    <xf numFmtId="0" fontId="3" fillId="3" borderId="0" xfId="0" quotePrefix="1" applyFont="1" applyFill="1" applyBorder="1" applyAlignment="1">
      <alignment horizontal="center"/>
    </xf>
    <xf numFmtId="0" fontId="13" fillId="0" borderId="9" xfId="0" applyNumberFormat="1" applyFont="1" applyBorder="1"/>
    <xf numFmtId="167" fontId="10" fillId="0" borderId="10" xfId="1" applyNumberFormat="1" applyFont="1" applyBorder="1"/>
    <xf numFmtId="168" fontId="10" fillId="0" borderId="10" xfId="2" applyNumberFormat="1" applyFont="1" applyBorder="1"/>
    <xf numFmtId="168" fontId="3" fillId="0" borderId="0" xfId="2" quotePrefix="1" applyNumberFormat="1" applyFont="1" applyFill="1" applyBorder="1" applyAlignment="1">
      <alignment horizontal="center"/>
    </xf>
    <xf numFmtId="168" fontId="3" fillId="0" borderId="4" xfId="2" quotePrefix="1" applyNumberFormat="1" applyFont="1" applyFill="1" applyBorder="1" applyAlignment="1">
      <alignment horizontal="center"/>
    </xf>
    <xf numFmtId="168" fontId="10" fillId="0" borderId="4" xfId="2" applyNumberFormat="1" applyFont="1" applyBorder="1"/>
    <xf numFmtId="168" fontId="10" fillId="0" borderId="8" xfId="2" applyNumberFormat="1" applyFont="1" applyFill="1" applyBorder="1"/>
    <xf numFmtId="167" fontId="10" fillId="2" borderId="0" xfId="0" applyNumberFormat="1" applyFont="1" applyFill="1" applyBorder="1"/>
    <xf numFmtId="0" fontId="0" fillId="0" borderId="0" xfId="0" applyAlignment="1"/>
    <xf numFmtId="0" fontId="0" fillId="0" borderId="0" xfId="0"/>
    <xf numFmtId="164" fontId="0" fillId="0" borderId="0" xfId="0" applyNumberFormat="1" applyFont="1"/>
    <xf numFmtId="0" fontId="0" fillId="0" borderId="0" xfId="0"/>
    <xf numFmtId="164" fontId="4" fillId="0" borderId="0" xfId="0" applyNumberFormat="1" applyFont="1" applyAlignment="1">
      <alignment horizontal="center"/>
    </xf>
    <xf numFmtId="164" fontId="0" fillId="0" borderId="0" xfId="0" applyNumberFormat="1" applyFont="1"/>
    <xf numFmtId="0" fontId="0" fillId="0" borderId="0" xfId="0" applyAlignment="1"/>
    <xf numFmtId="0" fontId="0" fillId="0" borderId="0" xfId="0"/>
    <xf numFmtId="0" fontId="13" fillId="0" borderId="6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13" fillId="0" borderId="4" xfId="0" applyNumberFormat="1" applyFont="1" applyFill="1" applyBorder="1" applyAlignment="1"/>
    <xf numFmtId="0" fontId="0" fillId="0" borderId="0" xfId="0" applyFill="1"/>
    <xf numFmtId="164" fontId="0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164" fontId="6" fillId="0" borderId="0" xfId="0" applyNumberFormat="1" applyFont="1" applyFill="1"/>
    <xf numFmtId="165" fontId="6" fillId="0" borderId="0" xfId="0" applyNumberFormat="1" applyFont="1" applyFill="1"/>
    <xf numFmtId="164" fontId="3" fillId="0" borderId="0" xfId="0" applyNumberFormat="1" applyFont="1" applyFill="1" applyAlignment="1">
      <alignment horizontal="center" wrapText="1"/>
    </xf>
    <xf numFmtId="164" fontId="7" fillId="0" borderId="0" xfId="0" applyNumberFormat="1" applyFont="1" applyFill="1"/>
    <xf numFmtId="166" fontId="7" fillId="0" borderId="0" xfId="0" applyNumberFormat="1" applyFont="1" applyFill="1"/>
    <xf numFmtId="166" fontId="0" fillId="0" borderId="0" xfId="0" applyNumberFormat="1" applyFont="1" applyFill="1"/>
    <xf numFmtId="168" fontId="7" fillId="0" borderId="0" xfId="2" applyNumberFormat="1" applyFont="1" applyFill="1"/>
    <xf numFmtId="168" fontId="0" fillId="0" borderId="0" xfId="2" applyNumberFormat="1" applyFont="1" applyFill="1"/>
    <xf numFmtId="0" fontId="0" fillId="0" borderId="0" xfId="0" applyAlignment="1"/>
    <xf numFmtId="0" fontId="0" fillId="0" borderId="0" xfId="0"/>
    <xf numFmtId="0" fontId="3" fillId="0" borderId="0" xfId="0" quotePrefix="1" applyFont="1" applyBorder="1" applyAlignment="1"/>
    <xf numFmtId="168" fontId="10" fillId="3" borderId="0" xfId="2" applyNumberFormat="1" applyFont="1" applyFill="1" applyBorder="1"/>
    <xf numFmtId="0" fontId="1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3" fillId="0" borderId="6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3" fillId="0" borderId="4" xfId="0" applyNumberFormat="1" applyFont="1" applyFill="1" applyBorder="1" applyAlignment="1">
      <alignment horizontal="center"/>
    </xf>
    <xf numFmtId="168" fontId="10" fillId="3" borderId="4" xfId="2" applyNumberFormat="1" applyFont="1" applyFill="1" applyBorder="1"/>
    <xf numFmtId="0" fontId="10" fillId="3" borderId="10" xfId="0" applyNumberFormat="1" applyFont="1" applyFill="1" applyBorder="1"/>
    <xf numFmtId="168" fontId="10" fillId="3" borderId="10" xfId="2" applyNumberFormat="1" applyFont="1" applyFill="1" applyBorder="1"/>
    <xf numFmtId="168" fontId="10" fillId="3" borderId="14" xfId="2" applyNumberFormat="1" applyFont="1" applyFill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168" fontId="10" fillId="0" borderId="4" xfId="2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0" fontId="13" fillId="0" borderId="15" xfId="0" applyNumberFormat="1" applyFont="1" applyFill="1" applyBorder="1" applyAlignment="1"/>
    <xf numFmtId="0" fontId="13" fillId="0" borderId="16" xfId="0" applyNumberFormat="1" applyFont="1" applyFill="1" applyBorder="1" applyAlignment="1"/>
    <xf numFmtId="0" fontId="13" fillId="0" borderId="17" xfId="0" applyNumberFormat="1" applyFont="1" applyFill="1" applyBorder="1" applyAlignment="1"/>
    <xf numFmtId="0" fontId="3" fillId="0" borderId="0" xfId="0" applyFont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0" fillId="0" borderId="0" xfId="0" applyNumberFormat="1" applyFont="1" applyFill="1"/>
    <xf numFmtId="0" fontId="0" fillId="0" borderId="0" xfId="0"/>
    <xf numFmtId="0" fontId="0" fillId="0" borderId="0" xfId="0" applyAlignment="1"/>
    <xf numFmtId="0" fontId="0" fillId="0" borderId="0" xfId="0" applyFill="1" applyAlignment="1"/>
    <xf numFmtId="0" fontId="0" fillId="0" borderId="0" xfId="0" applyFill="1"/>
    <xf numFmtId="164" fontId="5" fillId="0" borderId="0" xfId="0" applyNumberFormat="1" applyFont="1"/>
    <xf numFmtId="164" fontId="0" fillId="0" borderId="0" xfId="0" applyNumberFormat="1" applyFont="1" applyFill="1"/>
    <xf numFmtId="164" fontId="4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165" fontId="5" fillId="0" borderId="0" xfId="0" applyNumberFormat="1" applyFont="1" applyFill="1"/>
    <xf numFmtId="164" fontId="3" fillId="0" borderId="0" xfId="0" applyNumberFormat="1" applyFont="1" applyFill="1" applyAlignment="1">
      <alignment horizontal="center" wrapText="1"/>
    </xf>
    <xf numFmtId="164" fontId="7" fillId="0" borderId="0" xfId="0" applyNumberFormat="1" applyFont="1" applyFill="1"/>
    <xf numFmtId="166" fontId="7" fillId="0" borderId="0" xfId="0" applyNumberFormat="1" applyFont="1" applyFill="1"/>
    <xf numFmtId="166" fontId="0" fillId="0" borderId="0" xfId="0" applyNumberFormat="1" applyFont="1" applyFill="1"/>
    <xf numFmtId="4" fontId="10" fillId="3" borderId="0" xfId="0" applyNumberFormat="1" applyFont="1" applyFill="1" applyBorder="1"/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6" xfId="0" applyFont="1" applyFill="1" applyBorder="1"/>
    <xf numFmtId="0" fontId="12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167" fontId="11" fillId="3" borderId="15" xfId="1" applyNumberFormat="1" applyFont="1" applyFill="1" applyBorder="1" applyAlignment="1">
      <alignment horizontal="center" vertical="center"/>
    </xf>
    <xf numFmtId="167" fontId="11" fillId="3" borderId="16" xfId="1" applyNumberFormat="1" applyFont="1" applyFill="1" applyBorder="1" applyAlignment="1">
      <alignment horizontal="center" vertical="center"/>
    </xf>
    <xf numFmtId="167" fontId="11" fillId="3" borderId="17" xfId="1" applyNumberFormat="1" applyFont="1" applyFill="1" applyBorder="1" applyAlignment="1">
      <alignment horizontal="center" vertical="center"/>
    </xf>
    <xf numFmtId="167" fontId="14" fillId="2" borderId="15" xfId="1" applyNumberFormat="1" applyFont="1" applyFill="1" applyBorder="1" applyAlignment="1">
      <alignment horizontal="center"/>
    </xf>
    <xf numFmtId="167" fontId="14" fillId="2" borderId="16" xfId="1" applyNumberFormat="1" applyFont="1" applyFill="1" applyBorder="1" applyAlignment="1">
      <alignment horizontal="center"/>
    </xf>
    <xf numFmtId="167" fontId="14" fillId="2" borderId="17" xfId="1" applyNumberFormat="1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49" fontId="15" fillId="0" borderId="15" xfId="0" applyNumberFormat="1" applyFont="1" applyFill="1" applyBorder="1" applyAlignment="1">
      <alignment horizontal="center"/>
    </xf>
    <xf numFmtId="0" fontId="15" fillId="0" borderId="16" xfId="0" applyNumberFormat="1" applyFont="1" applyFill="1" applyBorder="1" applyAlignment="1">
      <alignment horizontal="center"/>
    </xf>
    <xf numFmtId="0" fontId="15" fillId="0" borderId="17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center"/>
    </xf>
    <xf numFmtId="0" fontId="13" fillId="0" borderId="4" xfId="0" applyNumberFormat="1" applyFont="1" applyFill="1" applyBorder="1" applyAlignment="1">
      <alignment horizontal="center"/>
    </xf>
    <xf numFmtId="167" fontId="11" fillId="3" borderId="11" xfId="1" applyNumberFormat="1" applyFont="1" applyFill="1" applyBorder="1" applyAlignment="1">
      <alignment horizontal="center" vertical="center"/>
    </xf>
    <xf numFmtId="167" fontId="11" fillId="3" borderId="12" xfId="1" applyNumberFormat="1" applyFont="1" applyFill="1" applyBorder="1" applyAlignment="1">
      <alignment horizontal="center" vertical="center"/>
    </xf>
    <xf numFmtId="167" fontId="11" fillId="3" borderId="13" xfId="1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/>
    <xf numFmtId="164" fontId="4" fillId="0" borderId="0" xfId="0" applyNumberFormat="1" applyFont="1" applyAlignment="1">
      <alignment horizontal="center"/>
    </xf>
    <xf numFmtId="164" fontId="0" fillId="0" borderId="0" xfId="0" applyNumberFormat="1" applyFont="1"/>
    <xf numFmtId="164" fontId="4" fillId="0" borderId="0" xfId="0" applyNumberFormat="1" applyFont="1" applyFill="1" applyAlignment="1">
      <alignment horizontal="center"/>
    </xf>
    <xf numFmtId="164" fontId="0" fillId="0" borderId="0" xfId="0" applyNumberFormat="1" applyFont="1" applyFill="1"/>
  </cellXfs>
  <cellStyles count="8">
    <cellStyle name="Comma" xfId="1" builtinId="3"/>
    <cellStyle name="Comma 2" xfId="5"/>
    <cellStyle name="Normal" xfId="0" builtinId="0"/>
    <cellStyle name="Normal 2" xfId="4"/>
    <cellStyle name="Normal 3" xfId="3"/>
    <cellStyle name="Normal 3 2" xfId="7"/>
    <cellStyle name="Percent" xfId="2" builtinId="5"/>
    <cellStyle name="Percent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114301</xdr:colOff>
      <xdr:row>34</xdr:row>
      <xdr:rowOff>95250</xdr:rowOff>
    </xdr:from>
    <xdr:to>
      <xdr:col>6</xdr:col>
      <xdr:colOff>466726</xdr:colOff>
      <xdr:row>50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4301" y="5667375"/>
          <a:ext cx="5695950" cy="2543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NOTES: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2232000</xdr:colOff>
      <xdr:row>1</xdr:row>
      <xdr:rowOff>771525</xdr:rowOff>
    </xdr:to>
    <xdr:pic>
      <xdr:nvPicPr>
        <xdr:cNvPr id="2" name="Picture 1" descr="Picture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workbookViewId="0">
      <selection activeCell="A2" sqref="A2:G51"/>
    </sheetView>
  </sheetViews>
  <sheetFormatPr defaultRowHeight="12.75" x14ac:dyDescent="0.2"/>
  <cols>
    <col min="1" max="1" width="34.42578125" bestFit="1" customWidth="1"/>
  </cols>
  <sheetData>
    <row r="3" spans="1:5" ht="18" x14ac:dyDescent="0.25">
      <c r="A3" s="137" t="s">
        <v>67</v>
      </c>
      <c r="B3" s="137"/>
      <c r="C3" s="137"/>
      <c r="D3" s="137"/>
    </row>
    <row r="4" spans="1:5" x14ac:dyDescent="0.2">
      <c r="A4" s="138" t="str">
        <f>+Statistics!C3</f>
        <v>CT Scanner</v>
      </c>
      <c r="B4" s="138"/>
      <c r="C4" s="138"/>
      <c r="D4" s="138"/>
      <c r="E4" s="138"/>
    </row>
    <row r="5" spans="1:5" x14ac:dyDescent="0.2">
      <c r="A5" s="138" t="s">
        <v>66</v>
      </c>
      <c r="B5" s="138"/>
      <c r="C5" s="138"/>
      <c r="D5" s="138"/>
      <c r="E5" s="138"/>
    </row>
    <row r="9" spans="1:5" x14ac:dyDescent="0.2">
      <c r="B9" t="s">
        <v>37</v>
      </c>
      <c r="C9" t="s">
        <v>38</v>
      </c>
      <c r="D9" t="s">
        <v>39</v>
      </c>
    </row>
    <row r="10" spans="1:5" x14ac:dyDescent="0.2">
      <c r="B10" t="s">
        <v>40</v>
      </c>
      <c r="C10" t="s">
        <v>40</v>
      </c>
      <c r="D10" t="s">
        <v>40</v>
      </c>
    </row>
    <row r="12" spans="1:5" x14ac:dyDescent="0.2">
      <c r="A12" t="s">
        <v>35</v>
      </c>
    </row>
    <row r="13" spans="1:5" x14ac:dyDescent="0.2">
      <c r="A13" t="s">
        <v>47</v>
      </c>
    </row>
    <row r="14" spans="1:5" x14ac:dyDescent="0.2">
      <c r="A14" t="s">
        <v>48</v>
      </c>
    </row>
    <row r="15" spans="1:5" x14ac:dyDescent="0.2">
      <c r="A15" t="s">
        <v>49</v>
      </c>
    </row>
    <row r="16" spans="1:5" x14ac:dyDescent="0.2">
      <c r="A16" t="s">
        <v>50</v>
      </c>
    </row>
    <row r="17" spans="1:1" x14ac:dyDescent="0.2">
      <c r="A17" t="s">
        <v>9</v>
      </c>
    </row>
    <row r="18" spans="1:1" x14ac:dyDescent="0.2">
      <c r="A18" t="s">
        <v>19</v>
      </c>
    </row>
    <row r="19" spans="1:1" x14ac:dyDescent="0.2">
      <c r="A19" t="s">
        <v>20</v>
      </c>
    </row>
    <row r="20" spans="1:1" x14ac:dyDescent="0.2">
      <c r="A20" t="s">
        <v>36</v>
      </c>
    </row>
    <row r="21" spans="1:1" x14ac:dyDescent="0.2">
      <c r="A21" t="s">
        <v>21</v>
      </c>
    </row>
    <row r="22" spans="1:1" x14ac:dyDescent="0.2">
      <c r="A22" t="s">
        <v>10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60</v>
      </c>
    </row>
    <row r="26" spans="1:1" x14ac:dyDescent="0.2">
      <c r="A26" t="s">
        <v>61</v>
      </c>
    </row>
    <row r="27" spans="1:1" x14ac:dyDescent="0.2">
      <c r="A27" t="s">
        <v>62</v>
      </c>
    </row>
    <row r="28" spans="1:1" x14ac:dyDescent="0.2">
      <c r="A28" t="s">
        <v>63</v>
      </c>
    </row>
    <row r="29" spans="1:1" x14ac:dyDescent="0.2">
      <c r="A29" t="s">
        <v>64</v>
      </c>
    </row>
    <row r="30" spans="1:1" x14ac:dyDescent="0.2">
      <c r="A30" t="s">
        <v>11</v>
      </c>
    </row>
    <row r="31" spans="1:1" x14ac:dyDescent="0.2">
      <c r="A31" t="s">
        <v>12</v>
      </c>
    </row>
    <row r="32" spans="1:1" x14ac:dyDescent="0.2">
      <c r="A32" t="s">
        <v>13</v>
      </c>
    </row>
  </sheetData>
  <mergeCells count="3">
    <mergeCell ref="A3:D3"/>
    <mergeCell ref="A4:E4"/>
    <mergeCell ref="A5:E5"/>
  </mergeCells>
  <pageMargins left="0.7" right="0.7" top="0.75" bottom="0.75" header="0.3" footer="0.3"/>
  <pageSetup orientation="portrait" r:id="rId1"/>
  <headerFooter>
    <oddFooter>&amp;L&amp;D&amp;CGMCB&amp;R&amp;F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"/>
  <sheetViews>
    <sheetView showGridLines="0" tabSelected="1" topLeftCell="C1" zoomScaleNormal="100" workbookViewId="0">
      <selection activeCell="C1" sqref="C1:P1"/>
    </sheetView>
  </sheetViews>
  <sheetFormatPr defaultColWidth="9.140625" defaultRowHeight="12.75" outlineLevelRow="1" outlineLevelCol="1" x14ac:dyDescent="0.2"/>
  <cols>
    <col min="1" max="1" width="9.140625" style="17" hidden="1" customWidth="1" outlineLevel="1"/>
    <col min="2" max="2" width="59.42578125" style="17" hidden="1" customWidth="1" outlineLevel="1"/>
    <col min="3" max="3" width="38.140625" style="17" customWidth="1" collapsed="1"/>
    <col min="4" max="4" width="11.85546875" style="17" bestFit="1" customWidth="1"/>
    <col min="5" max="5" width="14.7109375" style="17" customWidth="1"/>
    <col min="6" max="6" width="10" style="17" customWidth="1" outlineLevel="1"/>
    <col min="7" max="7" width="14.7109375" style="17" bestFit="1" customWidth="1"/>
    <col min="8" max="8" width="9.28515625" style="17" customWidth="1" outlineLevel="1"/>
    <col min="9" max="9" width="14.7109375" style="17" bestFit="1" customWidth="1"/>
    <col min="10" max="10" width="9.28515625" style="17" customWidth="1" outlineLevel="1"/>
    <col min="11" max="11" width="14.7109375" style="17" bestFit="1" customWidth="1"/>
    <col min="12" max="12" width="10.42578125" style="17" customWidth="1" outlineLevel="1"/>
    <col min="13" max="13" width="13.28515625" style="17" customWidth="1" outlineLevel="1"/>
    <col min="14" max="14" width="9.28515625" style="17" customWidth="1" outlineLevel="1"/>
    <col min="15" max="15" width="16.85546875" style="17" customWidth="1"/>
    <col min="16" max="16" width="9.85546875" style="17" customWidth="1"/>
    <col min="17" max="17" width="14.28515625" style="17" customWidth="1"/>
    <col min="18" max="20" width="11.28515625" style="17" bestFit="1" customWidth="1"/>
    <col min="21" max="16384" width="9.140625" style="17"/>
  </cols>
  <sheetData>
    <row r="1" spans="1:20" ht="23.25" customHeight="1" x14ac:dyDescent="0.4">
      <c r="C1" s="151" t="str">
        <f>+'Report Info'!B5</f>
        <v>Rutland Regional Medical Center</v>
      </c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3"/>
    </row>
    <row r="2" spans="1:20" ht="6" customHeight="1" thickBot="1" x14ac:dyDescent="0.25">
      <c r="C2" s="29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</row>
    <row r="3" spans="1:20" s="19" customFormat="1" ht="25.5" customHeight="1" x14ac:dyDescent="0.2">
      <c r="B3" s="18"/>
      <c r="C3" s="142" t="s">
        <v>99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4"/>
    </row>
    <row r="4" spans="1:20" s="19" customFormat="1" ht="29.25" customHeight="1" x14ac:dyDescent="0.25">
      <c r="A4" s="76"/>
      <c r="B4" s="18"/>
      <c r="C4" s="154" t="s">
        <v>66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6"/>
    </row>
    <row r="5" spans="1:20" s="19" customFormat="1" ht="15.75" customHeight="1" thickBot="1" x14ac:dyDescent="0.3">
      <c r="C5" s="85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7"/>
    </row>
    <row r="6" spans="1:20" s="19" customFormat="1" ht="15.75" customHeight="1" x14ac:dyDescent="0.25">
      <c r="C6" s="117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9"/>
    </row>
    <row r="7" spans="1:20" ht="14.25" customHeight="1" x14ac:dyDescent="0.25">
      <c r="C7" s="148" t="s">
        <v>41</v>
      </c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50"/>
    </row>
    <row r="8" spans="1:20" ht="7.5" customHeight="1" x14ac:dyDescent="0.2">
      <c r="C8" s="29"/>
      <c r="D8" s="140"/>
      <c r="E8" s="141"/>
      <c r="F8" s="104"/>
      <c r="G8" s="140"/>
      <c r="H8" s="140"/>
      <c r="I8" s="140"/>
      <c r="J8" s="140"/>
      <c r="K8" s="140"/>
      <c r="L8" s="140"/>
      <c r="M8" s="140"/>
      <c r="N8" s="103"/>
      <c r="O8" s="104"/>
      <c r="P8" s="30"/>
    </row>
    <row r="9" spans="1:20" s="21" customFormat="1" ht="19.5" customHeight="1" x14ac:dyDescent="0.2">
      <c r="C9" s="139"/>
      <c r="D9" s="31" t="str">
        <f>+lookup!C1</f>
        <v>2017</v>
      </c>
      <c r="E9" s="31" t="str">
        <f>+lookup!$D$1</f>
        <v>2018</v>
      </c>
      <c r="F9" s="22"/>
      <c r="G9" s="31" t="str">
        <f>+lookup!$D$1</f>
        <v>2018</v>
      </c>
      <c r="H9" s="14"/>
      <c r="I9" s="31" t="str">
        <f>+lookup!F1</f>
        <v>2019</v>
      </c>
      <c r="J9" s="14"/>
      <c r="K9" s="14" t="s">
        <v>37</v>
      </c>
      <c r="L9" s="14"/>
      <c r="M9" s="14" t="s">
        <v>38</v>
      </c>
      <c r="N9" s="14"/>
      <c r="O9" s="14" t="s">
        <v>39</v>
      </c>
      <c r="P9" s="15"/>
    </row>
    <row r="10" spans="1:20" s="44" customFormat="1" x14ac:dyDescent="0.2">
      <c r="C10" s="139"/>
      <c r="D10" s="120" t="str">
        <f>MID(lookup!C2,1,6)</f>
        <v>Actual</v>
      </c>
      <c r="E10" s="120" t="str">
        <f>MID(lookup!D2,1,6)</f>
        <v>Budget</v>
      </c>
      <c r="F10" s="101" t="s">
        <v>65</v>
      </c>
      <c r="G10" s="120" t="str">
        <f>MID(lookup!E2,1,10)</f>
        <v>Projection</v>
      </c>
      <c r="H10" s="101" t="s">
        <v>65</v>
      </c>
      <c r="I10" s="120" t="str">
        <f>MID(lookup!F2,1,6)</f>
        <v>Budget</v>
      </c>
      <c r="J10" s="101" t="s">
        <v>65</v>
      </c>
      <c r="K10" s="16">
        <v>2020</v>
      </c>
      <c r="L10" s="68" t="s">
        <v>65</v>
      </c>
      <c r="M10" s="16">
        <v>2021</v>
      </c>
      <c r="N10" s="68" t="s">
        <v>65</v>
      </c>
      <c r="O10" s="16">
        <v>2022</v>
      </c>
      <c r="P10" s="65" t="s">
        <v>65</v>
      </c>
    </row>
    <row r="11" spans="1:20" ht="15" x14ac:dyDescent="0.25"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4"/>
    </row>
    <row r="12" spans="1:20" ht="15" x14ac:dyDescent="0.25">
      <c r="C12" s="35" t="s">
        <v>35</v>
      </c>
      <c r="D12" s="23"/>
      <c r="E12" s="23"/>
      <c r="F12" s="54"/>
      <c r="G12" s="23"/>
      <c r="H12" s="54"/>
      <c r="I12" s="23"/>
      <c r="J12" s="54"/>
      <c r="K12" s="23"/>
      <c r="L12" s="23"/>
      <c r="M12" s="23"/>
      <c r="N12" s="23"/>
      <c r="O12" s="23"/>
      <c r="P12" s="36"/>
      <c r="R12" s="20"/>
      <c r="S12" s="20"/>
      <c r="T12" s="20"/>
    </row>
    <row r="13" spans="1:20" ht="15" x14ac:dyDescent="0.25">
      <c r="B13" s="11" t="s">
        <v>73</v>
      </c>
      <c r="C13" s="32" t="s">
        <v>47</v>
      </c>
      <c r="D13" s="37">
        <f>SUMIF(lookup!$B:$B,Statistics!$B13,lookup!C:C)</f>
        <v>118</v>
      </c>
      <c r="E13" s="37">
        <f>SUMIF(lookup!$B:$B,Statistics!$B13,lookup!D:D)</f>
        <v>118</v>
      </c>
      <c r="F13" s="48">
        <f>+(E13/D13)-1</f>
        <v>0</v>
      </c>
      <c r="G13" s="37">
        <f>SUMIF(lookup!$B:$B,Statistics!$B13,lookup!E:E)</f>
        <v>118</v>
      </c>
      <c r="H13" s="48">
        <f>+(G13/E13)-1</f>
        <v>0</v>
      </c>
      <c r="I13" s="37">
        <f>SUMIF(lookup!$B:$B,Statistics!$B13,lookup!F:F)</f>
        <v>118</v>
      </c>
      <c r="J13" s="48">
        <f>+(I13/G13)-1</f>
        <v>0</v>
      </c>
      <c r="K13" s="24">
        <v>118</v>
      </c>
      <c r="L13" s="102">
        <f>+(K13/I13)-1</f>
        <v>0</v>
      </c>
      <c r="M13" s="24">
        <v>118</v>
      </c>
      <c r="N13" s="102">
        <f>+(M13/K13)-1</f>
        <v>0</v>
      </c>
      <c r="O13" s="24">
        <v>118</v>
      </c>
      <c r="P13" s="108">
        <f>+(O13/M13)-1</f>
        <v>0</v>
      </c>
      <c r="R13" s="20"/>
      <c r="S13" s="20"/>
      <c r="T13" s="20"/>
    </row>
    <row r="14" spans="1:20" ht="15" x14ac:dyDescent="0.25">
      <c r="B14" s="11" t="s">
        <v>75</v>
      </c>
      <c r="C14" s="32" t="s">
        <v>48</v>
      </c>
      <c r="D14" s="37">
        <f>SUMIF(lookup!$B:$B,Statistics!$B14,lookup!C:C)</f>
        <v>6525</v>
      </c>
      <c r="E14" s="37">
        <f>SUMIF(lookup!$B:$B,Statistics!$B14,lookup!D:D)</f>
        <v>6279</v>
      </c>
      <c r="F14" s="48">
        <f t="shared" ref="F14:F33" si="0">+(E14/D14)-1</f>
        <v>-3.770114942528735E-2</v>
      </c>
      <c r="G14" s="37">
        <f>SUMIF(lookup!$B:$B,Statistics!$B14,lookup!E:E)</f>
        <v>6907.9999999999964</v>
      </c>
      <c r="H14" s="48">
        <f>+(G14/E14)-1</f>
        <v>0.10017518713170825</v>
      </c>
      <c r="I14" s="37">
        <f>SUMIF(lookup!$B:$B,Statistics!$B14,lookup!F:F)</f>
        <v>6907.9999999999964</v>
      </c>
      <c r="J14" s="48">
        <f>+(I14/G14)-1</f>
        <v>0</v>
      </c>
      <c r="K14" s="24">
        <v>6908</v>
      </c>
      <c r="L14" s="102">
        <f>+(K14/I14)-1</f>
        <v>0</v>
      </c>
      <c r="M14" s="24">
        <v>6908</v>
      </c>
      <c r="N14" s="102">
        <f t="shared" ref="N14:P33" si="1">+(M14/K14)-1</f>
        <v>0</v>
      </c>
      <c r="O14" s="24">
        <v>6908</v>
      </c>
      <c r="P14" s="108">
        <f t="shared" si="1"/>
        <v>0</v>
      </c>
      <c r="R14" s="20"/>
      <c r="S14" s="20"/>
      <c r="T14" s="20"/>
    </row>
    <row r="15" spans="1:20" ht="15" x14ac:dyDescent="0.25">
      <c r="B15" s="11" t="s">
        <v>76</v>
      </c>
      <c r="C15" s="32" t="s">
        <v>49</v>
      </c>
      <c r="D15" s="37">
        <f>SUMIF(lookup!$B:$B,Statistics!$B15,lookup!C:C)</f>
        <v>31002.999999999996</v>
      </c>
      <c r="E15" s="37">
        <f>SUMIF(lookup!$B:$B,Statistics!$B15,lookup!D:D)</f>
        <v>31700.000000000011</v>
      </c>
      <c r="F15" s="48">
        <f t="shared" si="0"/>
        <v>2.2481695319808148E-2</v>
      </c>
      <c r="G15" s="37">
        <f>SUMIF(lookup!$B:$B,Statistics!$B15,lookup!E:E)</f>
        <v>32714.000000000004</v>
      </c>
      <c r="H15" s="48">
        <f>+(G15/E15)-1</f>
        <v>3.1987381703469708E-2</v>
      </c>
      <c r="I15" s="37">
        <f>SUMIF(lookup!$B:$B,Statistics!$B15,lookup!F:F)</f>
        <v>32714.000000000004</v>
      </c>
      <c r="J15" s="48">
        <f>+(I15/G15)-1</f>
        <v>0</v>
      </c>
      <c r="K15" s="24">
        <v>32714</v>
      </c>
      <c r="L15" s="102">
        <f>+(K15/I15)-1</f>
        <v>0</v>
      </c>
      <c r="M15" s="24">
        <v>32714</v>
      </c>
      <c r="N15" s="102">
        <f t="shared" si="1"/>
        <v>0</v>
      </c>
      <c r="O15" s="24">
        <v>32714</v>
      </c>
      <c r="P15" s="108">
        <f t="shared" si="1"/>
        <v>0</v>
      </c>
    </row>
    <row r="16" spans="1:20" ht="15" x14ac:dyDescent="0.25">
      <c r="B16" s="13" t="s">
        <v>77</v>
      </c>
      <c r="C16" s="38" t="s">
        <v>50</v>
      </c>
      <c r="D16" s="39">
        <f>SUMIF(lookup!$B:$B,Statistics!$B16,lookup!C:C)</f>
        <v>4.751417624521074</v>
      </c>
      <c r="E16" s="39">
        <f>SUMIF(lookup!$B:$B,Statistics!$B16,lookup!D:D)</f>
        <v>5.048574613792006</v>
      </c>
      <c r="F16" s="55">
        <f t="shared" si="0"/>
        <v>6.2540701060956438E-2</v>
      </c>
      <c r="G16" s="39">
        <f>SUMIF(lookup!$B:$B,Statistics!$B16,lookup!E:E)</f>
        <v>4.7356687898089183</v>
      </c>
      <c r="H16" s="55">
        <f>+(G16/E16)-1</f>
        <v>-6.1979043179489213E-2</v>
      </c>
      <c r="I16" s="39">
        <f>SUMIF(lookup!$B:$B,Statistics!$B16,lookup!F:F)</f>
        <v>4.7356687898089183</v>
      </c>
      <c r="J16" s="55">
        <f>+(I16/G16)-1</f>
        <v>0</v>
      </c>
      <c r="K16" s="136">
        <v>4.74</v>
      </c>
      <c r="L16" s="102">
        <f>+(K16/I16)-1</f>
        <v>9.1459314055120089E-4</v>
      </c>
      <c r="M16" s="136">
        <v>4.74</v>
      </c>
      <c r="N16" s="102">
        <f t="shared" si="1"/>
        <v>0</v>
      </c>
      <c r="O16" s="136">
        <v>4.74</v>
      </c>
      <c r="P16" s="108">
        <f t="shared" si="1"/>
        <v>0</v>
      </c>
    </row>
    <row r="17" spans="1:16" ht="15" x14ac:dyDescent="0.25">
      <c r="B17" s="17" t="s">
        <v>9</v>
      </c>
      <c r="C17" s="35" t="s">
        <v>9</v>
      </c>
      <c r="D17" s="23"/>
      <c r="E17" s="23"/>
      <c r="F17" s="54"/>
      <c r="G17" s="23"/>
      <c r="H17" s="54"/>
      <c r="I17" s="23"/>
      <c r="J17" s="54"/>
      <c r="K17" s="23"/>
      <c r="L17" s="54"/>
      <c r="M17" s="23"/>
      <c r="N17" s="54"/>
      <c r="O17" s="23"/>
      <c r="P17" s="75"/>
    </row>
    <row r="18" spans="1:16" ht="15" x14ac:dyDescent="0.25">
      <c r="B18" s="17" t="s">
        <v>24</v>
      </c>
      <c r="C18" s="32" t="s">
        <v>19</v>
      </c>
      <c r="D18" s="37">
        <f>SUMIF(lookup!$B:$B,Statistics!$B18,lookup!C:C)</f>
        <v>247908</v>
      </c>
      <c r="E18" s="37">
        <f>SUMIF(lookup!$B:$B,Statistics!$B18,lookup!D:D)</f>
        <v>241389</v>
      </c>
      <c r="F18" s="48">
        <f t="shared" si="0"/>
        <v>-2.6296045307130034E-2</v>
      </c>
      <c r="G18" s="37">
        <f>SUMIF(lookup!$B:$B,Statistics!$B18,lookup!E:E)</f>
        <v>251557.99999999997</v>
      </c>
      <c r="H18" s="48">
        <f>+(G18/E18)-1</f>
        <v>4.2127023186640633E-2</v>
      </c>
      <c r="I18" s="37">
        <f>SUMIF(lookup!$B:$B,Statistics!$B18,lookup!F:F)</f>
        <v>255526.99999999997</v>
      </c>
      <c r="J18" s="48">
        <f>+(I18/G18)-1</f>
        <v>1.5777673538508008E-2</v>
      </c>
      <c r="K18" s="25">
        <v>255527</v>
      </c>
      <c r="L18" s="102">
        <f>+(K18/I18)-1</f>
        <v>0</v>
      </c>
      <c r="M18" s="25">
        <v>255527</v>
      </c>
      <c r="N18" s="102">
        <f t="shared" si="1"/>
        <v>0</v>
      </c>
      <c r="O18" s="25">
        <v>255527</v>
      </c>
      <c r="P18" s="108">
        <f t="shared" si="1"/>
        <v>0</v>
      </c>
    </row>
    <row r="19" spans="1:16" ht="15" x14ac:dyDescent="0.25">
      <c r="B19" s="17" t="s">
        <v>27</v>
      </c>
      <c r="C19" s="32" t="s">
        <v>21</v>
      </c>
      <c r="D19" s="37">
        <f>SUMIF(lookup!$B:$B,Statistics!$B19,lookup!C:C)</f>
        <v>0</v>
      </c>
      <c r="E19" s="37">
        <f>SUMIF(lookup!$B:$B,Statistics!$B19,lookup!D:D)</f>
        <v>0</v>
      </c>
      <c r="F19" s="48" t="e">
        <f t="shared" si="0"/>
        <v>#DIV/0!</v>
      </c>
      <c r="G19" s="37">
        <f>SUMIF(lookup!$B:$B,Statistics!$B19,lookup!E:E)</f>
        <v>0</v>
      </c>
      <c r="H19" s="48" t="e">
        <f>+(G19/E19)-1</f>
        <v>#DIV/0!</v>
      </c>
      <c r="I19" s="37">
        <f>SUMIF(lookup!$B:$B,Statistics!$B19,lookup!F:F)</f>
        <v>0</v>
      </c>
      <c r="J19" s="48" t="e">
        <f>+(I19/G19)-1</f>
        <v>#DIV/0!</v>
      </c>
      <c r="K19" s="25"/>
      <c r="L19" s="102" t="e">
        <f>+(K19/I19)-1</f>
        <v>#DIV/0!</v>
      </c>
      <c r="M19" s="25"/>
      <c r="N19" s="102" t="e">
        <f t="shared" si="1"/>
        <v>#DIV/0!</v>
      </c>
      <c r="O19" s="25"/>
      <c r="P19" s="108" t="e">
        <f t="shared" si="1"/>
        <v>#DIV/0!</v>
      </c>
    </row>
    <row r="20" spans="1:16" ht="15" x14ac:dyDescent="0.25">
      <c r="B20" s="17" t="s">
        <v>10</v>
      </c>
      <c r="C20" s="35" t="s">
        <v>10</v>
      </c>
      <c r="D20" s="23"/>
      <c r="E20" s="23"/>
      <c r="F20" s="54"/>
      <c r="G20" s="23"/>
      <c r="H20" s="54"/>
      <c r="I20" s="23"/>
      <c r="J20" s="54"/>
      <c r="K20" s="23"/>
      <c r="L20" s="54"/>
      <c r="M20" s="23"/>
      <c r="N20" s="54"/>
      <c r="O20" s="23"/>
      <c r="P20" s="75"/>
    </row>
    <row r="21" spans="1:16" ht="15" x14ac:dyDescent="0.25">
      <c r="B21" s="17" t="s">
        <v>28</v>
      </c>
      <c r="C21" s="32" t="s">
        <v>22</v>
      </c>
      <c r="D21" s="37">
        <f>SUMIF(lookup!$B:$B,Statistics!$B21,lookup!C:C)</f>
        <v>4964</v>
      </c>
      <c r="E21" s="37">
        <f>SUMIF(lookup!$B:$B,Statistics!$B21,lookup!D:D)</f>
        <v>5037</v>
      </c>
      <c r="F21" s="48">
        <f t="shared" si="0"/>
        <v>1.4705882352941124E-2</v>
      </c>
      <c r="G21" s="37">
        <f>SUMIF(lookup!$B:$B,Statistics!$B21,lookup!E:E)</f>
        <v>0</v>
      </c>
      <c r="H21" s="48">
        <f t="shared" ref="H21:H30" si="2">+(G21/E21)-1</f>
        <v>-1</v>
      </c>
      <c r="I21" s="37">
        <f>SUMIF(lookup!$B:$B,Statistics!$B21,lookup!F:F)</f>
        <v>0</v>
      </c>
      <c r="J21" s="48" t="e">
        <f t="shared" ref="J21:L30" si="3">+(I21/G21)-1</f>
        <v>#DIV/0!</v>
      </c>
      <c r="K21" s="25"/>
      <c r="L21" s="102" t="e">
        <f t="shared" si="3"/>
        <v>#DIV/0!</v>
      </c>
      <c r="M21" s="25"/>
      <c r="N21" s="102" t="e">
        <f t="shared" si="1"/>
        <v>#DIV/0!</v>
      </c>
      <c r="O21" s="25"/>
      <c r="P21" s="108" t="e">
        <f t="shared" si="1"/>
        <v>#DIV/0!</v>
      </c>
    </row>
    <row r="22" spans="1:16" ht="15" x14ac:dyDescent="0.25">
      <c r="B22" s="79" t="s">
        <v>34</v>
      </c>
      <c r="C22" s="32" t="s">
        <v>72</v>
      </c>
      <c r="D22" s="37">
        <f>SUMIF(lookup!$B:$B,Statistics!$B22,lookup!C:C)</f>
        <v>0</v>
      </c>
      <c r="E22" s="37">
        <f>SUMIF(lookup!$B:$B,Statistics!$B22,lookup!D:D)</f>
        <v>5037</v>
      </c>
      <c r="F22" s="48" t="e">
        <f t="shared" ref="F22" si="4">+(E22/D22)-1</f>
        <v>#DIV/0!</v>
      </c>
      <c r="G22" s="37">
        <f>SUMIF(lookup!$B:$B,Statistics!$B22,lookup!E:E)</f>
        <v>5127.9999999999973</v>
      </c>
      <c r="H22" s="48">
        <f t="shared" si="2"/>
        <v>1.8066309311097317E-2</v>
      </c>
      <c r="I22" s="37">
        <f>SUMIF(lookup!$B:$B,Statistics!$B22,lookup!F:F)</f>
        <v>5128</v>
      </c>
      <c r="J22" s="48">
        <f t="shared" si="3"/>
        <v>0</v>
      </c>
      <c r="K22" s="25">
        <v>5128</v>
      </c>
      <c r="L22" s="102">
        <f t="shared" si="3"/>
        <v>0</v>
      </c>
      <c r="M22" s="25">
        <v>5128</v>
      </c>
      <c r="N22" s="102">
        <f t="shared" si="1"/>
        <v>0</v>
      </c>
      <c r="O22" s="25">
        <v>5128</v>
      </c>
      <c r="P22" s="108">
        <f t="shared" si="1"/>
        <v>0</v>
      </c>
    </row>
    <row r="23" spans="1:16" ht="15" x14ac:dyDescent="0.25">
      <c r="B23" s="17" t="s">
        <v>29</v>
      </c>
      <c r="C23" s="32" t="s">
        <v>23</v>
      </c>
      <c r="D23" s="37">
        <f>SUMIF(lookup!$B:$B,Statistics!$B23,lookup!C:C)</f>
        <v>33872.000000000007</v>
      </c>
      <c r="E23" s="37">
        <f>SUMIF(lookup!$B:$B,Statistics!$B23,lookup!D:D)</f>
        <v>32217.999999999989</v>
      </c>
      <c r="F23" s="48">
        <f t="shared" si="0"/>
        <v>-4.8830892772792178E-2</v>
      </c>
      <c r="G23" s="37">
        <f>SUMIF(lookup!$B:$B,Statistics!$B23,lookup!E:E)</f>
        <v>5127.9999999999973</v>
      </c>
      <c r="H23" s="48">
        <f t="shared" si="2"/>
        <v>-0.84083431622074623</v>
      </c>
      <c r="I23" s="37">
        <f>SUMIF(lookup!$B:$B,Statistics!$B23,lookup!F:F)</f>
        <v>5128</v>
      </c>
      <c r="J23" s="48">
        <f t="shared" si="3"/>
        <v>0</v>
      </c>
      <c r="K23" s="25">
        <v>5128</v>
      </c>
      <c r="L23" s="102">
        <f t="shared" si="3"/>
        <v>0</v>
      </c>
      <c r="M23" s="25">
        <v>5128</v>
      </c>
      <c r="N23" s="102">
        <f t="shared" si="1"/>
        <v>0</v>
      </c>
      <c r="O23" s="25">
        <v>5128</v>
      </c>
      <c r="P23" s="108">
        <f t="shared" si="1"/>
        <v>0</v>
      </c>
    </row>
    <row r="24" spans="1:16" ht="15" x14ac:dyDescent="0.25">
      <c r="A24" s="17" t="s">
        <v>52</v>
      </c>
      <c r="B24" s="17" t="s">
        <v>53</v>
      </c>
      <c r="C24" s="32" t="s">
        <v>60</v>
      </c>
      <c r="D24" s="37">
        <f>SUMIFS(lookup!C:C,lookup!$A:$A,Statistics!$A24,lookup!$B:$B,Statistics!$B24)</f>
        <v>11554</v>
      </c>
      <c r="E24" s="37">
        <f>SUMIFS(lookup!D:D,lookup!$A:$A,Statistics!$A24,lookup!$B:$B,Statistics!$B24)</f>
        <v>11900</v>
      </c>
      <c r="F24" s="48">
        <f t="shared" si="0"/>
        <v>2.9946338930240568E-2</v>
      </c>
      <c r="G24" s="37">
        <f>SUMIFS(lookup!E:E,lookup!$A:$A,Statistics!$A24,lookup!$B:$B,Statistics!$B24)</f>
        <v>0</v>
      </c>
      <c r="H24" s="48">
        <f t="shared" si="2"/>
        <v>-1</v>
      </c>
      <c r="I24" s="37">
        <f>SUMIFS(lookup!F:F,lookup!$A:$A,Statistics!$A24,lookup!$B:$B,Statistics!$B24)</f>
        <v>0</v>
      </c>
      <c r="J24" s="48" t="e">
        <f t="shared" si="3"/>
        <v>#DIV/0!</v>
      </c>
      <c r="K24" s="25"/>
      <c r="L24" s="102" t="e">
        <f t="shared" si="3"/>
        <v>#DIV/0!</v>
      </c>
      <c r="M24" s="25"/>
      <c r="N24" s="102" t="e">
        <f t="shared" si="1"/>
        <v>#DIV/0!</v>
      </c>
      <c r="O24" s="25"/>
      <c r="P24" s="108" t="e">
        <f t="shared" si="1"/>
        <v>#DIV/0!</v>
      </c>
    </row>
    <row r="25" spans="1:16" ht="15" x14ac:dyDescent="0.25">
      <c r="A25" s="80" t="s">
        <v>54</v>
      </c>
      <c r="B25" s="80" t="s">
        <v>55</v>
      </c>
      <c r="C25" s="32" t="s">
        <v>61</v>
      </c>
      <c r="D25" s="37">
        <f>SUMIFS(lookup!C:C,lookup!$A:$A,Statistics!$A25,lookup!$B:$B,Statistics!$B25)</f>
        <v>4987</v>
      </c>
      <c r="E25" s="37">
        <f>SUMIFS(lookup!D:D,lookup!$A:$A,Statistics!$A25,lookup!$B:$B,Statistics!$B25)</f>
        <v>4941</v>
      </c>
      <c r="F25" s="48">
        <f t="shared" si="0"/>
        <v>-9.2239823541206967E-3</v>
      </c>
      <c r="G25" s="37">
        <f>SUMIFS(lookup!E:E,lookup!$A:$A,Statistics!$A25,lookup!$B:$B,Statistics!$B25)</f>
        <v>0</v>
      </c>
      <c r="H25" s="48">
        <f t="shared" si="2"/>
        <v>-1</v>
      </c>
      <c r="I25" s="37">
        <f>SUMIFS(lookup!F:F,lookup!$A:$A,Statistics!$A25,lookup!$B:$B,Statistics!$B25)</f>
        <v>0</v>
      </c>
      <c r="J25" s="48" t="e">
        <f t="shared" si="3"/>
        <v>#DIV/0!</v>
      </c>
      <c r="K25" s="25"/>
      <c r="L25" s="102" t="e">
        <f t="shared" si="3"/>
        <v>#DIV/0!</v>
      </c>
      <c r="M25" s="25"/>
      <c r="N25" s="102" t="e">
        <f t="shared" si="1"/>
        <v>#DIV/0!</v>
      </c>
      <c r="O25" s="25"/>
      <c r="P25" s="108" t="e">
        <f t="shared" si="1"/>
        <v>#DIV/0!</v>
      </c>
    </row>
    <row r="26" spans="1:16" ht="15" x14ac:dyDescent="0.25">
      <c r="A26" s="17" t="s">
        <v>56</v>
      </c>
      <c r="B26" s="17" t="s">
        <v>53</v>
      </c>
      <c r="C26" s="32" t="s">
        <v>62</v>
      </c>
      <c r="D26" s="37">
        <f>SUMIFS(lookup!C:C,lookup!$A:$A,Statistics!$A26,lookup!$B:$B,Statistics!$B26)</f>
        <v>805.99999999999989</v>
      </c>
      <c r="E26" s="37">
        <f>SUMIFS(lookup!D:D,lookup!$A:$A,Statistics!$A26,lookup!$B:$B,Statistics!$B26)</f>
        <v>757.00000000000011</v>
      </c>
      <c r="F26" s="48">
        <f t="shared" si="0"/>
        <v>-6.0794044665012148E-2</v>
      </c>
      <c r="G26" s="37">
        <f>SUMIFS(lookup!E:E,lookup!$A:$A,Statistics!$A26,lookup!$B:$B,Statistics!$B26)</f>
        <v>5101</v>
      </c>
      <c r="H26" s="48">
        <f t="shared" si="2"/>
        <v>5.738441215323645</v>
      </c>
      <c r="I26" s="37">
        <f>SUMIFS(lookup!F:F,lookup!$A:$A,Statistics!$A26,lookup!$B:$B,Statistics!$B26)</f>
        <v>5101</v>
      </c>
      <c r="J26" s="48">
        <f t="shared" si="3"/>
        <v>0</v>
      </c>
      <c r="K26" s="25">
        <v>5101</v>
      </c>
      <c r="L26" s="102">
        <f t="shared" si="3"/>
        <v>0</v>
      </c>
      <c r="M26" s="25">
        <v>5101</v>
      </c>
      <c r="N26" s="102">
        <f t="shared" si="1"/>
        <v>0</v>
      </c>
      <c r="O26" s="25">
        <v>5101</v>
      </c>
      <c r="P26" s="108">
        <f t="shared" si="1"/>
        <v>0</v>
      </c>
    </row>
    <row r="27" spans="1:16" ht="15" x14ac:dyDescent="0.25">
      <c r="A27" s="17" t="s">
        <v>57</v>
      </c>
      <c r="B27" s="17" t="s">
        <v>53</v>
      </c>
      <c r="C27" s="32" t="s">
        <v>63</v>
      </c>
      <c r="D27" s="37">
        <f>SUMIFS(lookup!C:C,lookup!$A:$A,Statistics!$A27,lookup!$B:$B,Statistics!$B27)</f>
        <v>43861.000000000007</v>
      </c>
      <c r="E27" s="37">
        <f>SUMIFS(lookup!D:D,lookup!$A:$A,Statistics!$A27,lookup!$B:$B,Statistics!$B27)</f>
        <v>41794</v>
      </c>
      <c r="F27" s="48">
        <f t="shared" si="0"/>
        <v>-4.7126148514625932E-2</v>
      </c>
      <c r="G27" s="37">
        <f>SUMIFS(lookup!E:E,lookup!$A:$A,Statistics!$A27,lookup!$B:$B,Statistics!$B27)</f>
        <v>0</v>
      </c>
      <c r="H27" s="48">
        <f t="shared" si="2"/>
        <v>-1</v>
      </c>
      <c r="I27" s="37">
        <f>SUMIFS(lookup!F:F,lookup!$A:$A,Statistics!$A27,lookup!$B:$B,Statistics!$B27)</f>
        <v>0</v>
      </c>
      <c r="J27" s="48" t="e">
        <f t="shared" si="3"/>
        <v>#DIV/0!</v>
      </c>
      <c r="K27" s="25"/>
      <c r="L27" s="102" t="e">
        <f t="shared" si="3"/>
        <v>#DIV/0!</v>
      </c>
      <c r="M27" s="25"/>
      <c r="N27" s="102" t="e">
        <f t="shared" si="1"/>
        <v>#DIV/0!</v>
      </c>
      <c r="O27" s="25"/>
      <c r="P27" s="108" t="e">
        <f t="shared" si="1"/>
        <v>#DIV/0!</v>
      </c>
    </row>
    <row r="28" spans="1:16" ht="15" x14ac:dyDescent="0.25">
      <c r="A28" s="17" t="s">
        <v>58</v>
      </c>
      <c r="B28" s="17" t="s">
        <v>59</v>
      </c>
      <c r="C28" s="32" t="s">
        <v>64</v>
      </c>
      <c r="D28" s="37">
        <f>SUMIFS(lookup!C:C,lookup!$A:$A,Statistics!$A28,lookup!$B:$B,Statistics!$B28)</f>
        <v>524028.99999999994</v>
      </c>
      <c r="E28" s="37">
        <f>SUMIFS(lookup!D:D,lookup!$A:$A,Statistics!$A28,lookup!$B:$B,Statistics!$B28)</f>
        <v>519824.00000000006</v>
      </c>
      <c r="F28" s="48">
        <f t="shared" si="0"/>
        <v>-8.0243650637653596E-3</v>
      </c>
      <c r="G28" s="37">
        <f>SUMIFS(lookup!E:E,lookup!$A:$A,Statistics!$A28,lookup!$B:$B,Statistics!$B28)</f>
        <v>0</v>
      </c>
      <c r="H28" s="48">
        <f t="shared" si="2"/>
        <v>-1</v>
      </c>
      <c r="I28" s="37">
        <f>SUMIFS(lookup!F:F,lookup!$A:$A,Statistics!$A28,lookup!$B:$B,Statistics!$B28)</f>
        <v>0</v>
      </c>
      <c r="J28" s="48" t="e">
        <f t="shared" si="3"/>
        <v>#DIV/0!</v>
      </c>
      <c r="K28" s="25"/>
      <c r="L28" s="102" t="e">
        <f t="shared" si="3"/>
        <v>#DIV/0!</v>
      </c>
      <c r="M28" s="25"/>
      <c r="N28" s="102" t="e">
        <f t="shared" si="1"/>
        <v>#DIV/0!</v>
      </c>
      <c r="O28" s="25"/>
      <c r="P28" s="108" t="e">
        <f t="shared" si="1"/>
        <v>#DIV/0!</v>
      </c>
    </row>
    <row r="29" spans="1:16" ht="15" x14ac:dyDescent="0.25">
      <c r="C29" s="32"/>
      <c r="D29" s="37"/>
      <c r="E29" s="37"/>
      <c r="F29" s="48" t="e">
        <f t="shared" si="0"/>
        <v>#DIV/0!</v>
      </c>
      <c r="G29" s="37"/>
      <c r="H29" s="48" t="e">
        <f t="shared" si="2"/>
        <v>#DIV/0!</v>
      </c>
      <c r="I29" s="37"/>
      <c r="J29" s="48" t="e">
        <f t="shared" si="3"/>
        <v>#DIV/0!</v>
      </c>
      <c r="K29" s="25"/>
      <c r="L29" s="102" t="e">
        <f t="shared" si="3"/>
        <v>#DIV/0!</v>
      </c>
      <c r="M29" s="25"/>
      <c r="N29" s="102" t="e">
        <f t="shared" si="1"/>
        <v>#DIV/0!</v>
      </c>
      <c r="O29" s="25"/>
      <c r="P29" s="108" t="e">
        <f t="shared" si="1"/>
        <v>#DIV/0!</v>
      </c>
    </row>
    <row r="30" spans="1:16" ht="15" x14ac:dyDescent="0.25">
      <c r="C30" s="32"/>
      <c r="D30" s="37"/>
      <c r="E30" s="37"/>
      <c r="F30" s="48" t="e">
        <f t="shared" si="0"/>
        <v>#DIV/0!</v>
      </c>
      <c r="G30" s="37"/>
      <c r="H30" s="48" t="e">
        <f t="shared" si="2"/>
        <v>#DIV/0!</v>
      </c>
      <c r="I30" s="37"/>
      <c r="J30" s="48" t="e">
        <f t="shared" si="3"/>
        <v>#DIV/0!</v>
      </c>
      <c r="K30" s="25"/>
      <c r="L30" s="102" t="e">
        <f t="shared" si="3"/>
        <v>#DIV/0!</v>
      </c>
      <c r="M30" s="25"/>
      <c r="N30" s="102" t="e">
        <f t="shared" si="1"/>
        <v>#DIV/0!</v>
      </c>
      <c r="O30" s="25"/>
      <c r="P30" s="108" t="e">
        <f t="shared" si="1"/>
        <v>#DIV/0!</v>
      </c>
    </row>
    <row r="31" spans="1:16" ht="15" x14ac:dyDescent="0.25">
      <c r="B31" s="17" t="s">
        <v>11</v>
      </c>
      <c r="C31" s="35" t="s">
        <v>11</v>
      </c>
      <c r="D31" s="23"/>
      <c r="E31" s="23"/>
      <c r="F31" s="54"/>
      <c r="G31" s="23"/>
      <c r="H31" s="54"/>
      <c r="I31" s="23"/>
      <c r="J31" s="54"/>
      <c r="K31" s="23"/>
      <c r="L31" s="54"/>
      <c r="M31" s="23"/>
      <c r="N31" s="54"/>
      <c r="O31" s="23"/>
      <c r="P31" s="75"/>
    </row>
    <row r="32" spans="1:16" ht="15" x14ac:dyDescent="0.25">
      <c r="B32" s="17" t="s">
        <v>31</v>
      </c>
      <c r="C32" s="32" t="s">
        <v>12</v>
      </c>
      <c r="D32" s="37">
        <f>SUMIF(lookup!$B:$B,Statistics!$B32,lookup!C:C)</f>
        <v>17836.72156328386</v>
      </c>
      <c r="E32" s="37">
        <f>SUMIF(lookup!$B:$B,Statistics!$B32,lookup!D:D)</f>
        <v>16883.947971990052</v>
      </c>
      <c r="F32" s="48">
        <f t="shared" si="0"/>
        <v>-5.3416407713346437E-2</v>
      </c>
      <c r="G32" s="37">
        <f>SUMIF(lookup!$B:$B,Statistics!$B32,lookup!E:E)</f>
        <v>0</v>
      </c>
      <c r="H32" s="48">
        <f>+(G32/E32)-1</f>
        <v>-1</v>
      </c>
      <c r="I32" s="37">
        <f>SUMIF(lookup!$B:$B,Statistics!$B32,lookup!F:F)</f>
        <v>0</v>
      </c>
      <c r="J32" s="48" t="e">
        <f>+(I32/G32)-1</f>
        <v>#DIV/0!</v>
      </c>
      <c r="K32" s="25"/>
      <c r="L32" s="102" t="e">
        <f>+(K32/I32)-1</f>
        <v>#DIV/0!</v>
      </c>
      <c r="M32" s="25"/>
      <c r="N32" s="102" t="e">
        <f t="shared" si="1"/>
        <v>#DIV/0!</v>
      </c>
      <c r="O32" s="25"/>
      <c r="P32" s="108" t="e">
        <f t="shared" si="1"/>
        <v>#DIV/0!</v>
      </c>
    </row>
    <row r="33" spans="2:20" ht="15.75" thickBot="1" x14ac:dyDescent="0.3">
      <c r="B33" s="17" t="s">
        <v>32</v>
      </c>
      <c r="C33" s="69" t="s">
        <v>13</v>
      </c>
      <c r="D33" s="70">
        <f>SUMIF(lookup!$B:$B,Statistics!$B33,lookup!C:C)</f>
        <v>84749.713199461999</v>
      </c>
      <c r="E33" s="70">
        <f>SUMIF(lookup!$B:$B,Statistics!$B33,lookup!D:D)</f>
        <v>85239.871111974004</v>
      </c>
      <c r="F33" s="71">
        <f t="shared" si="0"/>
        <v>5.7835937610597465E-3</v>
      </c>
      <c r="G33" s="70">
        <f>SUMIF(lookup!$B:$B,Statistics!$B33,lookup!E:E)</f>
        <v>18533.086609538463</v>
      </c>
      <c r="H33" s="71">
        <f>+(G33/E33)-1</f>
        <v>-0.78257725677232937</v>
      </c>
      <c r="I33" s="70">
        <f>SUMIF(lookup!$B:$B,Statistics!$B33,lookup!F:F)</f>
        <v>18896.550282186286</v>
      </c>
      <c r="J33" s="71">
        <f>+(I33/G33)-1</f>
        <v>1.9611610321874862E-2</v>
      </c>
      <c r="K33" s="109"/>
      <c r="L33" s="110">
        <f>+(K33/I33)-1</f>
        <v>-1</v>
      </c>
      <c r="M33" s="109"/>
      <c r="N33" s="110" t="e">
        <f t="shared" si="1"/>
        <v>#DIV/0!</v>
      </c>
      <c r="O33" s="109"/>
      <c r="P33" s="111" t="e">
        <f t="shared" si="1"/>
        <v>#DIV/0!</v>
      </c>
    </row>
    <row r="34" spans="2:20" s="40" customFormat="1" ht="15.75" thickBot="1" x14ac:dyDescent="0.3">
      <c r="C34" s="26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8"/>
    </row>
    <row r="35" spans="2:20" x14ac:dyDescent="0.2"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4"/>
    </row>
    <row r="36" spans="2:20" s="19" customFormat="1" ht="18.75" hidden="1" outlineLevel="1" x14ac:dyDescent="0.2">
      <c r="B36" s="18"/>
      <c r="C36" s="157" t="str">
        <f>+C3</f>
        <v>CT Scanner</v>
      </c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9"/>
    </row>
    <row r="37" spans="2:20" hidden="1" outlineLevel="1" collapsed="1" x14ac:dyDescent="0.2">
      <c r="C37" s="2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1"/>
    </row>
    <row r="38" spans="2:20" s="19" customFormat="1" ht="15.75" hidden="1" customHeight="1" outlineLevel="1" x14ac:dyDescent="0.25">
      <c r="B38" s="18"/>
      <c r="C38" s="154" t="s">
        <v>42</v>
      </c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6"/>
    </row>
    <row r="39" spans="2:20" s="19" customFormat="1" ht="8.25" customHeight="1" collapsed="1" x14ac:dyDescent="0.25">
      <c r="B39" s="18"/>
      <c r="C39" s="105"/>
      <c r="D39" s="106"/>
      <c r="E39" s="106"/>
      <c r="F39" s="106"/>
      <c r="G39" s="106"/>
      <c r="H39" s="106"/>
      <c r="I39" s="116"/>
      <c r="J39" s="116"/>
      <c r="K39" s="106"/>
      <c r="L39" s="106"/>
      <c r="M39" s="106"/>
      <c r="N39" s="106"/>
      <c r="O39" s="106"/>
      <c r="P39" s="107"/>
    </row>
    <row r="40" spans="2:20" ht="14.25" customHeight="1" x14ac:dyDescent="0.25">
      <c r="C40" s="148" t="s">
        <v>43</v>
      </c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50"/>
    </row>
    <row r="41" spans="2:20" ht="6" customHeight="1" x14ac:dyDescent="0.2">
      <c r="C41" s="29"/>
      <c r="D41" s="140"/>
      <c r="E41" s="141"/>
      <c r="F41" s="104"/>
      <c r="G41" s="140"/>
      <c r="H41" s="140"/>
      <c r="I41" s="140"/>
      <c r="J41" s="140"/>
      <c r="K41" s="140"/>
      <c r="L41" s="140"/>
      <c r="M41" s="140"/>
      <c r="N41" s="103"/>
      <c r="O41" s="104"/>
      <c r="P41" s="30"/>
    </row>
    <row r="42" spans="2:20" s="21" customFormat="1" ht="26.25" customHeight="1" x14ac:dyDescent="0.2">
      <c r="C42" s="139"/>
      <c r="D42" s="22" t="str">
        <f>+D9</f>
        <v>2017</v>
      </c>
      <c r="E42" s="22" t="str">
        <f>+E9</f>
        <v>2018</v>
      </c>
      <c r="F42" s="22"/>
      <c r="G42" s="22" t="str">
        <f>+G9</f>
        <v>2018</v>
      </c>
      <c r="H42" s="14"/>
      <c r="I42" s="22" t="str">
        <f>+I9</f>
        <v>2019</v>
      </c>
      <c r="J42" s="14"/>
      <c r="K42" s="14" t="s">
        <v>37</v>
      </c>
      <c r="L42" s="14"/>
      <c r="M42" s="14" t="s">
        <v>38</v>
      </c>
      <c r="N42" s="14"/>
      <c r="O42" s="14" t="s">
        <v>39</v>
      </c>
      <c r="P42" s="15"/>
    </row>
    <row r="43" spans="2:20" s="44" customFormat="1" x14ac:dyDescent="0.2">
      <c r="C43" s="139"/>
      <c r="D43" s="31" t="str">
        <f>+D10</f>
        <v>Actual</v>
      </c>
      <c r="E43" s="31" t="str">
        <f>+E10</f>
        <v>Budget</v>
      </c>
      <c r="F43" s="67" t="s">
        <v>65</v>
      </c>
      <c r="G43" s="31" t="str">
        <f>+G10</f>
        <v>Projection</v>
      </c>
      <c r="H43" s="67" t="s">
        <v>65</v>
      </c>
      <c r="I43" s="31" t="str">
        <f>+I10</f>
        <v>Budget</v>
      </c>
      <c r="J43" s="67" t="s">
        <v>65</v>
      </c>
      <c r="K43" s="16" t="s">
        <v>40</v>
      </c>
      <c r="L43" s="68" t="s">
        <v>65</v>
      </c>
      <c r="M43" s="16" t="s">
        <v>40</v>
      </c>
      <c r="N43" s="68" t="s">
        <v>65</v>
      </c>
      <c r="O43" s="16" t="s">
        <v>40</v>
      </c>
      <c r="P43" s="65" t="s">
        <v>65</v>
      </c>
    </row>
    <row r="44" spans="2:20" ht="15" x14ac:dyDescent="0.25">
      <c r="C44" s="32"/>
      <c r="D44" s="33"/>
      <c r="E44" s="33"/>
      <c r="F44" s="48"/>
      <c r="G44" s="33"/>
      <c r="H44" s="48"/>
      <c r="I44" s="33"/>
      <c r="J44" s="48"/>
      <c r="K44" s="33"/>
      <c r="L44" s="33"/>
      <c r="M44" s="33"/>
      <c r="N44" s="33"/>
      <c r="O44" s="33"/>
      <c r="P44" s="34"/>
    </row>
    <row r="45" spans="2:20" ht="15" x14ac:dyDescent="0.25">
      <c r="C45" s="35" t="s">
        <v>35</v>
      </c>
      <c r="D45" s="23"/>
      <c r="E45" s="23"/>
      <c r="F45" s="54"/>
      <c r="G45" s="23"/>
      <c r="H45" s="54"/>
      <c r="I45" s="23"/>
      <c r="J45" s="54"/>
      <c r="K45" s="23"/>
      <c r="L45" s="23"/>
      <c r="M45" s="23"/>
      <c r="N45" s="23"/>
      <c r="O45" s="23"/>
      <c r="P45" s="36"/>
      <c r="R45" s="20"/>
      <c r="S45" s="20"/>
      <c r="T45" s="20"/>
    </row>
    <row r="46" spans="2:20" ht="15" x14ac:dyDescent="0.25">
      <c r="C46" s="32" t="s">
        <v>47</v>
      </c>
      <c r="D46" s="37"/>
      <c r="E46" s="37"/>
      <c r="F46" s="48" t="e">
        <f>+(E46/D46)-1</f>
        <v>#DIV/0!</v>
      </c>
      <c r="G46" s="37"/>
      <c r="H46" s="48" t="e">
        <f>+(G46/E46)-1</f>
        <v>#DIV/0!</v>
      </c>
      <c r="I46" s="37"/>
      <c r="J46" s="48" t="e">
        <f>+(I46/G46)-1</f>
        <v>#DIV/0!</v>
      </c>
      <c r="K46" s="24"/>
      <c r="L46" s="102" t="e">
        <f>+(K46/I46)-1</f>
        <v>#DIV/0!</v>
      </c>
      <c r="M46" s="24"/>
      <c r="N46" s="102" t="e">
        <f>+(M46/K46)-1</f>
        <v>#DIV/0!</v>
      </c>
      <c r="O46" s="24"/>
      <c r="P46" s="108" t="e">
        <f>+(O46/M46)-1</f>
        <v>#DIV/0!</v>
      </c>
      <c r="R46" s="20"/>
      <c r="S46" s="20"/>
      <c r="T46" s="20"/>
    </row>
    <row r="47" spans="2:20" ht="15" x14ac:dyDescent="0.25">
      <c r="C47" s="32" t="s">
        <v>48</v>
      </c>
      <c r="D47" s="37"/>
      <c r="E47" s="37"/>
      <c r="F47" s="48" t="e">
        <f t="shared" ref="F47:F66" si="5">+(E47/D47)-1</f>
        <v>#DIV/0!</v>
      </c>
      <c r="G47" s="37"/>
      <c r="H47" s="48" t="e">
        <f>+(G47/E47)-1</f>
        <v>#DIV/0!</v>
      </c>
      <c r="I47" s="37"/>
      <c r="J47" s="48" t="e">
        <f>+(I47/G47)-1</f>
        <v>#DIV/0!</v>
      </c>
      <c r="K47" s="24"/>
      <c r="L47" s="102" t="e">
        <f>+(K47/I47)-1</f>
        <v>#DIV/0!</v>
      </c>
      <c r="M47" s="24"/>
      <c r="N47" s="102" t="e">
        <f t="shared" ref="N47:N49" si="6">+(M47/K47)-1</f>
        <v>#DIV/0!</v>
      </c>
      <c r="O47" s="24"/>
      <c r="P47" s="108" t="e">
        <f t="shared" ref="P47:P49" si="7">+(O47/M47)-1</f>
        <v>#DIV/0!</v>
      </c>
      <c r="R47" s="20"/>
      <c r="S47" s="20"/>
      <c r="T47" s="20"/>
    </row>
    <row r="48" spans="2:20" ht="15" x14ac:dyDescent="0.25">
      <c r="C48" s="32" t="s">
        <v>49</v>
      </c>
      <c r="D48" s="37"/>
      <c r="E48" s="37"/>
      <c r="F48" s="48" t="e">
        <f t="shared" si="5"/>
        <v>#DIV/0!</v>
      </c>
      <c r="G48" s="37"/>
      <c r="H48" s="48" t="e">
        <f>+(G48/E48)-1</f>
        <v>#DIV/0!</v>
      </c>
      <c r="I48" s="37"/>
      <c r="J48" s="48" t="e">
        <f>+(I48/G48)-1</f>
        <v>#DIV/0!</v>
      </c>
      <c r="K48" s="24"/>
      <c r="L48" s="102" t="e">
        <f>+(K48/I48)-1</f>
        <v>#DIV/0!</v>
      </c>
      <c r="M48" s="24"/>
      <c r="N48" s="102" t="e">
        <f t="shared" si="6"/>
        <v>#DIV/0!</v>
      </c>
      <c r="O48" s="24"/>
      <c r="P48" s="108" t="e">
        <f t="shared" si="7"/>
        <v>#DIV/0!</v>
      </c>
    </row>
    <row r="49" spans="3:16" ht="15" x14ac:dyDescent="0.25">
      <c r="C49" s="38" t="s">
        <v>50</v>
      </c>
      <c r="D49" s="39"/>
      <c r="E49" s="39"/>
      <c r="F49" s="55" t="e">
        <f t="shared" si="5"/>
        <v>#DIV/0!</v>
      </c>
      <c r="G49" s="39"/>
      <c r="H49" s="55" t="e">
        <f>+(G49/E49)-1</f>
        <v>#DIV/0!</v>
      </c>
      <c r="I49" s="39"/>
      <c r="J49" s="55" t="e">
        <f>+(I49/G49)-1</f>
        <v>#DIV/0!</v>
      </c>
      <c r="K49" s="24"/>
      <c r="L49" s="102" t="e">
        <f>+(K49/I49)-1</f>
        <v>#DIV/0!</v>
      </c>
      <c r="M49" s="24"/>
      <c r="N49" s="102" t="e">
        <f t="shared" si="6"/>
        <v>#DIV/0!</v>
      </c>
      <c r="O49" s="24"/>
      <c r="P49" s="108" t="e">
        <f t="shared" si="7"/>
        <v>#DIV/0!</v>
      </c>
    </row>
    <row r="50" spans="3:16" ht="15" x14ac:dyDescent="0.25">
      <c r="C50" s="35" t="s">
        <v>9</v>
      </c>
      <c r="D50" s="23"/>
      <c r="E50" s="23"/>
      <c r="F50" s="54"/>
      <c r="G50" s="23"/>
      <c r="H50" s="54"/>
      <c r="I50" s="23"/>
      <c r="J50" s="54"/>
      <c r="K50" s="23"/>
      <c r="L50" s="54"/>
      <c r="M50" s="23"/>
      <c r="N50" s="54"/>
      <c r="O50" s="23"/>
      <c r="P50" s="75"/>
    </row>
    <row r="51" spans="3:16" ht="15" x14ac:dyDescent="0.25">
      <c r="C51" s="32" t="s">
        <v>19</v>
      </c>
      <c r="D51" s="37"/>
      <c r="E51" s="37"/>
      <c r="F51" s="48" t="e">
        <f t="shared" si="5"/>
        <v>#DIV/0!</v>
      </c>
      <c r="G51" s="37"/>
      <c r="H51" s="48" t="e">
        <f>+(G51/E51)-1</f>
        <v>#DIV/0!</v>
      </c>
      <c r="I51" s="37"/>
      <c r="J51" s="48" t="e">
        <f>+(I51/G51)-1</f>
        <v>#DIV/0!</v>
      </c>
      <c r="K51" s="25"/>
      <c r="L51" s="102" t="e">
        <f>+(K51/I51)-1</f>
        <v>#DIV/0!</v>
      </c>
      <c r="M51" s="25"/>
      <c r="N51" s="102" t="e">
        <f t="shared" ref="N51:N52" si="8">+(M51/K51)-1</f>
        <v>#DIV/0!</v>
      </c>
      <c r="O51" s="25"/>
      <c r="P51" s="108" t="e">
        <f t="shared" ref="P51:P52" si="9">+(O51/M51)-1</f>
        <v>#DIV/0!</v>
      </c>
    </row>
    <row r="52" spans="3:16" ht="15" x14ac:dyDescent="0.25">
      <c r="C52" s="32" t="s">
        <v>21</v>
      </c>
      <c r="D52" s="37"/>
      <c r="E52" s="37"/>
      <c r="F52" s="48" t="e">
        <f t="shared" si="5"/>
        <v>#DIV/0!</v>
      </c>
      <c r="G52" s="37"/>
      <c r="H52" s="48" t="e">
        <f>+(G52/E52)-1</f>
        <v>#DIV/0!</v>
      </c>
      <c r="I52" s="37"/>
      <c r="J52" s="48" t="e">
        <f>+(I52/G52)-1</f>
        <v>#DIV/0!</v>
      </c>
      <c r="K52" s="25"/>
      <c r="L52" s="102" t="e">
        <f>+(K52/I52)-1</f>
        <v>#DIV/0!</v>
      </c>
      <c r="M52" s="25"/>
      <c r="N52" s="102" t="e">
        <f t="shared" si="8"/>
        <v>#DIV/0!</v>
      </c>
      <c r="O52" s="25"/>
      <c r="P52" s="108" t="e">
        <f t="shared" si="9"/>
        <v>#DIV/0!</v>
      </c>
    </row>
    <row r="53" spans="3:16" ht="15" x14ac:dyDescent="0.25">
      <c r="C53" s="35" t="s">
        <v>10</v>
      </c>
      <c r="D53" s="23"/>
      <c r="E53" s="23"/>
      <c r="F53" s="54"/>
      <c r="G53" s="23"/>
      <c r="H53" s="54"/>
      <c r="I53" s="23"/>
      <c r="J53" s="54"/>
      <c r="K53" s="23"/>
      <c r="L53" s="54"/>
      <c r="M53" s="23"/>
      <c r="N53" s="54"/>
      <c r="O53" s="23"/>
      <c r="P53" s="75"/>
    </row>
    <row r="54" spans="3:16" ht="15" x14ac:dyDescent="0.25">
      <c r="C54" s="32" t="s">
        <v>22</v>
      </c>
      <c r="D54" s="37"/>
      <c r="E54" s="37"/>
      <c r="F54" s="48" t="e">
        <f t="shared" si="5"/>
        <v>#DIV/0!</v>
      </c>
      <c r="G54" s="37"/>
      <c r="H54" s="48" t="e">
        <f t="shared" ref="H54:H61" si="10">+(G54/E54)-1</f>
        <v>#DIV/0!</v>
      </c>
      <c r="I54" s="37"/>
      <c r="J54" s="48" t="e">
        <f t="shared" ref="J54:L63" si="11">+(I54/G54)-1</f>
        <v>#DIV/0!</v>
      </c>
      <c r="K54" s="25"/>
      <c r="L54" s="102" t="e">
        <f t="shared" si="11"/>
        <v>#DIV/0!</v>
      </c>
      <c r="M54" s="25"/>
      <c r="N54" s="102" t="e">
        <f t="shared" ref="N54:N63" si="12">+(M54/K54)-1</f>
        <v>#DIV/0!</v>
      </c>
      <c r="O54" s="25"/>
      <c r="P54" s="108" t="e">
        <f t="shared" ref="P54:P63" si="13">+(O54/M54)-1</f>
        <v>#DIV/0!</v>
      </c>
    </row>
    <row r="55" spans="3:16" ht="15" x14ac:dyDescent="0.25">
      <c r="C55" s="32" t="s">
        <v>72</v>
      </c>
      <c r="D55" s="37"/>
      <c r="E55" s="37"/>
      <c r="F55" s="48" t="e">
        <f t="shared" ref="F55" si="14">+(E55/D55)-1</f>
        <v>#DIV/0!</v>
      </c>
      <c r="G55" s="37"/>
      <c r="H55" s="48" t="e">
        <f t="shared" si="10"/>
        <v>#DIV/0!</v>
      </c>
      <c r="I55" s="37"/>
      <c r="J55" s="48" t="e">
        <f t="shared" si="11"/>
        <v>#DIV/0!</v>
      </c>
      <c r="K55" s="25"/>
      <c r="L55" s="102" t="e">
        <f t="shared" si="11"/>
        <v>#DIV/0!</v>
      </c>
      <c r="M55" s="25"/>
      <c r="N55" s="102" t="e">
        <f t="shared" si="12"/>
        <v>#DIV/0!</v>
      </c>
      <c r="O55" s="25"/>
      <c r="P55" s="108" t="e">
        <f t="shared" si="13"/>
        <v>#DIV/0!</v>
      </c>
    </row>
    <row r="56" spans="3:16" ht="15" x14ac:dyDescent="0.25">
      <c r="C56" s="32" t="s">
        <v>23</v>
      </c>
      <c r="D56" s="37"/>
      <c r="E56" s="37"/>
      <c r="F56" s="48" t="e">
        <f t="shared" si="5"/>
        <v>#DIV/0!</v>
      </c>
      <c r="G56" s="37"/>
      <c r="H56" s="48" t="e">
        <f t="shared" si="10"/>
        <v>#DIV/0!</v>
      </c>
      <c r="I56" s="37"/>
      <c r="J56" s="48" t="e">
        <f t="shared" si="11"/>
        <v>#DIV/0!</v>
      </c>
      <c r="K56" s="25"/>
      <c r="L56" s="102" t="e">
        <f t="shared" si="11"/>
        <v>#DIV/0!</v>
      </c>
      <c r="M56" s="25"/>
      <c r="N56" s="102" t="e">
        <f t="shared" si="12"/>
        <v>#DIV/0!</v>
      </c>
      <c r="O56" s="25"/>
      <c r="P56" s="108" t="e">
        <f t="shared" si="13"/>
        <v>#DIV/0!</v>
      </c>
    </row>
    <row r="57" spans="3:16" ht="15" x14ac:dyDescent="0.25">
      <c r="C57" s="32" t="s">
        <v>60</v>
      </c>
      <c r="D57" s="37"/>
      <c r="E57" s="37"/>
      <c r="F57" s="48" t="e">
        <f t="shared" si="5"/>
        <v>#DIV/0!</v>
      </c>
      <c r="G57" s="37"/>
      <c r="H57" s="48" t="e">
        <f t="shared" si="10"/>
        <v>#DIV/0!</v>
      </c>
      <c r="I57" s="37"/>
      <c r="J57" s="48" t="e">
        <f t="shared" si="11"/>
        <v>#DIV/0!</v>
      </c>
      <c r="K57" s="25"/>
      <c r="L57" s="102" t="e">
        <f t="shared" si="11"/>
        <v>#DIV/0!</v>
      </c>
      <c r="M57" s="25"/>
      <c r="N57" s="102" t="e">
        <f t="shared" si="12"/>
        <v>#DIV/0!</v>
      </c>
      <c r="O57" s="25"/>
      <c r="P57" s="108" t="e">
        <f t="shared" si="13"/>
        <v>#DIV/0!</v>
      </c>
    </row>
    <row r="58" spans="3:16" ht="15" x14ac:dyDescent="0.25">
      <c r="C58" s="32" t="s">
        <v>61</v>
      </c>
      <c r="D58" s="37"/>
      <c r="E58" s="37"/>
      <c r="F58" s="48" t="e">
        <f t="shared" si="5"/>
        <v>#DIV/0!</v>
      </c>
      <c r="G58" s="37"/>
      <c r="H58" s="48" t="e">
        <f t="shared" si="10"/>
        <v>#DIV/0!</v>
      </c>
      <c r="I58" s="37"/>
      <c r="J58" s="48" t="e">
        <f t="shared" si="11"/>
        <v>#DIV/0!</v>
      </c>
      <c r="K58" s="25"/>
      <c r="L58" s="102" t="e">
        <f t="shared" si="11"/>
        <v>#DIV/0!</v>
      </c>
      <c r="M58" s="25"/>
      <c r="N58" s="102" t="e">
        <f t="shared" si="12"/>
        <v>#DIV/0!</v>
      </c>
      <c r="O58" s="25"/>
      <c r="P58" s="108" t="e">
        <f t="shared" si="13"/>
        <v>#DIV/0!</v>
      </c>
    </row>
    <row r="59" spans="3:16" ht="15" x14ac:dyDescent="0.25">
      <c r="C59" s="32" t="s">
        <v>62</v>
      </c>
      <c r="D59" s="37"/>
      <c r="E59" s="37"/>
      <c r="F59" s="48" t="e">
        <f t="shared" si="5"/>
        <v>#DIV/0!</v>
      </c>
      <c r="G59" s="37"/>
      <c r="H59" s="48" t="e">
        <f t="shared" si="10"/>
        <v>#DIV/0!</v>
      </c>
      <c r="I59" s="37"/>
      <c r="J59" s="48" t="e">
        <f t="shared" si="11"/>
        <v>#DIV/0!</v>
      </c>
      <c r="K59" s="25"/>
      <c r="L59" s="102" t="e">
        <f t="shared" si="11"/>
        <v>#DIV/0!</v>
      </c>
      <c r="M59" s="25"/>
      <c r="N59" s="102" t="e">
        <f t="shared" si="12"/>
        <v>#DIV/0!</v>
      </c>
      <c r="O59" s="25"/>
      <c r="P59" s="108" t="e">
        <f t="shared" si="13"/>
        <v>#DIV/0!</v>
      </c>
    </row>
    <row r="60" spans="3:16" ht="15" x14ac:dyDescent="0.25">
      <c r="C60" s="32" t="s">
        <v>63</v>
      </c>
      <c r="D60" s="37"/>
      <c r="E60" s="37"/>
      <c r="F60" s="48" t="e">
        <f t="shared" si="5"/>
        <v>#DIV/0!</v>
      </c>
      <c r="G60" s="37"/>
      <c r="H60" s="48" t="e">
        <f t="shared" si="10"/>
        <v>#DIV/0!</v>
      </c>
      <c r="I60" s="37"/>
      <c r="J60" s="48" t="e">
        <f t="shared" si="11"/>
        <v>#DIV/0!</v>
      </c>
      <c r="K60" s="25"/>
      <c r="L60" s="102" t="e">
        <f t="shared" si="11"/>
        <v>#DIV/0!</v>
      </c>
      <c r="M60" s="25"/>
      <c r="N60" s="102" t="e">
        <f t="shared" si="12"/>
        <v>#DIV/0!</v>
      </c>
      <c r="O60" s="25"/>
      <c r="P60" s="108" t="e">
        <f t="shared" si="13"/>
        <v>#DIV/0!</v>
      </c>
    </row>
    <row r="61" spans="3:16" ht="15" x14ac:dyDescent="0.25">
      <c r="C61" s="32" t="s">
        <v>64</v>
      </c>
      <c r="D61" s="37"/>
      <c r="E61" s="37"/>
      <c r="F61" s="48" t="e">
        <f t="shared" si="5"/>
        <v>#DIV/0!</v>
      </c>
      <c r="G61" s="37"/>
      <c r="H61" s="48" t="e">
        <f t="shared" si="10"/>
        <v>#DIV/0!</v>
      </c>
      <c r="I61" s="37"/>
      <c r="J61" s="48" t="e">
        <f t="shared" si="11"/>
        <v>#DIV/0!</v>
      </c>
      <c r="K61" s="25"/>
      <c r="L61" s="102" t="e">
        <f t="shared" si="11"/>
        <v>#DIV/0!</v>
      </c>
      <c r="M61" s="25"/>
      <c r="N61" s="102" t="e">
        <f t="shared" si="12"/>
        <v>#DIV/0!</v>
      </c>
      <c r="O61" s="25"/>
      <c r="P61" s="108" t="e">
        <f t="shared" si="13"/>
        <v>#DIV/0!</v>
      </c>
    </row>
    <row r="62" spans="3:16" ht="15" x14ac:dyDescent="0.25">
      <c r="C62" s="32"/>
      <c r="D62" s="37"/>
      <c r="E62" s="37"/>
      <c r="F62" s="48" t="e">
        <f t="shared" ref="F62:F63" si="15">+(E62/D62)-1</f>
        <v>#DIV/0!</v>
      </c>
      <c r="G62" s="37"/>
      <c r="H62" s="48" t="e">
        <f t="shared" ref="H62:H63" si="16">+(G62/E62)-1</f>
        <v>#DIV/0!</v>
      </c>
      <c r="I62" s="37"/>
      <c r="J62" s="48" t="e">
        <f t="shared" si="11"/>
        <v>#DIV/0!</v>
      </c>
      <c r="K62" s="25"/>
      <c r="L62" s="102" t="e">
        <f t="shared" si="11"/>
        <v>#DIV/0!</v>
      </c>
      <c r="M62" s="25"/>
      <c r="N62" s="102" t="e">
        <f t="shared" si="12"/>
        <v>#DIV/0!</v>
      </c>
      <c r="O62" s="25"/>
      <c r="P62" s="108" t="e">
        <f t="shared" si="13"/>
        <v>#DIV/0!</v>
      </c>
    </row>
    <row r="63" spans="3:16" ht="15" x14ac:dyDescent="0.25">
      <c r="C63" s="32"/>
      <c r="D63" s="37"/>
      <c r="E63" s="37"/>
      <c r="F63" s="48" t="e">
        <f t="shared" si="15"/>
        <v>#DIV/0!</v>
      </c>
      <c r="G63" s="37"/>
      <c r="H63" s="48" t="e">
        <f t="shared" si="16"/>
        <v>#DIV/0!</v>
      </c>
      <c r="I63" s="37"/>
      <c r="J63" s="48" t="e">
        <f t="shared" si="11"/>
        <v>#DIV/0!</v>
      </c>
      <c r="K63" s="25"/>
      <c r="L63" s="102" t="e">
        <f t="shared" si="11"/>
        <v>#DIV/0!</v>
      </c>
      <c r="M63" s="25"/>
      <c r="N63" s="102" t="e">
        <f t="shared" si="12"/>
        <v>#DIV/0!</v>
      </c>
      <c r="O63" s="25"/>
      <c r="P63" s="108" t="e">
        <f t="shared" si="13"/>
        <v>#DIV/0!</v>
      </c>
    </row>
    <row r="64" spans="3:16" ht="15" x14ac:dyDescent="0.25">
      <c r="C64" s="35" t="s">
        <v>11</v>
      </c>
      <c r="D64" s="23"/>
      <c r="E64" s="23"/>
      <c r="F64" s="54"/>
      <c r="G64" s="23"/>
      <c r="H64" s="54"/>
      <c r="I64" s="23"/>
      <c r="J64" s="54"/>
      <c r="K64" s="23"/>
      <c r="L64" s="54"/>
      <c r="M64" s="23"/>
      <c r="N64" s="54"/>
      <c r="O64" s="23"/>
      <c r="P64" s="75"/>
    </row>
    <row r="65" spans="2:20" ht="15" x14ac:dyDescent="0.25">
      <c r="C65" s="32" t="s">
        <v>12</v>
      </c>
      <c r="D65" s="37"/>
      <c r="E65" s="37"/>
      <c r="F65" s="48" t="e">
        <f t="shared" si="5"/>
        <v>#DIV/0!</v>
      </c>
      <c r="G65" s="37"/>
      <c r="H65" s="48" t="e">
        <f>+(G65/E65)-1</f>
        <v>#DIV/0!</v>
      </c>
      <c r="I65" s="37"/>
      <c r="J65" s="48" t="e">
        <f>+(I65/G65)-1</f>
        <v>#DIV/0!</v>
      </c>
      <c r="K65" s="25"/>
      <c r="L65" s="102" t="e">
        <f>+(K65/I65)-1</f>
        <v>#DIV/0!</v>
      </c>
      <c r="M65" s="25"/>
      <c r="N65" s="102" t="e">
        <f t="shared" ref="N65:N66" si="17">+(M65/K65)-1</f>
        <v>#DIV/0!</v>
      </c>
      <c r="O65" s="25"/>
      <c r="P65" s="108" t="e">
        <f t="shared" ref="P65:P66" si="18">+(O65/M65)-1</f>
        <v>#DIV/0!</v>
      </c>
    </row>
    <row r="66" spans="2:20" ht="15.75" thickBot="1" x14ac:dyDescent="0.3">
      <c r="C66" s="69" t="s">
        <v>13</v>
      </c>
      <c r="D66" s="70"/>
      <c r="E66" s="70"/>
      <c r="F66" s="71" t="e">
        <f t="shared" si="5"/>
        <v>#DIV/0!</v>
      </c>
      <c r="G66" s="70"/>
      <c r="H66" s="71" t="e">
        <f>+(G66/E66)-1</f>
        <v>#DIV/0!</v>
      </c>
      <c r="I66" s="70"/>
      <c r="J66" s="71" t="e">
        <f>+(I66/G66)-1</f>
        <v>#DIV/0!</v>
      </c>
      <c r="K66" s="109"/>
      <c r="L66" s="110" t="e">
        <f>+(K66/I66)-1</f>
        <v>#DIV/0!</v>
      </c>
      <c r="M66" s="109"/>
      <c r="N66" s="110" t="e">
        <f t="shared" si="17"/>
        <v>#DIV/0!</v>
      </c>
      <c r="O66" s="109"/>
      <c r="P66" s="111" t="e">
        <f t="shared" si="18"/>
        <v>#DIV/0!</v>
      </c>
    </row>
    <row r="67" spans="2:20" ht="15.75" thickBot="1" x14ac:dyDescent="0.3">
      <c r="C67" s="26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8"/>
    </row>
    <row r="68" spans="2:20" ht="13.5" thickBot="1" x14ac:dyDescent="0.25">
      <c r="C68" s="29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1"/>
    </row>
    <row r="69" spans="2:20" s="19" customFormat="1" ht="25.5" hidden="1" customHeight="1" outlineLevel="1" x14ac:dyDescent="0.2">
      <c r="B69" s="18"/>
      <c r="C69" s="142" t="str">
        <f>+C36</f>
        <v>CT Scanner</v>
      </c>
      <c r="D69" s="143"/>
      <c r="E69" s="143"/>
      <c r="F69" s="143"/>
      <c r="G69" s="143"/>
      <c r="H69" s="143"/>
      <c r="I69" s="143"/>
      <c r="J69" s="143"/>
      <c r="K69" s="143"/>
      <c r="L69" s="143"/>
      <c r="M69" s="143"/>
      <c r="N69" s="143"/>
      <c r="O69" s="143"/>
      <c r="P69" s="144"/>
    </row>
    <row r="70" spans="2:20" s="19" customFormat="1" ht="21" customHeight="1" collapsed="1" x14ac:dyDescent="0.25">
      <c r="B70" s="18"/>
      <c r="C70" s="145" t="s">
        <v>44</v>
      </c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146"/>
      <c r="P70" s="147"/>
    </row>
    <row r="71" spans="2:20" s="19" customFormat="1" ht="15.75" hidden="1" customHeight="1" outlineLevel="1" x14ac:dyDescent="0.25">
      <c r="B71" s="18"/>
      <c r="C71" s="85" t="s">
        <v>42</v>
      </c>
      <c r="D71" s="86"/>
      <c r="E71" s="8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7"/>
    </row>
    <row r="72" spans="2:20" s="19" customFormat="1" ht="11.25" customHeight="1" collapsed="1" x14ac:dyDescent="0.25">
      <c r="B72" s="18"/>
      <c r="C72" s="105"/>
      <c r="D72" s="106"/>
      <c r="E72" s="106"/>
      <c r="F72" s="106"/>
      <c r="G72" s="106"/>
      <c r="H72" s="106"/>
      <c r="I72" s="116"/>
      <c r="J72" s="116"/>
      <c r="K72" s="106"/>
      <c r="L72" s="106"/>
      <c r="M72" s="106"/>
      <c r="N72" s="106"/>
      <c r="O72" s="106"/>
      <c r="P72" s="107"/>
    </row>
    <row r="73" spans="2:20" ht="14.25" customHeight="1" x14ac:dyDescent="0.25">
      <c r="C73" s="148" t="s">
        <v>45</v>
      </c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50"/>
    </row>
    <row r="74" spans="2:20" ht="6" customHeight="1" x14ac:dyDescent="0.2">
      <c r="C74" s="29"/>
      <c r="D74" s="140"/>
      <c r="E74" s="141"/>
      <c r="F74" s="104"/>
      <c r="G74" s="140"/>
      <c r="H74" s="140"/>
      <c r="I74" s="140"/>
      <c r="J74" s="140"/>
      <c r="K74" s="140"/>
      <c r="L74" s="140"/>
      <c r="M74" s="140"/>
      <c r="N74" s="103"/>
      <c r="O74" s="104"/>
      <c r="P74" s="30"/>
    </row>
    <row r="75" spans="2:20" s="21" customFormat="1" ht="26.25" customHeight="1" x14ac:dyDescent="0.2">
      <c r="C75" s="139"/>
      <c r="D75" s="22" t="str">
        <f>+D9</f>
        <v>2017</v>
      </c>
      <c r="E75" s="22" t="str">
        <f>+E9</f>
        <v>2018</v>
      </c>
      <c r="F75" s="22"/>
      <c r="G75" s="22" t="str">
        <f>+G42</f>
        <v>2018</v>
      </c>
      <c r="H75" s="14"/>
      <c r="I75" s="22" t="str">
        <f>+I42</f>
        <v>2019</v>
      </c>
      <c r="J75" s="14"/>
      <c r="K75" s="22" t="str">
        <f>+K42</f>
        <v>Proposed Yr 1</v>
      </c>
      <c r="L75" s="14"/>
      <c r="M75" s="14" t="s">
        <v>38</v>
      </c>
      <c r="N75" s="14"/>
      <c r="O75" s="14" t="s">
        <v>39</v>
      </c>
      <c r="P75" s="15"/>
    </row>
    <row r="76" spans="2:20" s="44" customFormat="1" x14ac:dyDescent="0.2">
      <c r="C76" s="139"/>
      <c r="D76" s="31" t="str">
        <f>+D10</f>
        <v>Actual</v>
      </c>
      <c r="E76" s="22" t="str">
        <f>+E10</f>
        <v>Budget</v>
      </c>
      <c r="F76" s="67" t="s">
        <v>65</v>
      </c>
      <c r="G76" s="31" t="str">
        <f>+G43</f>
        <v>Projection</v>
      </c>
      <c r="H76" s="72" t="s">
        <v>65</v>
      </c>
      <c r="I76" s="31" t="str">
        <f>+I43</f>
        <v>Budget</v>
      </c>
      <c r="J76" s="72" t="s">
        <v>65</v>
      </c>
      <c r="K76" s="31" t="str">
        <f>+K43</f>
        <v>YYYY</v>
      </c>
      <c r="L76" s="72" t="s">
        <v>65</v>
      </c>
      <c r="M76" s="60" t="str">
        <f>+M43</f>
        <v>YYYY</v>
      </c>
      <c r="N76" s="72" t="s">
        <v>65</v>
      </c>
      <c r="O76" s="60" t="str">
        <f>+O43</f>
        <v>YYYY</v>
      </c>
      <c r="P76" s="73" t="s">
        <v>65</v>
      </c>
    </row>
    <row r="77" spans="2:20" ht="15" x14ac:dyDescent="0.25">
      <c r="C77" s="32"/>
      <c r="D77" s="33"/>
      <c r="E77" s="33"/>
      <c r="F77" s="48"/>
      <c r="G77" s="33"/>
      <c r="H77" s="48"/>
      <c r="I77" s="33"/>
      <c r="J77" s="48"/>
      <c r="K77" s="33"/>
      <c r="L77" s="48"/>
      <c r="M77" s="33"/>
      <c r="N77" s="48"/>
      <c r="O77" s="33"/>
      <c r="P77" s="74"/>
    </row>
    <row r="78" spans="2:20" ht="15" x14ac:dyDescent="0.25">
      <c r="C78" s="35" t="s">
        <v>35</v>
      </c>
      <c r="D78" s="23"/>
      <c r="E78" s="23"/>
      <c r="F78" s="54"/>
      <c r="G78" s="23"/>
      <c r="H78" s="54"/>
      <c r="I78" s="23"/>
      <c r="J78" s="54"/>
      <c r="K78" s="23"/>
      <c r="L78" s="54"/>
      <c r="M78" s="23"/>
      <c r="N78" s="54"/>
      <c r="O78" s="23"/>
      <c r="P78" s="75"/>
      <c r="R78" s="20"/>
      <c r="S78" s="20"/>
      <c r="T78" s="20"/>
    </row>
    <row r="79" spans="2:20" ht="15" x14ac:dyDescent="0.25">
      <c r="C79" s="32" t="s">
        <v>47</v>
      </c>
      <c r="D79" s="37">
        <f t="shared" ref="D79:E82" si="19">+D13+D46</f>
        <v>118</v>
      </c>
      <c r="E79" s="37">
        <f t="shared" si="19"/>
        <v>118</v>
      </c>
      <c r="F79" s="48">
        <f>+(E79/D79)-1</f>
        <v>0</v>
      </c>
      <c r="G79" s="37">
        <f t="shared" ref="G79:K82" si="20">+G13+G46</f>
        <v>118</v>
      </c>
      <c r="H79" s="48">
        <f>+(G79/E79)-1</f>
        <v>0</v>
      </c>
      <c r="I79" s="37">
        <f t="shared" ref="I79" si="21">+I13+I46</f>
        <v>118</v>
      </c>
      <c r="J79" s="48">
        <f>+(I79/G79)-1</f>
        <v>0</v>
      </c>
      <c r="K79" s="37">
        <f t="shared" si="20"/>
        <v>118</v>
      </c>
      <c r="L79" s="48">
        <f>+(K79/I79)-1</f>
        <v>0</v>
      </c>
      <c r="M79" s="37">
        <f t="shared" ref="M79" si="22">+M13+M46</f>
        <v>118</v>
      </c>
      <c r="N79" s="55">
        <f>+(M79/K79)-1</f>
        <v>0</v>
      </c>
      <c r="O79" s="37">
        <f t="shared" ref="O79" si="23">+O13+O46</f>
        <v>118</v>
      </c>
      <c r="P79" s="115">
        <f>+(O79/M79)-1</f>
        <v>0</v>
      </c>
      <c r="R79" s="20"/>
      <c r="S79" s="20"/>
      <c r="T79" s="20"/>
    </row>
    <row r="80" spans="2:20" ht="15" x14ac:dyDescent="0.25">
      <c r="C80" s="32" t="s">
        <v>48</v>
      </c>
      <c r="D80" s="37">
        <f t="shared" si="19"/>
        <v>6525</v>
      </c>
      <c r="E80" s="37">
        <f t="shared" si="19"/>
        <v>6279</v>
      </c>
      <c r="F80" s="48">
        <f t="shared" ref="F80:F99" si="24">+(E80/D80)-1</f>
        <v>-3.770114942528735E-2</v>
      </c>
      <c r="G80" s="37">
        <f t="shared" si="20"/>
        <v>6907.9999999999964</v>
      </c>
      <c r="H80" s="48">
        <f>+(G80/E80)-1</f>
        <v>0.10017518713170825</v>
      </c>
      <c r="I80" s="37">
        <f t="shared" ref="I80" si="25">+I14+I47</f>
        <v>6907.9999999999964</v>
      </c>
      <c r="J80" s="48">
        <f>+(I80/G80)-1</f>
        <v>0</v>
      </c>
      <c r="K80" s="37">
        <f t="shared" si="20"/>
        <v>6908</v>
      </c>
      <c r="L80" s="48">
        <f>+(K80/I80)-1</f>
        <v>0</v>
      </c>
      <c r="M80" s="37">
        <f t="shared" ref="M80" si="26">+M14+M47</f>
        <v>6908</v>
      </c>
      <c r="N80" s="55">
        <f t="shared" ref="N80:N82" si="27">+(M80/K80)-1</f>
        <v>0</v>
      </c>
      <c r="O80" s="37">
        <f t="shared" ref="O80" si="28">+O14+O47</f>
        <v>6908</v>
      </c>
      <c r="P80" s="115">
        <f t="shared" ref="P80:P82" si="29">+(O80/M80)-1</f>
        <v>0</v>
      </c>
      <c r="R80" s="20"/>
      <c r="S80" s="20"/>
      <c r="T80" s="20"/>
    </row>
    <row r="81" spans="3:16" ht="15" x14ac:dyDescent="0.25">
      <c r="C81" s="32" t="s">
        <v>49</v>
      </c>
      <c r="D81" s="37">
        <f t="shared" si="19"/>
        <v>31002.999999999996</v>
      </c>
      <c r="E81" s="37">
        <f t="shared" si="19"/>
        <v>31700.000000000011</v>
      </c>
      <c r="F81" s="48">
        <f t="shared" si="24"/>
        <v>2.2481695319808148E-2</v>
      </c>
      <c r="G81" s="37">
        <f t="shared" si="20"/>
        <v>32714.000000000004</v>
      </c>
      <c r="H81" s="48">
        <f>+(G81/E81)-1</f>
        <v>3.1987381703469708E-2</v>
      </c>
      <c r="I81" s="37">
        <f t="shared" ref="I81" si="30">+I15+I48</f>
        <v>32714.000000000004</v>
      </c>
      <c r="J81" s="48">
        <f>+(I81/G81)-1</f>
        <v>0</v>
      </c>
      <c r="K81" s="37">
        <f t="shared" si="20"/>
        <v>32714</v>
      </c>
      <c r="L81" s="48">
        <f>+(K81/I81)-1</f>
        <v>0</v>
      </c>
      <c r="M81" s="37">
        <f t="shared" ref="M81" si="31">+M15+M48</f>
        <v>32714</v>
      </c>
      <c r="N81" s="55">
        <f t="shared" si="27"/>
        <v>0</v>
      </c>
      <c r="O81" s="37">
        <f t="shared" ref="O81" si="32">+O15+O48</f>
        <v>32714</v>
      </c>
      <c r="P81" s="115">
        <f t="shared" si="29"/>
        <v>0</v>
      </c>
    </row>
    <row r="82" spans="3:16" ht="15" x14ac:dyDescent="0.25">
      <c r="C82" s="38" t="s">
        <v>50</v>
      </c>
      <c r="D82" s="37">
        <f t="shared" si="19"/>
        <v>4.751417624521074</v>
      </c>
      <c r="E82" s="37">
        <f t="shared" si="19"/>
        <v>5.048574613792006</v>
      </c>
      <c r="F82" s="55">
        <f t="shared" si="24"/>
        <v>6.2540701060956438E-2</v>
      </c>
      <c r="G82" s="37">
        <f t="shared" si="20"/>
        <v>4.7356687898089183</v>
      </c>
      <c r="H82" s="55">
        <f>+(G82/E82)-1</f>
        <v>-6.1979043179489213E-2</v>
      </c>
      <c r="I82" s="37">
        <f t="shared" ref="I82" si="33">+I16+I49</f>
        <v>4.7356687898089183</v>
      </c>
      <c r="J82" s="55">
        <f>+(I82/G82)-1</f>
        <v>0</v>
      </c>
      <c r="K82" s="37">
        <f t="shared" si="20"/>
        <v>4.74</v>
      </c>
      <c r="L82" s="55">
        <f>+(K82/I82)-1</f>
        <v>9.1459314055120089E-4</v>
      </c>
      <c r="M82" s="37">
        <f t="shared" ref="M82" si="34">+M16+M49</f>
        <v>4.74</v>
      </c>
      <c r="N82" s="55">
        <f t="shared" si="27"/>
        <v>0</v>
      </c>
      <c r="O82" s="37">
        <f t="shared" ref="O82" si="35">+O16+O49</f>
        <v>4.74</v>
      </c>
      <c r="P82" s="115">
        <f t="shared" si="29"/>
        <v>0</v>
      </c>
    </row>
    <row r="83" spans="3:16" ht="15" x14ac:dyDescent="0.25">
      <c r="C83" s="35" t="s">
        <v>9</v>
      </c>
      <c r="D83" s="23"/>
      <c r="E83" s="23"/>
      <c r="F83" s="54"/>
      <c r="G83" s="23"/>
      <c r="H83" s="54"/>
      <c r="I83" s="23"/>
      <c r="J83" s="54"/>
      <c r="K83" s="23"/>
      <c r="L83" s="54"/>
      <c r="M83" s="23"/>
      <c r="N83" s="54"/>
      <c r="O83" s="23"/>
      <c r="P83" s="75"/>
    </row>
    <row r="84" spans="3:16" ht="15" x14ac:dyDescent="0.25">
      <c r="C84" s="32" t="s">
        <v>19</v>
      </c>
      <c r="D84" s="37">
        <f>+D18+D51</f>
        <v>247908</v>
      </c>
      <c r="E84" s="37">
        <f>+E18+E51</f>
        <v>241389</v>
      </c>
      <c r="F84" s="48">
        <f t="shared" si="24"/>
        <v>-2.6296045307130034E-2</v>
      </c>
      <c r="G84" s="37">
        <f t="shared" ref="G84:K85" si="36">+G18+G51</f>
        <v>251557.99999999997</v>
      </c>
      <c r="H84" s="48">
        <f>+(G84/E84)-1</f>
        <v>4.2127023186640633E-2</v>
      </c>
      <c r="I84" s="37">
        <f t="shared" ref="I84" si="37">+I18+I51</f>
        <v>255526.99999999997</v>
      </c>
      <c r="J84" s="48">
        <f>+(I84/G84)-1</f>
        <v>1.5777673538508008E-2</v>
      </c>
      <c r="K84" s="37">
        <f t="shared" si="36"/>
        <v>255527</v>
      </c>
      <c r="L84" s="48">
        <f>+(K84/I84)-1</f>
        <v>0</v>
      </c>
      <c r="M84" s="37">
        <f t="shared" ref="M84" si="38">+M18+M51</f>
        <v>255527</v>
      </c>
      <c r="N84" s="55">
        <f t="shared" ref="N84:N85" si="39">+(M84/K84)-1</f>
        <v>0</v>
      </c>
      <c r="O84" s="37">
        <f t="shared" ref="O84" si="40">+O18+O51</f>
        <v>255527</v>
      </c>
      <c r="P84" s="115">
        <f t="shared" ref="P84:P85" si="41">+(O84/M84)-1</f>
        <v>0</v>
      </c>
    </row>
    <row r="85" spans="3:16" ht="15" x14ac:dyDescent="0.25">
      <c r="C85" s="32" t="s">
        <v>21</v>
      </c>
      <c r="D85" s="37">
        <f>+D19+D52</f>
        <v>0</v>
      </c>
      <c r="E85" s="37">
        <f>+E19+E52</f>
        <v>0</v>
      </c>
      <c r="F85" s="48" t="e">
        <f t="shared" si="24"/>
        <v>#DIV/0!</v>
      </c>
      <c r="G85" s="37">
        <f t="shared" si="36"/>
        <v>0</v>
      </c>
      <c r="H85" s="48" t="e">
        <f>+(G85/E85)-1</f>
        <v>#DIV/0!</v>
      </c>
      <c r="I85" s="37">
        <f t="shared" ref="I85" si="42">+I19+I52</f>
        <v>0</v>
      </c>
      <c r="J85" s="48" t="e">
        <f>+(I85/G85)-1</f>
        <v>#DIV/0!</v>
      </c>
      <c r="K85" s="37">
        <f t="shared" si="36"/>
        <v>0</v>
      </c>
      <c r="L85" s="48" t="e">
        <f>+(K85/I85)-1</f>
        <v>#DIV/0!</v>
      </c>
      <c r="M85" s="37">
        <f t="shared" ref="M85" si="43">+M19+M52</f>
        <v>0</v>
      </c>
      <c r="N85" s="55" t="e">
        <f t="shared" si="39"/>
        <v>#DIV/0!</v>
      </c>
      <c r="O85" s="37">
        <f t="shared" ref="O85" si="44">+O19+O52</f>
        <v>0</v>
      </c>
      <c r="P85" s="115" t="e">
        <f t="shared" si="41"/>
        <v>#DIV/0!</v>
      </c>
    </row>
    <row r="86" spans="3:16" ht="15" x14ac:dyDescent="0.25">
      <c r="C86" s="35" t="s">
        <v>10</v>
      </c>
      <c r="D86" s="23"/>
      <c r="E86" s="23"/>
      <c r="F86" s="54"/>
      <c r="G86" s="23"/>
      <c r="H86" s="54"/>
      <c r="I86" s="23"/>
      <c r="J86" s="54"/>
      <c r="K86" s="23"/>
      <c r="L86" s="54"/>
      <c r="M86" s="23"/>
      <c r="N86" s="54"/>
      <c r="O86" s="23"/>
      <c r="P86" s="75"/>
    </row>
    <row r="87" spans="3:16" ht="15" x14ac:dyDescent="0.25">
      <c r="C87" s="32" t="s">
        <v>22</v>
      </c>
      <c r="D87" s="37">
        <f t="shared" ref="D87:E94" si="45">+D21+D54</f>
        <v>4964</v>
      </c>
      <c r="E87" s="37">
        <f t="shared" si="45"/>
        <v>5037</v>
      </c>
      <c r="F87" s="48">
        <f t="shared" si="24"/>
        <v>1.4705882352941124E-2</v>
      </c>
      <c r="G87" s="37">
        <f t="shared" ref="G87:K94" si="46">+G21+G54</f>
        <v>0</v>
      </c>
      <c r="H87" s="48">
        <f t="shared" ref="H87:H94" si="47">+(G87/E87)-1</f>
        <v>-1</v>
      </c>
      <c r="I87" s="37">
        <f t="shared" ref="I87" si="48">+I21+I54</f>
        <v>0</v>
      </c>
      <c r="J87" s="48" t="e">
        <f t="shared" ref="J87:L96" si="49">+(I87/G87)-1</f>
        <v>#DIV/0!</v>
      </c>
      <c r="K87" s="37">
        <f t="shared" si="46"/>
        <v>0</v>
      </c>
      <c r="L87" s="48" t="e">
        <f t="shared" si="49"/>
        <v>#DIV/0!</v>
      </c>
      <c r="M87" s="37">
        <f t="shared" ref="M87" si="50">+M21+M54</f>
        <v>0</v>
      </c>
      <c r="N87" s="55" t="e">
        <f t="shared" ref="N87:N96" si="51">+(M87/K87)-1</f>
        <v>#DIV/0!</v>
      </c>
      <c r="O87" s="37">
        <f t="shared" ref="O87" si="52">+O21+O54</f>
        <v>0</v>
      </c>
      <c r="P87" s="115" t="e">
        <f t="shared" ref="P87:P96" si="53">+(O87/M87)-1</f>
        <v>#DIV/0!</v>
      </c>
    </row>
    <row r="88" spans="3:16" ht="15" x14ac:dyDescent="0.25">
      <c r="C88" s="32" t="s">
        <v>72</v>
      </c>
      <c r="D88" s="37">
        <f t="shared" si="45"/>
        <v>0</v>
      </c>
      <c r="E88" s="37">
        <f t="shared" si="45"/>
        <v>5037</v>
      </c>
      <c r="F88" s="48" t="e">
        <f t="shared" ref="F88" si="54">+(E88/D88)-1</f>
        <v>#DIV/0!</v>
      </c>
      <c r="G88" s="37">
        <f t="shared" si="46"/>
        <v>5127.9999999999973</v>
      </c>
      <c r="H88" s="48">
        <f t="shared" si="47"/>
        <v>1.8066309311097317E-2</v>
      </c>
      <c r="I88" s="37">
        <f t="shared" ref="I88" si="55">+I22+I55</f>
        <v>5128</v>
      </c>
      <c r="J88" s="48">
        <f t="shared" si="49"/>
        <v>0</v>
      </c>
      <c r="K88" s="37">
        <f t="shared" si="46"/>
        <v>5128</v>
      </c>
      <c r="L88" s="48">
        <f t="shared" si="49"/>
        <v>0</v>
      </c>
      <c r="M88" s="37">
        <f t="shared" ref="M88" si="56">+M22+M55</f>
        <v>5128</v>
      </c>
      <c r="N88" s="55">
        <f t="shared" si="51"/>
        <v>0</v>
      </c>
      <c r="O88" s="37">
        <f t="shared" ref="O88" si="57">+O22+O55</f>
        <v>5128</v>
      </c>
      <c r="P88" s="115">
        <f t="shared" si="53"/>
        <v>0</v>
      </c>
    </row>
    <row r="89" spans="3:16" ht="15" x14ac:dyDescent="0.25">
      <c r="C89" s="32" t="s">
        <v>23</v>
      </c>
      <c r="D89" s="37">
        <f t="shared" si="45"/>
        <v>33872.000000000007</v>
      </c>
      <c r="E89" s="37">
        <f t="shared" si="45"/>
        <v>32217.999999999989</v>
      </c>
      <c r="F89" s="48">
        <f t="shared" si="24"/>
        <v>-4.8830892772792178E-2</v>
      </c>
      <c r="G89" s="37">
        <f t="shared" si="46"/>
        <v>5127.9999999999973</v>
      </c>
      <c r="H89" s="48">
        <f t="shared" si="47"/>
        <v>-0.84083431622074623</v>
      </c>
      <c r="I89" s="37">
        <f t="shared" ref="I89" si="58">+I23+I56</f>
        <v>5128</v>
      </c>
      <c r="J89" s="48">
        <f t="shared" si="49"/>
        <v>0</v>
      </c>
      <c r="K89" s="37">
        <f t="shared" si="46"/>
        <v>5128</v>
      </c>
      <c r="L89" s="48">
        <f t="shared" si="49"/>
        <v>0</v>
      </c>
      <c r="M89" s="37">
        <f t="shared" ref="M89" si="59">+M23+M56</f>
        <v>5128</v>
      </c>
      <c r="N89" s="55">
        <f t="shared" si="51"/>
        <v>0</v>
      </c>
      <c r="O89" s="37">
        <f t="shared" ref="O89" si="60">+O23+O56</f>
        <v>5128</v>
      </c>
      <c r="P89" s="115">
        <f t="shared" si="53"/>
        <v>0</v>
      </c>
    </row>
    <row r="90" spans="3:16" ht="15" x14ac:dyDescent="0.25">
      <c r="C90" s="32" t="s">
        <v>60</v>
      </c>
      <c r="D90" s="37">
        <f t="shared" si="45"/>
        <v>11554</v>
      </c>
      <c r="E90" s="37">
        <f t="shared" si="45"/>
        <v>11900</v>
      </c>
      <c r="F90" s="48">
        <f t="shared" si="24"/>
        <v>2.9946338930240568E-2</v>
      </c>
      <c r="G90" s="37">
        <f t="shared" si="46"/>
        <v>0</v>
      </c>
      <c r="H90" s="48">
        <f t="shared" si="47"/>
        <v>-1</v>
      </c>
      <c r="I90" s="37">
        <f t="shared" ref="I90" si="61">+I24+I57</f>
        <v>0</v>
      </c>
      <c r="J90" s="48" t="e">
        <f t="shared" si="49"/>
        <v>#DIV/0!</v>
      </c>
      <c r="K90" s="37">
        <f t="shared" si="46"/>
        <v>0</v>
      </c>
      <c r="L90" s="48" t="e">
        <f t="shared" si="49"/>
        <v>#DIV/0!</v>
      </c>
      <c r="M90" s="37">
        <f t="shared" ref="M90" si="62">+M24+M57</f>
        <v>0</v>
      </c>
      <c r="N90" s="55" t="e">
        <f t="shared" si="51"/>
        <v>#DIV/0!</v>
      </c>
      <c r="O90" s="37">
        <f t="shared" ref="O90" si="63">+O24+O57</f>
        <v>0</v>
      </c>
      <c r="P90" s="115" t="e">
        <f t="shared" si="53"/>
        <v>#DIV/0!</v>
      </c>
    </row>
    <row r="91" spans="3:16" ht="15" x14ac:dyDescent="0.25">
      <c r="C91" s="32" t="s">
        <v>61</v>
      </c>
      <c r="D91" s="37">
        <f t="shared" si="45"/>
        <v>4987</v>
      </c>
      <c r="E91" s="37">
        <f t="shared" si="45"/>
        <v>4941</v>
      </c>
      <c r="F91" s="48">
        <f t="shared" si="24"/>
        <v>-9.2239823541206967E-3</v>
      </c>
      <c r="G91" s="37">
        <f t="shared" si="46"/>
        <v>0</v>
      </c>
      <c r="H91" s="48">
        <f t="shared" si="47"/>
        <v>-1</v>
      </c>
      <c r="I91" s="37">
        <f t="shared" ref="I91" si="64">+I25+I58</f>
        <v>0</v>
      </c>
      <c r="J91" s="48" t="e">
        <f t="shared" si="49"/>
        <v>#DIV/0!</v>
      </c>
      <c r="K91" s="37">
        <f t="shared" si="46"/>
        <v>0</v>
      </c>
      <c r="L91" s="48" t="e">
        <f t="shared" si="49"/>
        <v>#DIV/0!</v>
      </c>
      <c r="M91" s="37">
        <f t="shared" ref="M91" si="65">+M25+M58</f>
        <v>0</v>
      </c>
      <c r="N91" s="55" t="e">
        <f t="shared" si="51"/>
        <v>#DIV/0!</v>
      </c>
      <c r="O91" s="37">
        <f t="shared" ref="O91" si="66">+O25+O58</f>
        <v>0</v>
      </c>
      <c r="P91" s="115" t="e">
        <f t="shared" si="53"/>
        <v>#DIV/0!</v>
      </c>
    </row>
    <row r="92" spans="3:16" ht="15" x14ac:dyDescent="0.25">
      <c r="C92" s="32" t="s">
        <v>62</v>
      </c>
      <c r="D92" s="37">
        <f t="shared" si="45"/>
        <v>805.99999999999989</v>
      </c>
      <c r="E92" s="37">
        <f t="shared" si="45"/>
        <v>757.00000000000011</v>
      </c>
      <c r="F92" s="48">
        <f t="shared" si="24"/>
        <v>-6.0794044665012148E-2</v>
      </c>
      <c r="G92" s="37">
        <f t="shared" si="46"/>
        <v>5101</v>
      </c>
      <c r="H92" s="48">
        <f t="shared" si="47"/>
        <v>5.738441215323645</v>
      </c>
      <c r="I92" s="37">
        <f t="shared" ref="I92" si="67">+I26+I59</f>
        <v>5101</v>
      </c>
      <c r="J92" s="48">
        <f t="shared" si="49"/>
        <v>0</v>
      </c>
      <c r="K92" s="37">
        <f t="shared" si="46"/>
        <v>5101</v>
      </c>
      <c r="L92" s="48">
        <f t="shared" si="49"/>
        <v>0</v>
      </c>
      <c r="M92" s="37">
        <f t="shared" ref="M92" si="68">+M26+M59</f>
        <v>5101</v>
      </c>
      <c r="N92" s="55">
        <f t="shared" si="51"/>
        <v>0</v>
      </c>
      <c r="O92" s="37">
        <f t="shared" ref="O92" si="69">+O26+O59</f>
        <v>5101</v>
      </c>
      <c r="P92" s="115">
        <f t="shared" si="53"/>
        <v>0</v>
      </c>
    </row>
    <row r="93" spans="3:16" ht="15" x14ac:dyDescent="0.25">
      <c r="C93" s="32" t="s">
        <v>63</v>
      </c>
      <c r="D93" s="37">
        <f t="shared" si="45"/>
        <v>43861.000000000007</v>
      </c>
      <c r="E93" s="37">
        <f t="shared" si="45"/>
        <v>41794</v>
      </c>
      <c r="F93" s="48">
        <f t="shared" si="24"/>
        <v>-4.7126148514625932E-2</v>
      </c>
      <c r="G93" s="37">
        <f t="shared" si="46"/>
        <v>0</v>
      </c>
      <c r="H93" s="48">
        <f t="shared" si="47"/>
        <v>-1</v>
      </c>
      <c r="I93" s="37">
        <f t="shared" ref="I93" si="70">+I27+I60</f>
        <v>0</v>
      </c>
      <c r="J93" s="48" t="e">
        <f t="shared" si="49"/>
        <v>#DIV/0!</v>
      </c>
      <c r="K93" s="37">
        <f t="shared" si="46"/>
        <v>0</v>
      </c>
      <c r="L93" s="48" t="e">
        <f t="shared" si="49"/>
        <v>#DIV/0!</v>
      </c>
      <c r="M93" s="37">
        <f t="shared" ref="M93" si="71">+M27+M60</f>
        <v>0</v>
      </c>
      <c r="N93" s="55" t="e">
        <f t="shared" si="51"/>
        <v>#DIV/0!</v>
      </c>
      <c r="O93" s="37">
        <f t="shared" ref="O93" si="72">+O27+O60</f>
        <v>0</v>
      </c>
      <c r="P93" s="115" t="e">
        <f t="shared" si="53"/>
        <v>#DIV/0!</v>
      </c>
    </row>
    <row r="94" spans="3:16" ht="15" x14ac:dyDescent="0.25">
      <c r="C94" s="32" t="s">
        <v>64</v>
      </c>
      <c r="D94" s="37">
        <f t="shared" si="45"/>
        <v>524028.99999999994</v>
      </c>
      <c r="E94" s="37">
        <f t="shared" si="45"/>
        <v>519824.00000000006</v>
      </c>
      <c r="F94" s="48">
        <f t="shared" si="24"/>
        <v>-8.0243650637653596E-3</v>
      </c>
      <c r="G94" s="37">
        <f t="shared" si="46"/>
        <v>0</v>
      </c>
      <c r="H94" s="48">
        <f t="shared" si="47"/>
        <v>-1</v>
      </c>
      <c r="I94" s="37">
        <f t="shared" ref="I94" si="73">+I28+I61</f>
        <v>0</v>
      </c>
      <c r="J94" s="48" t="e">
        <f t="shared" si="49"/>
        <v>#DIV/0!</v>
      </c>
      <c r="K94" s="37">
        <f t="shared" si="46"/>
        <v>0</v>
      </c>
      <c r="L94" s="48" t="e">
        <f t="shared" si="49"/>
        <v>#DIV/0!</v>
      </c>
      <c r="M94" s="37">
        <f t="shared" ref="M94" si="74">+M28+M61</f>
        <v>0</v>
      </c>
      <c r="N94" s="55" t="e">
        <f t="shared" si="51"/>
        <v>#DIV/0!</v>
      </c>
      <c r="O94" s="37">
        <f t="shared" ref="O94" si="75">+O28+O61</f>
        <v>0</v>
      </c>
      <c r="P94" s="115" t="e">
        <f t="shared" si="53"/>
        <v>#DIV/0!</v>
      </c>
    </row>
    <row r="95" spans="3:16" ht="15" x14ac:dyDescent="0.25">
      <c r="C95" s="32"/>
      <c r="D95" s="37">
        <f t="shared" ref="D95:E95" si="76">+D29+D62</f>
        <v>0</v>
      </c>
      <c r="E95" s="37">
        <f t="shared" si="76"/>
        <v>0</v>
      </c>
      <c r="F95" s="48" t="e">
        <f t="shared" ref="F95:F96" si="77">+(E95/D95)-1</f>
        <v>#DIV/0!</v>
      </c>
      <c r="G95" s="37">
        <f t="shared" ref="G95:I95" si="78">+G29+G62</f>
        <v>0</v>
      </c>
      <c r="H95" s="48" t="e">
        <f t="shared" ref="H95:H96" si="79">+(G95/E95)-1</f>
        <v>#DIV/0!</v>
      </c>
      <c r="I95" s="37">
        <f t="shared" si="78"/>
        <v>0</v>
      </c>
      <c r="J95" s="48" t="e">
        <f t="shared" si="49"/>
        <v>#DIV/0!</v>
      </c>
      <c r="K95" s="37">
        <f t="shared" ref="K95:M95" si="80">+K29+K62</f>
        <v>0</v>
      </c>
      <c r="L95" s="48" t="e">
        <f t="shared" si="49"/>
        <v>#DIV/0!</v>
      </c>
      <c r="M95" s="37">
        <f t="shared" si="80"/>
        <v>0</v>
      </c>
      <c r="N95" s="55" t="e">
        <f t="shared" si="51"/>
        <v>#DIV/0!</v>
      </c>
      <c r="O95" s="37">
        <f t="shared" ref="O95" si="81">+O29+O62</f>
        <v>0</v>
      </c>
      <c r="P95" s="115" t="e">
        <f t="shared" si="53"/>
        <v>#DIV/0!</v>
      </c>
    </row>
    <row r="96" spans="3:16" ht="15" x14ac:dyDescent="0.25">
      <c r="C96" s="32"/>
      <c r="D96" s="37">
        <f t="shared" ref="D96:E96" si="82">+D30+D63</f>
        <v>0</v>
      </c>
      <c r="E96" s="37">
        <f t="shared" si="82"/>
        <v>0</v>
      </c>
      <c r="F96" s="48" t="e">
        <f t="shared" si="77"/>
        <v>#DIV/0!</v>
      </c>
      <c r="G96" s="37">
        <f t="shared" ref="G96:I96" si="83">+G30+G63</f>
        <v>0</v>
      </c>
      <c r="H96" s="48" t="e">
        <f t="shared" si="79"/>
        <v>#DIV/0!</v>
      </c>
      <c r="I96" s="37">
        <f t="shared" si="83"/>
        <v>0</v>
      </c>
      <c r="J96" s="48" t="e">
        <f t="shared" si="49"/>
        <v>#DIV/0!</v>
      </c>
      <c r="K96" s="37">
        <f t="shared" ref="K96:M96" si="84">+K30+K63</f>
        <v>0</v>
      </c>
      <c r="L96" s="48" t="e">
        <f t="shared" si="49"/>
        <v>#DIV/0!</v>
      </c>
      <c r="M96" s="37">
        <f t="shared" si="84"/>
        <v>0</v>
      </c>
      <c r="N96" s="55" t="e">
        <f t="shared" si="51"/>
        <v>#DIV/0!</v>
      </c>
      <c r="O96" s="37">
        <f t="shared" ref="O96" si="85">+O30+O63</f>
        <v>0</v>
      </c>
      <c r="P96" s="115" t="e">
        <f t="shared" si="53"/>
        <v>#DIV/0!</v>
      </c>
    </row>
    <row r="97" spans="3:16" ht="15" x14ac:dyDescent="0.25">
      <c r="C97" s="35" t="s">
        <v>11</v>
      </c>
      <c r="D97" s="23"/>
      <c r="E97" s="23"/>
      <c r="F97" s="54"/>
      <c r="G97" s="23"/>
      <c r="H97" s="54"/>
      <c r="I97" s="23"/>
      <c r="J97" s="54"/>
      <c r="K97" s="23"/>
      <c r="L97" s="54"/>
      <c r="M97" s="23"/>
      <c r="N97" s="54"/>
      <c r="O97" s="23"/>
      <c r="P97" s="75"/>
    </row>
    <row r="98" spans="3:16" ht="15" x14ac:dyDescent="0.25">
      <c r="C98" s="32" t="s">
        <v>12</v>
      </c>
      <c r="D98" s="37">
        <f>+D32+D65</f>
        <v>17836.72156328386</v>
      </c>
      <c r="E98" s="37">
        <f>+E32+E65</f>
        <v>16883.947971990052</v>
      </c>
      <c r="F98" s="48">
        <f t="shared" si="24"/>
        <v>-5.3416407713346437E-2</v>
      </c>
      <c r="G98" s="37">
        <f t="shared" ref="G98:K99" si="86">+G32+G65</f>
        <v>0</v>
      </c>
      <c r="H98" s="48">
        <f>+(G98/E98)-1</f>
        <v>-1</v>
      </c>
      <c r="I98" s="37">
        <f t="shared" ref="I98" si="87">+I32+I65</f>
        <v>0</v>
      </c>
      <c r="J98" s="48" t="e">
        <f>+(I98/G98)-1</f>
        <v>#DIV/0!</v>
      </c>
      <c r="K98" s="37">
        <f t="shared" si="86"/>
        <v>0</v>
      </c>
      <c r="L98" s="48" t="e">
        <f>+(K98/I98)-1</f>
        <v>#DIV/0!</v>
      </c>
      <c r="M98" s="37">
        <f t="shared" ref="M98" si="88">+M32+M65</f>
        <v>0</v>
      </c>
      <c r="N98" s="55" t="e">
        <f t="shared" ref="N98:N99" si="89">+(M98/K98)-1</f>
        <v>#DIV/0!</v>
      </c>
      <c r="O98" s="37">
        <f t="shared" ref="O98" si="90">+O32+O65</f>
        <v>0</v>
      </c>
      <c r="P98" s="115" t="e">
        <f t="shared" ref="P98:P99" si="91">+(O98/M98)-1</f>
        <v>#DIV/0!</v>
      </c>
    </row>
    <row r="99" spans="3:16" ht="15.75" thickBot="1" x14ac:dyDescent="0.3">
      <c r="C99" s="32" t="s">
        <v>13</v>
      </c>
      <c r="D99" s="37">
        <f>+D33+D66</f>
        <v>84749.713199461999</v>
      </c>
      <c r="E99" s="37">
        <f>+E33+E66</f>
        <v>85239.871111974004</v>
      </c>
      <c r="F99" s="48">
        <f t="shared" si="24"/>
        <v>5.7835937610597465E-3</v>
      </c>
      <c r="G99" s="37">
        <f t="shared" si="86"/>
        <v>18533.086609538463</v>
      </c>
      <c r="H99" s="48">
        <f>+(G99/E99)-1</f>
        <v>-0.78257725677232937</v>
      </c>
      <c r="I99" s="37">
        <f t="shared" ref="I99" si="92">+I33+I66</f>
        <v>18896.550282186286</v>
      </c>
      <c r="J99" s="48">
        <f>+(I99/G99)-1</f>
        <v>1.9611610321874862E-2</v>
      </c>
      <c r="K99" s="37">
        <f t="shared" si="86"/>
        <v>0</v>
      </c>
      <c r="L99" s="48">
        <f>+(K99/I99)-1</f>
        <v>-1</v>
      </c>
      <c r="M99" s="37">
        <f t="shared" ref="M99" si="93">+M33+M66</f>
        <v>0</v>
      </c>
      <c r="N99" s="55" t="e">
        <f t="shared" si="89"/>
        <v>#DIV/0!</v>
      </c>
      <c r="O99" s="37">
        <f t="shared" ref="O99" si="94">+O33+O66</f>
        <v>0</v>
      </c>
      <c r="P99" s="115" t="e">
        <f t="shared" si="91"/>
        <v>#DIV/0!</v>
      </c>
    </row>
    <row r="100" spans="3:16" ht="15.75" thickBot="1" x14ac:dyDescent="0.3">
      <c r="C100" s="26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8"/>
    </row>
  </sheetData>
  <mergeCells count="19">
    <mergeCell ref="C1:P1"/>
    <mergeCell ref="D41:E41"/>
    <mergeCell ref="G41:M41"/>
    <mergeCell ref="C38:P38"/>
    <mergeCell ref="C36:P36"/>
    <mergeCell ref="C9:C10"/>
    <mergeCell ref="D8:E8"/>
    <mergeCell ref="G8:M8"/>
    <mergeCell ref="C3:P3"/>
    <mergeCell ref="C40:P40"/>
    <mergeCell ref="C4:P4"/>
    <mergeCell ref="C7:P7"/>
    <mergeCell ref="C75:C76"/>
    <mergeCell ref="C42:C43"/>
    <mergeCell ref="D74:E74"/>
    <mergeCell ref="G74:M74"/>
    <mergeCell ref="C69:P69"/>
    <mergeCell ref="C70:P70"/>
    <mergeCell ref="C73:P73"/>
  </mergeCells>
  <pageMargins left="0.95" right="0.7" top="0.5" bottom="0.5" header="0.3" footer="0.3"/>
  <pageSetup scale="70" fitToHeight="0" orientation="landscape" r:id="rId1"/>
  <headerFooter>
    <oddFooter>&amp;L&amp;P&amp;CGMCB&amp;R&amp;F</oddFooter>
  </headerFooter>
  <rowBreaks count="2" manualBreakCount="2">
    <brk id="34" min="2" max="13" man="1"/>
    <brk id="67" min="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workbookViewId="0">
      <selection activeCell="C1" sqref="C1"/>
    </sheetView>
  </sheetViews>
  <sheetFormatPr defaultColWidth="9.140625" defaultRowHeight="12.75" x14ac:dyDescent="0.2"/>
  <cols>
    <col min="1" max="1" width="43.28515625" style="84" customWidth="1"/>
    <col min="2" max="2" width="66.42578125" style="84" bestFit="1" customWidth="1"/>
    <col min="3" max="4" width="24.5703125" style="84" bestFit="1" customWidth="1" collapsed="1"/>
    <col min="5" max="5" width="48" style="84" customWidth="1" collapsed="1"/>
    <col min="6" max="6" width="25.7109375" style="88" customWidth="1" collapsed="1"/>
    <col min="7" max="7" width="48" style="84" customWidth="1"/>
    <col min="8" max="8" width="9.85546875" style="84" customWidth="1"/>
    <col min="9" max="9" width="9.140625" style="84"/>
    <col min="10" max="10" width="8.7109375" style="84" customWidth="1"/>
    <col min="11" max="11" width="16.85546875" style="84" customWidth="1"/>
    <col min="12" max="12" width="9.85546875" style="84" customWidth="1"/>
    <col min="13" max="13" width="9.140625" style="84"/>
    <col min="14" max="14" width="10.42578125" style="84" customWidth="1"/>
    <col min="15" max="16384" width="9.140625" style="84"/>
  </cols>
  <sheetData>
    <row r="1" spans="1:14" ht="12.75" customHeight="1" x14ac:dyDescent="0.2">
      <c r="A1" s="160" t="s">
        <v>18</v>
      </c>
      <c r="B1" s="160" t="s">
        <v>18</v>
      </c>
      <c r="C1" s="83" t="str">
        <f>+'Report Data'!C1</f>
        <v>2017</v>
      </c>
      <c r="D1" s="99" t="str">
        <f>+'Report Data'!D1</f>
        <v>2018</v>
      </c>
      <c r="E1" s="99" t="str">
        <f>+'Report Data'!E1</f>
        <v/>
      </c>
      <c r="F1" s="99" t="str">
        <f>+'Report Data'!F1</f>
        <v>2019</v>
      </c>
      <c r="G1" s="84" t="s">
        <v>18</v>
      </c>
    </row>
    <row r="2" spans="1:14" x14ac:dyDescent="0.2">
      <c r="A2" s="160" t="s">
        <v>18</v>
      </c>
      <c r="B2" s="161" t="s">
        <v>18</v>
      </c>
      <c r="C2" s="84" t="str">
        <f>+'Report Data'!C2</f>
        <v>Actuals</v>
      </c>
      <c r="D2" s="100" t="str">
        <f>+'Report Data'!D2</f>
        <v>Budget 2018 Mid Year</v>
      </c>
      <c r="E2" s="100" t="str">
        <f>+'Report Data'!E2</f>
        <v>Projections 2018</v>
      </c>
      <c r="F2" s="100" t="str">
        <f>+'Report Data'!F2</f>
        <v>Budget 2019 Submitted</v>
      </c>
      <c r="G2" s="84" t="s">
        <v>18</v>
      </c>
    </row>
    <row r="3" spans="1:14" ht="12.75" customHeight="1" x14ac:dyDescent="0.25">
      <c r="A3" s="83" t="s">
        <v>18</v>
      </c>
      <c r="B3" s="84" t="s">
        <v>0</v>
      </c>
      <c r="C3" s="81"/>
      <c r="D3" s="82"/>
      <c r="E3" s="81"/>
      <c r="F3" s="89"/>
      <c r="G3" s="84" t="s">
        <v>18</v>
      </c>
    </row>
    <row r="4" spans="1:14" ht="12.75" customHeight="1" x14ac:dyDescent="0.25">
      <c r="A4" s="84" t="s">
        <v>18</v>
      </c>
      <c r="B4" s="82" t="s">
        <v>1</v>
      </c>
      <c r="C4" s="162"/>
      <c r="D4" s="163"/>
      <c r="E4" s="81"/>
      <c r="F4" s="90"/>
      <c r="G4" s="82" t="s">
        <v>18</v>
      </c>
    </row>
    <row r="5" spans="1:14" ht="12.75" customHeight="1" x14ac:dyDescent="0.25">
      <c r="A5" s="84" t="s">
        <v>18</v>
      </c>
      <c r="B5" s="82" t="s">
        <v>2</v>
      </c>
      <c r="C5" s="81"/>
      <c r="D5" s="81"/>
      <c r="E5" s="81"/>
      <c r="F5" s="90"/>
      <c r="G5" s="82" t="s">
        <v>18</v>
      </c>
    </row>
    <row r="6" spans="1:14" ht="12.75" customHeight="1" x14ac:dyDescent="0.25">
      <c r="A6" s="84" t="s">
        <v>18</v>
      </c>
      <c r="B6" s="11" t="s">
        <v>3</v>
      </c>
      <c r="C6" s="1"/>
      <c r="D6" s="1"/>
      <c r="E6" s="1"/>
      <c r="F6" s="91"/>
      <c r="G6" s="82" t="s">
        <v>18</v>
      </c>
    </row>
    <row r="7" spans="1:14" ht="12.75" customHeight="1" x14ac:dyDescent="0.25">
      <c r="A7" s="84" t="s">
        <v>18</v>
      </c>
      <c r="B7" s="11" t="s">
        <v>73</v>
      </c>
      <c r="C7" s="1">
        <f>'Report Data'!C7</f>
        <v>118</v>
      </c>
      <c r="D7" s="1">
        <f>'Report Data'!D7</f>
        <v>118</v>
      </c>
      <c r="E7" s="1">
        <f>'Report Data'!E7</f>
        <v>118</v>
      </c>
      <c r="F7" s="91">
        <f>'Report Data'!F7</f>
        <v>118</v>
      </c>
      <c r="G7" s="82" t="s">
        <v>18</v>
      </c>
    </row>
    <row r="8" spans="1:14" ht="12.75" customHeight="1" x14ac:dyDescent="0.25">
      <c r="A8" s="84" t="s">
        <v>18</v>
      </c>
      <c r="B8" s="12" t="s">
        <v>74</v>
      </c>
      <c r="C8" s="6">
        <f>'Report Data'!C8</f>
        <v>0.7204367203794827</v>
      </c>
      <c r="D8" s="6">
        <f>'Report Data'!D8</f>
        <v>0.7366333592242561</v>
      </c>
      <c r="E8" s="6">
        <f>'Report Data'!E8</f>
        <v>0.76019633166127154</v>
      </c>
      <c r="F8" s="92">
        <f>'Report Data'!F8</f>
        <v>0.76019633166127154</v>
      </c>
      <c r="G8" s="8" t="s">
        <v>18</v>
      </c>
    </row>
    <row r="9" spans="1:14" s="44" customFormat="1" ht="12.75" customHeight="1" x14ac:dyDescent="0.25">
      <c r="A9" s="44" t="s">
        <v>18</v>
      </c>
      <c r="B9" s="11" t="s">
        <v>75</v>
      </c>
      <c r="C9" s="11">
        <f>'Report Data'!C9</f>
        <v>6525</v>
      </c>
      <c r="D9" s="11">
        <f>'Report Data'!D9</f>
        <v>6279</v>
      </c>
      <c r="E9" s="11">
        <f>'Report Data'!E9</f>
        <v>6907.9999999999964</v>
      </c>
      <c r="F9" s="93">
        <f>'Report Data'!F9</f>
        <v>6907.9999999999964</v>
      </c>
      <c r="G9" s="63" t="s">
        <v>18</v>
      </c>
      <c r="H9" s="45" t="s">
        <v>18</v>
      </c>
      <c r="J9" s="58" t="s">
        <v>18</v>
      </c>
      <c r="K9" s="66" t="s">
        <v>18</v>
      </c>
      <c r="L9" s="58" t="s">
        <v>18</v>
      </c>
      <c r="M9" s="66" t="s">
        <v>18</v>
      </c>
      <c r="N9" s="59" t="s">
        <v>18</v>
      </c>
    </row>
    <row r="10" spans="1:14" ht="12.75" customHeight="1" x14ac:dyDescent="0.25">
      <c r="A10" s="84" t="s">
        <v>18</v>
      </c>
      <c r="B10" s="11" t="s">
        <v>76</v>
      </c>
      <c r="C10" s="2">
        <f>'Report Data'!C10</f>
        <v>31002.999999999996</v>
      </c>
      <c r="D10" s="2">
        <f>'Report Data'!D10</f>
        <v>31700.000000000011</v>
      </c>
      <c r="E10" s="2">
        <f>'Report Data'!E10</f>
        <v>32714.000000000004</v>
      </c>
      <c r="F10" s="94">
        <f>'Report Data'!F10</f>
        <v>32714.000000000004</v>
      </c>
      <c r="G10" s="82" t="s">
        <v>18</v>
      </c>
      <c r="N10" s="51" t="s">
        <v>18</v>
      </c>
    </row>
    <row r="11" spans="1:14" ht="12.75" customHeight="1" x14ac:dyDescent="0.25">
      <c r="A11" s="84" t="s">
        <v>18</v>
      </c>
      <c r="B11" s="13" t="s">
        <v>77</v>
      </c>
      <c r="C11" s="3">
        <f>'Report Data'!C11</f>
        <v>4.751417624521074</v>
      </c>
      <c r="D11" s="3">
        <f>'Report Data'!D11</f>
        <v>5.048574613792006</v>
      </c>
      <c r="E11" s="3">
        <f>'Report Data'!E11</f>
        <v>4.7356687898089183</v>
      </c>
      <c r="F11" s="95">
        <f>'Report Data'!F11</f>
        <v>4.7356687898089183</v>
      </c>
      <c r="G11" s="9" t="s">
        <v>18</v>
      </c>
      <c r="H11" s="47" t="s">
        <v>18</v>
      </c>
      <c r="N11" s="51" t="s">
        <v>18</v>
      </c>
    </row>
    <row r="12" spans="1:14" ht="12.75" customHeight="1" x14ac:dyDescent="0.25">
      <c r="A12" s="84" t="s">
        <v>18</v>
      </c>
      <c r="B12" s="11" t="s">
        <v>4</v>
      </c>
      <c r="C12" s="2">
        <f>'Report Data'!C12</f>
        <v>0</v>
      </c>
      <c r="D12" s="2">
        <f>'Report Data'!D12</f>
        <v>0</v>
      </c>
      <c r="E12" s="2">
        <f>'Report Data'!E12</f>
        <v>0</v>
      </c>
      <c r="F12" s="89">
        <f>'Report Data'!F12</f>
        <v>0</v>
      </c>
      <c r="G12" s="82" t="s">
        <v>18</v>
      </c>
      <c r="H12" s="47" t="s">
        <v>18</v>
      </c>
      <c r="I12" s="49" t="s">
        <v>18</v>
      </c>
      <c r="J12" s="50" t="s">
        <v>18</v>
      </c>
      <c r="K12" s="49" t="s">
        <v>18</v>
      </c>
      <c r="L12" s="50" t="s">
        <v>18</v>
      </c>
      <c r="M12" s="49" t="s">
        <v>18</v>
      </c>
      <c r="N12" s="52" t="s">
        <v>18</v>
      </c>
    </row>
    <row r="13" spans="1:14" ht="12.75" customHeight="1" x14ac:dyDescent="0.25">
      <c r="A13" s="84" t="s">
        <v>18</v>
      </c>
      <c r="B13" s="11" t="s">
        <v>78</v>
      </c>
      <c r="C13" s="2">
        <f>'Report Data'!C13</f>
        <v>0</v>
      </c>
      <c r="D13" s="2">
        <f>'Report Data'!D13</f>
        <v>0</v>
      </c>
      <c r="E13" s="2">
        <f>'Report Data'!E13</f>
        <v>0</v>
      </c>
      <c r="F13" s="89">
        <f>'Report Data'!F13</f>
        <v>0</v>
      </c>
      <c r="G13" s="82" t="s">
        <v>18</v>
      </c>
      <c r="H13" s="47" t="s">
        <v>18</v>
      </c>
      <c r="I13" s="49" t="s">
        <v>18</v>
      </c>
      <c r="J13" s="50" t="s">
        <v>18</v>
      </c>
      <c r="K13" s="49" t="s">
        <v>18</v>
      </c>
      <c r="L13" s="50" t="s">
        <v>18</v>
      </c>
      <c r="M13" s="49" t="s">
        <v>18</v>
      </c>
      <c r="N13" s="52" t="s">
        <v>18</v>
      </c>
    </row>
    <row r="14" spans="1:14" ht="12.75" customHeight="1" x14ac:dyDescent="0.25">
      <c r="A14" s="84" t="s">
        <v>18</v>
      </c>
      <c r="B14" s="11" t="s">
        <v>79</v>
      </c>
      <c r="C14" s="1">
        <f>'Report Data'!C14</f>
        <v>0</v>
      </c>
      <c r="D14" s="1">
        <f>'Report Data'!D14</f>
        <v>0</v>
      </c>
      <c r="E14" s="1">
        <f>'Report Data'!E14</f>
        <v>0</v>
      </c>
      <c r="F14" s="89">
        <f>'Report Data'!F14</f>
        <v>0</v>
      </c>
      <c r="G14" s="82" t="s">
        <v>18</v>
      </c>
      <c r="H14" s="47" t="s">
        <v>18</v>
      </c>
      <c r="I14" s="49" t="s">
        <v>18</v>
      </c>
      <c r="J14" s="50" t="s">
        <v>18</v>
      </c>
      <c r="K14" s="49" t="s">
        <v>18</v>
      </c>
      <c r="L14" s="50" t="s">
        <v>18</v>
      </c>
      <c r="M14" s="49" t="s">
        <v>18</v>
      </c>
      <c r="N14" s="52" t="s">
        <v>18</v>
      </c>
    </row>
    <row r="15" spans="1:14" ht="12.75" customHeight="1" x14ac:dyDescent="0.25">
      <c r="A15" s="84" t="s">
        <v>18</v>
      </c>
      <c r="B15" s="11" t="s">
        <v>80</v>
      </c>
      <c r="C15" s="2">
        <f>'Report Data'!C15</f>
        <v>0</v>
      </c>
      <c r="D15" s="2">
        <f>'Report Data'!D15</f>
        <v>0</v>
      </c>
      <c r="E15" s="2">
        <f>'Report Data'!E15</f>
        <v>0</v>
      </c>
      <c r="F15" s="89">
        <f>'Report Data'!F15</f>
        <v>0</v>
      </c>
      <c r="G15" s="82" t="s">
        <v>18</v>
      </c>
      <c r="H15" s="47" t="s">
        <v>18</v>
      </c>
      <c r="I15" s="49" t="s">
        <v>18</v>
      </c>
      <c r="J15" s="50" t="s">
        <v>18</v>
      </c>
      <c r="K15" s="49" t="s">
        <v>18</v>
      </c>
      <c r="L15" s="50" t="s">
        <v>18</v>
      </c>
      <c r="M15" s="49" t="s">
        <v>18</v>
      </c>
      <c r="N15" s="52" t="s">
        <v>18</v>
      </c>
    </row>
    <row r="16" spans="1:14" ht="12.75" customHeight="1" x14ac:dyDescent="0.25">
      <c r="A16" s="84" t="s">
        <v>18</v>
      </c>
      <c r="B16" s="13" t="s">
        <v>81</v>
      </c>
      <c r="C16" s="3">
        <f>'Report Data'!C16</f>
        <v>0</v>
      </c>
      <c r="D16" s="3">
        <f>'Report Data'!D16</f>
        <v>0</v>
      </c>
      <c r="E16" s="3">
        <f>'Report Data'!E16</f>
        <v>0</v>
      </c>
      <c r="F16" s="96">
        <f>'Report Data'!F16</f>
        <v>0</v>
      </c>
      <c r="G16" s="9" t="s">
        <v>18</v>
      </c>
      <c r="H16" s="47" t="s">
        <v>18</v>
      </c>
      <c r="J16" s="84" t="s">
        <v>18</v>
      </c>
      <c r="L16" s="84" t="s">
        <v>18</v>
      </c>
      <c r="N16" s="51" t="s">
        <v>18</v>
      </c>
    </row>
    <row r="17" spans="1:14" ht="12.75" customHeight="1" x14ac:dyDescent="0.25">
      <c r="A17" s="84" t="s">
        <v>18</v>
      </c>
      <c r="B17" s="11" t="s">
        <v>5</v>
      </c>
      <c r="C17" s="2">
        <f>'Report Data'!C17</f>
        <v>0</v>
      </c>
      <c r="D17" s="2">
        <f>'Report Data'!D17</f>
        <v>0</v>
      </c>
      <c r="E17" s="2">
        <f>'Report Data'!E17</f>
        <v>0</v>
      </c>
      <c r="F17" s="89">
        <f>'Report Data'!F17</f>
        <v>0</v>
      </c>
      <c r="G17" s="82" t="s">
        <v>18</v>
      </c>
      <c r="H17" s="47" t="s">
        <v>18</v>
      </c>
      <c r="I17" s="49" t="s">
        <v>18</v>
      </c>
      <c r="J17" s="50" t="s">
        <v>18</v>
      </c>
      <c r="K17" s="49" t="s">
        <v>18</v>
      </c>
      <c r="L17" s="50" t="s">
        <v>18</v>
      </c>
      <c r="M17" s="49" t="s">
        <v>18</v>
      </c>
      <c r="N17" s="52" t="s">
        <v>18</v>
      </c>
    </row>
    <row r="18" spans="1:14" ht="12.75" customHeight="1" x14ac:dyDescent="0.25">
      <c r="A18" s="84" t="s">
        <v>18</v>
      </c>
      <c r="B18" s="11" t="s">
        <v>82</v>
      </c>
      <c r="C18" s="2">
        <f>'Report Data'!C18</f>
        <v>0</v>
      </c>
      <c r="D18" s="2">
        <f>'Report Data'!D18</f>
        <v>0</v>
      </c>
      <c r="E18" s="2">
        <f>'Report Data'!E18</f>
        <v>0</v>
      </c>
      <c r="F18" s="89">
        <f>'Report Data'!F18</f>
        <v>0</v>
      </c>
      <c r="G18" s="82" t="s">
        <v>18</v>
      </c>
      <c r="H18" s="47" t="s">
        <v>18</v>
      </c>
      <c r="I18" s="49" t="s">
        <v>18</v>
      </c>
      <c r="J18" s="50" t="s">
        <v>18</v>
      </c>
      <c r="K18" s="49" t="s">
        <v>18</v>
      </c>
      <c r="L18" s="50" t="s">
        <v>18</v>
      </c>
      <c r="M18" s="49" t="s">
        <v>18</v>
      </c>
      <c r="N18" s="52" t="s">
        <v>18</v>
      </c>
    </row>
    <row r="19" spans="1:14" ht="12.75" customHeight="1" x14ac:dyDescent="0.25">
      <c r="A19" s="84" t="s">
        <v>18</v>
      </c>
      <c r="B19" s="11" t="s">
        <v>83</v>
      </c>
      <c r="C19" s="1">
        <f>'Report Data'!C19</f>
        <v>0</v>
      </c>
      <c r="D19" s="1">
        <f>'Report Data'!D19</f>
        <v>0</v>
      </c>
      <c r="E19" s="1">
        <f>'Report Data'!E19</f>
        <v>0</v>
      </c>
      <c r="F19" s="89">
        <f>'Report Data'!F19</f>
        <v>0</v>
      </c>
      <c r="G19" s="82" t="s">
        <v>18</v>
      </c>
      <c r="H19" s="47" t="s">
        <v>18</v>
      </c>
      <c r="I19" s="49" t="s">
        <v>18</v>
      </c>
      <c r="J19" s="50" t="s">
        <v>18</v>
      </c>
      <c r="K19" s="49" t="s">
        <v>18</v>
      </c>
      <c r="L19" s="50" t="s">
        <v>18</v>
      </c>
      <c r="M19" s="49" t="s">
        <v>18</v>
      </c>
      <c r="N19" s="52" t="s">
        <v>18</v>
      </c>
    </row>
    <row r="20" spans="1:14" ht="12.75" customHeight="1" x14ac:dyDescent="0.25">
      <c r="A20" s="84" t="s">
        <v>18</v>
      </c>
      <c r="B20" s="11" t="s">
        <v>84</v>
      </c>
      <c r="C20" s="2">
        <f>'Report Data'!C20</f>
        <v>0</v>
      </c>
      <c r="D20" s="2">
        <f>'Report Data'!D20</f>
        <v>0</v>
      </c>
      <c r="E20" s="2">
        <f>'Report Data'!E20</f>
        <v>0</v>
      </c>
      <c r="F20" s="89">
        <f>'Report Data'!F20</f>
        <v>0</v>
      </c>
      <c r="G20" s="82" t="s">
        <v>18</v>
      </c>
      <c r="H20" s="47" t="s">
        <v>18</v>
      </c>
      <c r="I20" s="49" t="s">
        <v>18</v>
      </c>
      <c r="J20" s="50" t="s">
        <v>18</v>
      </c>
      <c r="K20" s="49" t="s">
        <v>18</v>
      </c>
      <c r="L20" s="50" t="s">
        <v>18</v>
      </c>
      <c r="M20" s="49" t="s">
        <v>18</v>
      </c>
      <c r="N20" s="52" t="s">
        <v>18</v>
      </c>
    </row>
    <row r="21" spans="1:14" ht="12.75" customHeight="1" x14ac:dyDescent="0.25">
      <c r="A21" s="84" t="s">
        <v>18</v>
      </c>
      <c r="B21" s="13" t="s">
        <v>85</v>
      </c>
      <c r="C21" s="3">
        <f>'Report Data'!C21</f>
        <v>0</v>
      </c>
      <c r="D21" s="3">
        <f>'Report Data'!D21</f>
        <v>0</v>
      </c>
      <c r="E21" s="3">
        <f>'Report Data'!E21</f>
        <v>0</v>
      </c>
      <c r="F21" s="96">
        <f>'Report Data'!F21</f>
        <v>0</v>
      </c>
      <c r="G21" s="9" t="s">
        <v>18</v>
      </c>
      <c r="H21" s="47" t="s">
        <v>18</v>
      </c>
      <c r="J21" s="46" t="s">
        <v>18</v>
      </c>
      <c r="L21" s="46" t="s">
        <v>18</v>
      </c>
      <c r="N21" s="53" t="s">
        <v>18</v>
      </c>
    </row>
    <row r="22" spans="1:14" ht="12.75" customHeight="1" x14ac:dyDescent="0.25">
      <c r="A22" s="84" t="s">
        <v>18</v>
      </c>
      <c r="B22" s="11" t="s">
        <v>6</v>
      </c>
      <c r="C22" s="2">
        <f>'Report Data'!C22</f>
        <v>0</v>
      </c>
      <c r="D22" s="2">
        <f>'Report Data'!D22</f>
        <v>0</v>
      </c>
      <c r="E22" s="2">
        <f>'Report Data'!E22</f>
        <v>0</v>
      </c>
      <c r="F22" s="89">
        <f>'Report Data'!F22</f>
        <v>0</v>
      </c>
      <c r="G22" s="82" t="s">
        <v>18</v>
      </c>
      <c r="H22" s="47" t="s">
        <v>18</v>
      </c>
      <c r="I22" s="49" t="s">
        <v>18</v>
      </c>
      <c r="J22" s="50" t="s">
        <v>18</v>
      </c>
      <c r="K22" s="49" t="s">
        <v>18</v>
      </c>
      <c r="L22" s="50" t="s">
        <v>18</v>
      </c>
      <c r="M22" s="49" t="s">
        <v>18</v>
      </c>
      <c r="N22" s="52" t="s">
        <v>18</v>
      </c>
    </row>
    <row r="23" spans="1:14" ht="12.75" customHeight="1" x14ac:dyDescent="0.25">
      <c r="A23" s="84" t="s">
        <v>18</v>
      </c>
      <c r="B23" s="11" t="s">
        <v>86</v>
      </c>
      <c r="C23" s="2">
        <f>'Report Data'!C23</f>
        <v>0</v>
      </c>
      <c r="D23" s="2">
        <f>'Report Data'!D23</f>
        <v>11</v>
      </c>
      <c r="E23" s="2">
        <f>'Report Data'!E23</f>
        <v>11</v>
      </c>
      <c r="F23" s="89">
        <f>'Report Data'!F23</f>
        <v>11</v>
      </c>
      <c r="G23" s="82" t="s">
        <v>18</v>
      </c>
      <c r="H23" s="47" t="s">
        <v>18</v>
      </c>
      <c r="I23" s="49" t="s">
        <v>18</v>
      </c>
      <c r="J23" s="50" t="s">
        <v>18</v>
      </c>
      <c r="K23" s="49" t="s">
        <v>18</v>
      </c>
      <c r="L23" s="50" t="s">
        <v>18</v>
      </c>
      <c r="M23" s="49" t="s">
        <v>18</v>
      </c>
      <c r="N23" s="52" t="s">
        <v>18</v>
      </c>
    </row>
    <row r="24" spans="1:14" ht="12.75" customHeight="1" x14ac:dyDescent="0.25">
      <c r="A24" s="84" t="s">
        <v>18</v>
      </c>
      <c r="B24" s="11" t="s">
        <v>87</v>
      </c>
      <c r="C24" s="1">
        <f>'Report Data'!C24</f>
        <v>274.99999999999994</v>
      </c>
      <c r="D24" s="1">
        <f>'Report Data'!D24</f>
        <v>249</v>
      </c>
      <c r="E24" s="1">
        <f>'Report Data'!E24</f>
        <v>279</v>
      </c>
      <c r="F24" s="89">
        <f>'Report Data'!F24</f>
        <v>279</v>
      </c>
      <c r="G24" s="82" t="s">
        <v>18</v>
      </c>
      <c r="H24" s="47" t="s">
        <v>18</v>
      </c>
      <c r="I24" s="49" t="s">
        <v>18</v>
      </c>
      <c r="J24" s="50" t="s">
        <v>18</v>
      </c>
      <c r="K24" s="49" t="s">
        <v>18</v>
      </c>
      <c r="L24" s="50" t="s">
        <v>18</v>
      </c>
      <c r="M24" s="49" t="s">
        <v>18</v>
      </c>
      <c r="N24" s="52" t="s">
        <v>18</v>
      </c>
    </row>
    <row r="25" spans="1:14" ht="12.75" customHeight="1" x14ac:dyDescent="0.25">
      <c r="A25" s="84" t="s">
        <v>18</v>
      </c>
      <c r="B25" s="11" t="s">
        <v>88</v>
      </c>
      <c r="C25" s="2">
        <f>'Report Data'!C25</f>
        <v>691.99999999999989</v>
      </c>
      <c r="D25" s="2">
        <f>'Report Data'!D25</f>
        <v>593</v>
      </c>
      <c r="E25" s="2">
        <f>'Report Data'!E25</f>
        <v>671.99999999999989</v>
      </c>
      <c r="F25" s="89">
        <f>'Report Data'!F25</f>
        <v>672</v>
      </c>
      <c r="G25" s="82" t="s">
        <v>18</v>
      </c>
      <c r="H25" s="47" t="s">
        <v>18</v>
      </c>
      <c r="I25" s="49" t="s">
        <v>18</v>
      </c>
      <c r="J25" s="50" t="s">
        <v>18</v>
      </c>
      <c r="K25" s="49" t="s">
        <v>18</v>
      </c>
      <c r="L25" s="50" t="s">
        <v>18</v>
      </c>
      <c r="M25" s="49" t="s">
        <v>18</v>
      </c>
      <c r="N25" s="52" t="s">
        <v>18</v>
      </c>
    </row>
    <row r="26" spans="1:14" ht="12.75" customHeight="1" x14ac:dyDescent="0.25">
      <c r="A26" s="84" t="s">
        <v>18</v>
      </c>
      <c r="B26" s="13" t="s">
        <v>89</v>
      </c>
      <c r="C26" s="3">
        <f>'Report Data'!C26</f>
        <v>2.5163636363636361</v>
      </c>
      <c r="D26" s="3">
        <f>'Report Data'!D26</f>
        <v>2.3815261044176705</v>
      </c>
      <c r="E26" s="3">
        <f>'Report Data'!E26</f>
        <v>2.4086021505376336</v>
      </c>
      <c r="F26" s="96">
        <f>'Report Data'!F26</f>
        <v>2.4086021505376349</v>
      </c>
      <c r="G26" s="9" t="s">
        <v>18</v>
      </c>
      <c r="H26" s="47" t="s">
        <v>18</v>
      </c>
      <c r="I26" s="49" t="s">
        <v>18</v>
      </c>
      <c r="J26" s="50" t="s">
        <v>18</v>
      </c>
      <c r="K26" s="49" t="s">
        <v>18</v>
      </c>
      <c r="L26" s="50" t="s">
        <v>18</v>
      </c>
      <c r="M26" s="49" t="s">
        <v>18</v>
      </c>
      <c r="N26" s="52" t="s">
        <v>18</v>
      </c>
    </row>
    <row r="27" spans="1:14" ht="12.75" customHeight="1" x14ac:dyDescent="0.25">
      <c r="A27" s="84" t="s">
        <v>18</v>
      </c>
      <c r="B27" s="11" t="s">
        <v>7</v>
      </c>
      <c r="C27" s="2">
        <f>'Report Data'!C27</f>
        <v>0</v>
      </c>
      <c r="D27" s="2">
        <f>'Report Data'!D27</f>
        <v>0</v>
      </c>
      <c r="E27" s="2">
        <f>'Report Data'!E27</f>
        <v>0</v>
      </c>
      <c r="F27" s="89">
        <f>'Report Data'!F27</f>
        <v>0</v>
      </c>
      <c r="G27" s="82" t="s">
        <v>18</v>
      </c>
      <c r="H27" s="47" t="s">
        <v>18</v>
      </c>
      <c r="I27" s="49" t="s">
        <v>18</v>
      </c>
      <c r="J27" s="50" t="s">
        <v>18</v>
      </c>
      <c r="K27" s="49" t="s">
        <v>18</v>
      </c>
      <c r="L27" s="50" t="s">
        <v>18</v>
      </c>
      <c r="M27" s="49" t="s">
        <v>18</v>
      </c>
      <c r="N27" s="52" t="s">
        <v>18</v>
      </c>
    </row>
    <row r="28" spans="1:14" ht="12.75" customHeight="1" x14ac:dyDescent="0.25">
      <c r="A28" s="84" t="s">
        <v>18</v>
      </c>
      <c r="B28" s="11" t="s">
        <v>90</v>
      </c>
      <c r="C28" s="2">
        <f>'Report Data'!C28</f>
        <v>0</v>
      </c>
      <c r="D28" s="2">
        <f>'Report Data'!D28</f>
        <v>0</v>
      </c>
      <c r="E28" s="2">
        <f>'Report Data'!E28</f>
        <v>0</v>
      </c>
      <c r="F28" s="89">
        <f>'Report Data'!F28</f>
        <v>0</v>
      </c>
      <c r="G28" s="82" t="s">
        <v>18</v>
      </c>
      <c r="H28" s="47" t="s">
        <v>18</v>
      </c>
      <c r="I28" s="49" t="s">
        <v>18</v>
      </c>
      <c r="J28" s="50" t="s">
        <v>18</v>
      </c>
      <c r="K28" s="49" t="s">
        <v>18</v>
      </c>
      <c r="L28" s="50" t="s">
        <v>18</v>
      </c>
      <c r="M28" s="49" t="s">
        <v>18</v>
      </c>
      <c r="N28" s="52" t="s">
        <v>18</v>
      </c>
    </row>
    <row r="29" spans="1:14" ht="12.75" customHeight="1" x14ac:dyDescent="0.25">
      <c r="A29" s="84" t="s">
        <v>18</v>
      </c>
      <c r="B29" s="11" t="s">
        <v>91</v>
      </c>
      <c r="C29" s="1">
        <f>'Report Data'!C29</f>
        <v>0</v>
      </c>
      <c r="D29" s="1">
        <f>'Report Data'!D29</f>
        <v>0</v>
      </c>
      <c r="E29" s="1">
        <f>'Report Data'!E29</f>
        <v>0</v>
      </c>
      <c r="F29" s="89">
        <f>'Report Data'!F29</f>
        <v>0</v>
      </c>
      <c r="G29" s="82" t="s">
        <v>18</v>
      </c>
      <c r="H29" s="47" t="s">
        <v>18</v>
      </c>
      <c r="J29" s="46" t="s">
        <v>18</v>
      </c>
      <c r="L29" s="46" t="s">
        <v>18</v>
      </c>
      <c r="N29" s="53" t="s">
        <v>18</v>
      </c>
    </row>
    <row r="30" spans="1:14" ht="12.75" customHeight="1" x14ac:dyDescent="0.25">
      <c r="A30" s="84" t="s">
        <v>18</v>
      </c>
      <c r="B30" s="11" t="s">
        <v>92</v>
      </c>
      <c r="C30" s="2">
        <f>'Report Data'!C30</f>
        <v>0</v>
      </c>
      <c r="D30" s="2">
        <f>'Report Data'!D30</f>
        <v>0</v>
      </c>
      <c r="E30" s="2">
        <f>'Report Data'!E30</f>
        <v>0</v>
      </c>
      <c r="F30" s="89">
        <f>'Report Data'!F30</f>
        <v>0</v>
      </c>
      <c r="G30" s="82" t="s">
        <v>18</v>
      </c>
      <c r="H30" s="47" t="s">
        <v>18</v>
      </c>
      <c r="I30" s="49" t="s">
        <v>18</v>
      </c>
      <c r="J30" s="50" t="s">
        <v>18</v>
      </c>
      <c r="K30" s="49" t="s">
        <v>18</v>
      </c>
      <c r="L30" s="50" t="s">
        <v>18</v>
      </c>
      <c r="M30" s="49" t="s">
        <v>18</v>
      </c>
      <c r="N30" s="52" t="s">
        <v>18</v>
      </c>
    </row>
    <row r="31" spans="1:14" ht="12.75" customHeight="1" x14ac:dyDescent="0.25">
      <c r="A31" s="84" t="s">
        <v>18</v>
      </c>
      <c r="B31" s="13" t="s">
        <v>93</v>
      </c>
      <c r="C31" s="3">
        <f>'Report Data'!C31</f>
        <v>0</v>
      </c>
      <c r="D31" s="3">
        <f>'Report Data'!D31</f>
        <v>0</v>
      </c>
      <c r="E31" s="3">
        <f>'Report Data'!E31</f>
        <v>0</v>
      </c>
      <c r="F31" s="96">
        <f>'Report Data'!F31</f>
        <v>0</v>
      </c>
      <c r="G31" s="9" t="s">
        <v>18</v>
      </c>
      <c r="H31" s="47" t="s">
        <v>18</v>
      </c>
      <c r="I31" s="49" t="s">
        <v>18</v>
      </c>
      <c r="J31" s="50" t="s">
        <v>18</v>
      </c>
      <c r="K31" s="49" t="s">
        <v>18</v>
      </c>
      <c r="L31" s="50" t="s">
        <v>18</v>
      </c>
      <c r="M31" s="49" t="s">
        <v>18</v>
      </c>
      <c r="N31" s="52" t="s">
        <v>18</v>
      </c>
    </row>
    <row r="32" spans="1:14" ht="12.75" customHeight="1" x14ac:dyDescent="0.25">
      <c r="A32" s="84" t="s">
        <v>18</v>
      </c>
      <c r="B32" s="11" t="s">
        <v>8</v>
      </c>
      <c r="C32" s="2">
        <f>'Report Data'!C32</f>
        <v>0</v>
      </c>
      <c r="D32" s="2">
        <f>'Report Data'!D32</f>
        <v>0</v>
      </c>
      <c r="E32" s="2">
        <f>'Report Data'!E32</f>
        <v>0</v>
      </c>
      <c r="F32" s="89">
        <f>'Report Data'!F32</f>
        <v>0</v>
      </c>
      <c r="G32" s="82" t="s">
        <v>18</v>
      </c>
    </row>
    <row r="33" spans="1:14" ht="12.75" customHeight="1" x14ac:dyDescent="0.25">
      <c r="A33" s="84" t="s">
        <v>18</v>
      </c>
      <c r="B33" s="11" t="s">
        <v>94</v>
      </c>
      <c r="C33" s="2">
        <f>'Report Data'!C33</f>
        <v>118</v>
      </c>
      <c r="D33" s="2">
        <f>'Report Data'!D33</f>
        <v>129</v>
      </c>
      <c r="E33" s="2">
        <f>'Report Data'!E33</f>
        <v>129</v>
      </c>
      <c r="F33" s="94">
        <f>'Report Data'!F33</f>
        <v>129</v>
      </c>
      <c r="G33" s="82" t="s">
        <v>18</v>
      </c>
    </row>
    <row r="34" spans="1:14" ht="12.75" customHeight="1" x14ac:dyDescent="0.25">
      <c r="A34" s="83" t="s">
        <v>18</v>
      </c>
      <c r="B34" s="84" t="s">
        <v>95</v>
      </c>
      <c r="C34" s="81">
        <f>'Report Data'!C34</f>
        <v>6800.0000000000009</v>
      </c>
      <c r="D34" s="82">
        <f>'Report Data'!D34</f>
        <v>6528</v>
      </c>
      <c r="E34" s="81">
        <f>'Report Data'!E34</f>
        <v>7186.9999999999964</v>
      </c>
      <c r="F34" s="89">
        <f>'Report Data'!F34</f>
        <v>7186.9999999999964</v>
      </c>
      <c r="G34" s="84" t="s">
        <v>18</v>
      </c>
    </row>
    <row r="35" spans="1:14" ht="12.75" customHeight="1" x14ac:dyDescent="0.25">
      <c r="A35" s="84" t="s">
        <v>18</v>
      </c>
      <c r="B35" s="11" t="s">
        <v>96</v>
      </c>
      <c r="C35" s="2">
        <f>'Report Data'!C35</f>
        <v>31695</v>
      </c>
      <c r="D35" s="2">
        <f>'Report Data'!D35</f>
        <v>32292.999999999996</v>
      </c>
      <c r="E35" s="2">
        <f>'Report Data'!E35</f>
        <v>33386.000000000007</v>
      </c>
      <c r="F35" s="94">
        <f>'Report Data'!F35</f>
        <v>33386.000000000007</v>
      </c>
      <c r="G35" s="82" t="s">
        <v>18</v>
      </c>
    </row>
    <row r="36" spans="1:14" ht="12.75" customHeight="1" x14ac:dyDescent="0.25">
      <c r="A36" s="84" t="s">
        <v>18</v>
      </c>
      <c r="B36" s="13" t="s">
        <v>97</v>
      </c>
      <c r="C36" s="3">
        <f>'Report Data'!C36</f>
        <v>4.6610294117647069</v>
      </c>
      <c r="D36" s="3">
        <f>'Report Data'!D36</f>
        <v>4.9468443627450975</v>
      </c>
      <c r="E36" s="3">
        <f>'Report Data'!E36</f>
        <v>4.6453318491721172</v>
      </c>
      <c r="F36" s="95">
        <f>'Report Data'!F36</f>
        <v>4.6453318491721172</v>
      </c>
      <c r="G36" s="9" t="s">
        <v>18</v>
      </c>
    </row>
    <row r="37" spans="1:14" ht="12.75" customHeight="1" x14ac:dyDescent="0.25">
      <c r="A37" s="84" t="s">
        <v>18</v>
      </c>
      <c r="B37" s="11" t="s">
        <v>9</v>
      </c>
      <c r="C37" s="2">
        <f>'Report Data'!C37</f>
        <v>0</v>
      </c>
      <c r="D37" s="2">
        <f>'Report Data'!D37</f>
        <v>0</v>
      </c>
      <c r="E37" s="2">
        <f>'Report Data'!E37</f>
        <v>0</v>
      </c>
      <c r="F37" s="94">
        <f>'Report Data'!F37</f>
        <v>0</v>
      </c>
      <c r="G37" s="82" t="s">
        <v>18</v>
      </c>
    </row>
    <row r="38" spans="1:14" ht="12.75" customHeight="1" x14ac:dyDescent="0.25">
      <c r="A38" s="84" t="s">
        <v>18</v>
      </c>
      <c r="B38" s="11" t="s">
        <v>24</v>
      </c>
      <c r="C38" s="2">
        <f>'Report Data'!C38</f>
        <v>247908</v>
      </c>
      <c r="D38" s="2">
        <f>'Report Data'!D38</f>
        <v>241389</v>
      </c>
      <c r="E38" s="2">
        <f>'Report Data'!E38</f>
        <v>251557.99999999997</v>
      </c>
      <c r="F38" s="94">
        <f>'Report Data'!F38</f>
        <v>255526.99999999997</v>
      </c>
      <c r="G38" s="82" t="s">
        <v>18</v>
      </c>
    </row>
    <row r="39" spans="1:14" ht="12.75" customHeight="1" x14ac:dyDescent="0.25">
      <c r="A39" s="84" t="s">
        <v>18</v>
      </c>
      <c r="B39" s="11" t="s">
        <v>25</v>
      </c>
      <c r="C39" s="1">
        <f>'Report Data'!C39</f>
        <v>3226.9999999999995</v>
      </c>
      <c r="D39" s="1">
        <f>'Report Data'!D39</f>
        <v>3244.0000000000005</v>
      </c>
      <c r="E39" s="1">
        <f>'Report Data'!E39</f>
        <v>3190.9999999999986</v>
      </c>
      <c r="F39" s="91">
        <f>'Report Data'!F39</f>
        <v>3331.0000000000005</v>
      </c>
      <c r="G39" s="82" t="s">
        <v>18</v>
      </c>
    </row>
    <row r="40" spans="1:14" ht="12.75" customHeight="1" x14ac:dyDescent="0.25">
      <c r="A40" s="84" t="s">
        <v>18</v>
      </c>
      <c r="B40" s="11" t="s">
        <v>26</v>
      </c>
      <c r="C40" s="1">
        <f>'Report Data'!C40</f>
        <v>57129</v>
      </c>
      <c r="D40" s="1">
        <f>'Report Data'!D40</f>
        <v>58965</v>
      </c>
      <c r="E40" s="1">
        <f>'Report Data'!E40</f>
        <v>45676.000000000007</v>
      </c>
      <c r="F40" s="91">
        <f>'Report Data'!F40</f>
        <v>45676.000000000007</v>
      </c>
      <c r="G40" s="82" t="s">
        <v>18</v>
      </c>
    </row>
    <row r="41" spans="1:14" s="44" customFormat="1" ht="12.75" customHeight="1" x14ac:dyDescent="0.25">
      <c r="A41" s="44" t="s">
        <v>18</v>
      </c>
      <c r="B41" s="11" t="s">
        <v>27</v>
      </c>
      <c r="C41" s="11">
        <f>'Report Data'!C41</f>
        <v>0</v>
      </c>
      <c r="D41" s="11">
        <f>'Report Data'!D41</f>
        <v>0</v>
      </c>
      <c r="E41" s="11">
        <f>'Report Data'!E41</f>
        <v>0</v>
      </c>
      <c r="F41" s="93">
        <f>'Report Data'!F41</f>
        <v>0</v>
      </c>
      <c r="G41" s="63" t="s">
        <v>18</v>
      </c>
      <c r="H41" s="45" t="s">
        <v>18</v>
      </c>
      <c r="I41" s="64" t="s">
        <v>18</v>
      </c>
      <c r="J41" s="57" t="s">
        <v>18</v>
      </c>
      <c r="K41" s="64" t="s">
        <v>18</v>
      </c>
      <c r="L41" s="57" t="s">
        <v>18</v>
      </c>
      <c r="M41" s="64" t="s">
        <v>18</v>
      </c>
      <c r="N41" s="57" t="s">
        <v>18</v>
      </c>
    </row>
    <row r="42" spans="1:14" ht="12.75" customHeight="1" x14ac:dyDescent="0.25">
      <c r="A42" s="84" t="s">
        <v>18</v>
      </c>
      <c r="B42" s="11" t="s">
        <v>33</v>
      </c>
      <c r="C42" s="2">
        <f>'Report Data'!C42</f>
        <v>0</v>
      </c>
      <c r="D42" s="2">
        <f>'Report Data'!D42</f>
        <v>0</v>
      </c>
      <c r="E42" s="2">
        <f>'Report Data'!E42</f>
        <v>0</v>
      </c>
      <c r="F42" s="94">
        <f>'Report Data'!F42</f>
        <v>0</v>
      </c>
      <c r="G42" s="82" t="s">
        <v>18</v>
      </c>
      <c r="H42" s="47" t="s">
        <v>18</v>
      </c>
    </row>
    <row r="43" spans="1:14" ht="12.75" customHeight="1" x14ac:dyDescent="0.25">
      <c r="A43" s="84" t="s">
        <v>18</v>
      </c>
      <c r="B43" s="11" t="s">
        <v>10</v>
      </c>
      <c r="C43" s="2">
        <f>'Report Data'!C43</f>
        <v>0</v>
      </c>
      <c r="D43" s="2">
        <f>'Report Data'!D43</f>
        <v>0</v>
      </c>
      <c r="E43" s="2">
        <f>'Report Data'!E43</f>
        <v>0</v>
      </c>
      <c r="F43" s="94">
        <f>'Report Data'!F43</f>
        <v>0</v>
      </c>
      <c r="G43" s="82" t="s">
        <v>18</v>
      </c>
      <c r="H43" s="47" t="s">
        <v>18</v>
      </c>
    </row>
    <row r="44" spans="1:14" ht="12.75" customHeight="1" x14ac:dyDescent="0.25">
      <c r="A44" s="84" t="s">
        <v>18</v>
      </c>
      <c r="B44" s="11" t="s">
        <v>28</v>
      </c>
      <c r="C44" s="2">
        <f>'Report Data'!C44</f>
        <v>4964</v>
      </c>
      <c r="D44" s="2">
        <f>'Report Data'!D44</f>
        <v>5037</v>
      </c>
      <c r="E44" s="2">
        <f>'Report Data'!E44</f>
        <v>0</v>
      </c>
      <c r="F44" s="89">
        <f>'Report Data'!F44</f>
        <v>0</v>
      </c>
      <c r="G44" s="82" t="s">
        <v>18</v>
      </c>
      <c r="H44" s="47" t="s">
        <v>18</v>
      </c>
      <c r="I44" s="49" t="s">
        <v>18</v>
      </c>
      <c r="J44" s="50" t="s">
        <v>18</v>
      </c>
      <c r="K44" s="49" t="s">
        <v>18</v>
      </c>
      <c r="L44" s="50" t="s">
        <v>18</v>
      </c>
      <c r="M44" s="49" t="s">
        <v>18</v>
      </c>
      <c r="N44" s="52" t="s">
        <v>18</v>
      </c>
    </row>
    <row r="45" spans="1:14" ht="12.75" customHeight="1" x14ac:dyDescent="0.2">
      <c r="A45" s="84" t="s">
        <v>18</v>
      </c>
      <c r="B45" s="82" t="s">
        <v>34</v>
      </c>
      <c r="C45" s="82">
        <f>'Report Data'!C45</f>
        <v>0</v>
      </c>
      <c r="D45" s="82">
        <f>'Report Data'!D45</f>
        <v>5037</v>
      </c>
      <c r="E45" s="82">
        <f>'Report Data'!E45</f>
        <v>5127.9999999999973</v>
      </c>
      <c r="F45" s="89">
        <f>'Report Data'!F45</f>
        <v>5128</v>
      </c>
      <c r="G45" s="82" t="s">
        <v>18</v>
      </c>
      <c r="H45" s="47" t="s">
        <v>18</v>
      </c>
      <c r="I45" s="49" t="s">
        <v>18</v>
      </c>
      <c r="J45" s="50" t="s">
        <v>18</v>
      </c>
      <c r="K45" s="49" t="s">
        <v>18</v>
      </c>
      <c r="L45" s="50" t="s">
        <v>18</v>
      </c>
      <c r="M45" s="49" t="s">
        <v>18</v>
      </c>
      <c r="N45" s="52" t="s">
        <v>18</v>
      </c>
    </row>
    <row r="46" spans="1:14" ht="12.75" customHeight="1" x14ac:dyDescent="0.2">
      <c r="A46" s="84" t="s">
        <v>18</v>
      </c>
      <c r="B46" s="82" t="s">
        <v>29</v>
      </c>
      <c r="C46" s="82">
        <f>'Report Data'!C46</f>
        <v>33872.000000000007</v>
      </c>
      <c r="D46" s="82">
        <f>'Report Data'!D46</f>
        <v>32217.999999999989</v>
      </c>
      <c r="E46" s="82">
        <f>'Report Data'!E46</f>
        <v>5127.9999999999973</v>
      </c>
      <c r="F46" s="89">
        <f>'Report Data'!F46</f>
        <v>5128</v>
      </c>
      <c r="G46" s="82" t="s">
        <v>18</v>
      </c>
      <c r="H46" s="47" t="s">
        <v>18</v>
      </c>
      <c r="I46" s="49" t="s">
        <v>18</v>
      </c>
      <c r="J46" s="50" t="s">
        <v>18</v>
      </c>
      <c r="K46" s="49" t="s">
        <v>18</v>
      </c>
      <c r="L46" s="50" t="s">
        <v>18</v>
      </c>
      <c r="M46" s="49" t="s">
        <v>18</v>
      </c>
      <c r="N46" s="52" t="s">
        <v>18</v>
      </c>
    </row>
    <row r="47" spans="1:14" ht="12.75" customHeight="1" x14ac:dyDescent="0.2">
      <c r="A47" s="84" t="s">
        <v>18</v>
      </c>
      <c r="B47" s="82" t="s">
        <v>30</v>
      </c>
      <c r="C47" s="82">
        <f>'Report Data'!C47</f>
        <v>0</v>
      </c>
      <c r="D47" s="82">
        <f>'Report Data'!D47</f>
        <v>0</v>
      </c>
      <c r="E47" s="82">
        <f>'Report Data'!E47</f>
        <v>32722.000000000015</v>
      </c>
      <c r="F47" s="89">
        <f>'Report Data'!F47</f>
        <v>32721.999999999996</v>
      </c>
      <c r="G47" s="82" t="s">
        <v>18</v>
      </c>
      <c r="H47" s="47" t="s">
        <v>18</v>
      </c>
      <c r="I47" s="49" t="s">
        <v>18</v>
      </c>
      <c r="J47" s="50" t="s">
        <v>18</v>
      </c>
      <c r="K47" s="49" t="s">
        <v>18</v>
      </c>
      <c r="L47" s="50" t="s">
        <v>18</v>
      </c>
      <c r="M47" s="49" t="s">
        <v>18</v>
      </c>
      <c r="N47" s="52" t="s">
        <v>18</v>
      </c>
    </row>
    <row r="48" spans="1:14" ht="12.75" customHeight="1" x14ac:dyDescent="0.2">
      <c r="A48" s="84" t="s">
        <v>18</v>
      </c>
      <c r="B48" s="82" t="s">
        <v>31</v>
      </c>
      <c r="C48" s="82">
        <f>'Report Data'!C48</f>
        <v>17836.72156328386</v>
      </c>
      <c r="D48" s="82">
        <f>'Report Data'!D48</f>
        <v>16883.947971990052</v>
      </c>
      <c r="E48" s="82">
        <f>'Report Data'!E48</f>
        <v>0</v>
      </c>
      <c r="F48" s="89">
        <f>'Report Data'!F48</f>
        <v>0</v>
      </c>
      <c r="G48" s="82" t="s">
        <v>18</v>
      </c>
      <c r="H48" s="47" t="s">
        <v>18</v>
      </c>
      <c r="I48" s="84" t="s">
        <v>18</v>
      </c>
      <c r="J48" s="84" t="s">
        <v>18</v>
      </c>
      <c r="K48" s="84" t="s">
        <v>18</v>
      </c>
      <c r="L48" s="84" t="s">
        <v>18</v>
      </c>
      <c r="M48" s="84" t="s">
        <v>18</v>
      </c>
      <c r="N48" s="51" t="s">
        <v>18</v>
      </c>
    </row>
    <row r="49" spans="1:14" ht="12.75" customHeight="1" x14ac:dyDescent="0.2">
      <c r="A49" s="84" t="s">
        <v>18</v>
      </c>
      <c r="B49" s="82" t="s">
        <v>32</v>
      </c>
      <c r="C49" s="82">
        <f>'Report Data'!C49</f>
        <v>84749.713199461999</v>
      </c>
      <c r="D49" s="82">
        <f>'Report Data'!D49</f>
        <v>85239.871111974004</v>
      </c>
      <c r="E49" s="82">
        <f>'Report Data'!E49</f>
        <v>18533.086609538463</v>
      </c>
      <c r="F49" s="89">
        <f>'Report Data'!F49</f>
        <v>18896.550282186286</v>
      </c>
      <c r="G49" s="82" t="s">
        <v>18</v>
      </c>
      <c r="H49" s="47" t="s">
        <v>18</v>
      </c>
      <c r="I49" s="49" t="s">
        <v>18</v>
      </c>
      <c r="J49" s="50" t="s">
        <v>18</v>
      </c>
      <c r="K49" s="49" t="s">
        <v>18</v>
      </c>
      <c r="L49" s="50" t="s">
        <v>18</v>
      </c>
      <c r="M49" s="49" t="s">
        <v>18</v>
      </c>
      <c r="N49" s="52" t="s">
        <v>18</v>
      </c>
    </row>
    <row r="50" spans="1:14" ht="12.75" customHeight="1" x14ac:dyDescent="0.2">
      <c r="A50" s="84" t="s">
        <v>51</v>
      </c>
      <c r="B50" s="84" t="s">
        <v>0</v>
      </c>
      <c r="C50" s="82">
        <f>'Report Data'!C50</f>
        <v>0</v>
      </c>
      <c r="D50" s="82">
        <f>'Report Data'!D50</f>
        <v>0</v>
      </c>
      <c r="E50" s="82">
        <f>'Report Data'!E50</f>
        <v>87766.559835616848</v>
      </c>
      <c r="F50" s="89">
        <f>'Report Data'!F50</f>
        <v>89487.803406404506</v>
      </c>
      <c r="H50" s="47" t="s">
        <v>18</v>
      </c>
      <c r="I50" s="49" t="s">
        <v>18</v>
      </c>
      <c r="J50" s="50" t="s">
        <v>18</v>
      </c>
      <c r="K50" s="49" t="s">
        <v>18</v>
      </c>
      <c r="L50" s="50" t="s">
        <v>18</v>
      </c>
      <c r="M50" s="49" t="s">
        <v>18</v>
      </c>
      <c r="N50" s="52" t="s">
        <v>18</v>
      </c>
    </row>
    <row r="51" spans="1:14" ht="12.75" customHeight="1" x14ac:dyDescent="0.2">
      <c r="A51" s="84" t="s">
        <v>52</v>
      </c>
      <c r="B51" s="84" t="s">
        <v>53</v>
      </c>
      <c r="C51" s="82">
        <f>'Report Data'!C51</f>
        <v>11554</v>
      </c>
      <c r="D51" s="82">
        <f>'Report Data'!D51</f>
        <v>11900</v>
      </c>
      <c r="E51" s="82">
        <f>'Report Data'!E51</f>
        <v>0</v>
      </c>
      <c r="F51" s="89">
        <f>'Report Data'!F51</f>
        <v>0</v>
      </c>
      <c r="H51" s="47" t="s">
        <v>18</v>
      </c>
      <c r="I51" s="49" t="s">
        <v>18</v>
      </c>
      <c r="J51" s="50" t="s">
        <v>18</v>
      </c>
      <c r="K51" s="49" t="s">
        <v>18</v>
      </c>
      <c r="L51" s="50" t="s">
        <v>18</v>
      </c>
      <c r="M51" s="49" t="s">
        <v>18</v>
      </c>
      <c r="N51" s="52" t="s">
        <v>18</v>
      </c>
    </row>
    <row r="52" spans="1:14" ht="12.75" customHeight="1" x14ac:dyDescent="0.2">
      <c r="A52" s="84" t="s">
        <v>52</v>
      </c>
      <c r="B52" s="84" t="s">
        <v>59</v>
      </c>
      <c r="C52" s="82">
        <f>'Report Data'!C52</f>
        <v>0</v>
      </c>
      <c r="D52" s="82">
        <f>'Report Data'!D52</f>
        <v>0</v>
      </c>
      <c r="E52" s="82">
        <f>'Report Data'!E52</f>
        <v>13807.000000000005</v>
      </c>
      <c r="F52" s="89">
        <f>'Report Data'!F52</f>
        <v>13777.000000000002</v>
      </c>
      <c r="H52" s="47" t="s">
        <v>18</v>
      </c>
      <c r="I52" s="49" t="s">
        <v>18</v>
      </c>
      <c r="J52" s="50" t="s">
        <v>18</v>
      </c>
      <c r="K52" s="49" t="s">
        <v>18</v>
      </c>
      <c r="L52" s="50" t="s">
        <v>18</v>
      </c>
      <c r="M52" s="49" t="s">
        <v>18</v>
      </c>
      <c r="N52" s="52" t="s">
        <v>18</v>
      </c>
    </row>
    <row r="53" spans="1:14" ht="12.75" customHeight="1" x14ac:dyDescent="0.2">
      <c r="A53" s="84" t="s">
        <v>52</v>
      </c>
      <c r="B53" s="84" t="s">
        <v>68</v>
      </c>
      <c r="C53" s="82">
        <f>'Report Data'!C53</f>
        <v>0</v>
      </c>
      <c r="D53" s="82">
        <f>'Report Data'!D53</f>
        <v>0</v>
      </c>
      <c r="E53" s="82">
        <f>'Report Data'!E53</f>
        <v>0</v>
      </c>
      <c r="F53" s="89">
        <f>'Report Data'!F53</f>
        <v>0</v>
      </c>
      <c r="H53" s="47" t="s">
        <v>18</v>
      </c>
      <c r="I53" s="84" t="s">
        <v>18</v>
      </c>
      <c r="J53" s="46" t="s">
        <v>18</v>
      </c>
      <c r="K53" s="84" t="s">
        <v>18</v>
      </c>
      <c r="L53" s="46" t="s">
        <v>18</v>
      </c>
      <c r="M53" s="84" t="s">
        <v>18</v>
      </c>
      <c r="N53" s="53" t="s">
        <v>18</v>
      </c>
    </row>
    <row r="54" spans="1:14" ht="12.75" customHeight="1" x14ac:dyDescent="0.2">
      <c r="A54" s="84" t="s">
        <v>52</v>
      </c>
      <c r="B54" s="84" t="s">
        <v>69</v>
      </c>
      <c r="C54" s="82">
        <f>'Report Data'!C54</f>
        <v>0</v>
      </c>
      <c r="D54" s="82">
        <f>'Report Data'!D54</f>
        <v>0</v>
      </c>
      <c r="E54" s="82">
        <f>'Report Data'!E54</f>
        <v>0</v>
      </c>
      <c r="F54" s="89">
        <f>'Report Data'!F54</f>
        <v>0</v>
      </c>
      <c r="H54" s="47" t="s">
        <v>18</v>
      </c>
      <c r="I54" s="49" t="s">
        <v>18</v>
      </c>
      <c r="J54" s="50" t="s">
        <v>18</v>
      </c>
      <c r="K54" s="49" t="s">
        <v>18</v>
      </c>
      <c r="L54" s="50" t="s">
        <v>18</v>
      </c>
      <c r="M54" s="49" t="s">
        <v>18</v>
      </c>
      <c r="N54" s="52" t="s">
        <v>18</v>
      </c>
    </row>
    <row r="55" spans="1:14" ht="12.75" customHeight="1" x14ac:dyDescent="0.2">
      <c r="A55" s="84" t="s">
        <v>52</v>
      </c>
      <c r="B55" s="84" t="s">
        <v>55</v>
      </c>
      <c r="C55" s="82">
        <f>'Report Data'!C55</f>
        <v>0</v>
      </c>
      <c r="D55" s="82">
        <f>'Report Data'!D55</f>
        <v>0</v>
      </c>
      <c r="E55" s="82">
        <f>'Report Data'!E55</f>
        <v>0</v>
      </c>
      <c r="F55" s="89">
        <f>'Report Data'!F55</f>
        <v>0</v>
      </c>
      <c r="H55" s="47" t="s">
        <v>18</v>
      </c>
      <c r="I55" s="49" t="s">
        <v>18</v>
      </c>
      <c r="J55" s="50" t="s">
        <v>18</v>
      </c>
      <c r="K55" s="49" t="s">
        <v>18</v>
      </c>
      <c r="L55" s="50" t="s">
        <v>18</v>
      </c>
      <c r="M55" s="49" t="s">
        <v>18</v>
      </c>
      <c r="N55" s="52" t="s">
        <v>18</v>
      </c>
    </row>
    <row r="56" spans="1:14" ht="12.75" customHeight="1" x14ac:dyDescent="0.2">
      <c r="A56" s="84" t="s">
        <v>54</v>
      </c>
      <c r="B56" s="84" t="s">
        <v>53</v>
      </c>
      <c r="C56" s="82">
        <f>'Report Data'!C56</f>
        <v>0</v>
      </c>
      <c r="D56" s="82">
        <f>'Report Data'!D56</f>
        <v>0</v>
      </c>
      <c r="E56" s="82">
        <f>'Report Data'!E56</f>
        <v>0</v>
      </c>
      <c r="F56" s="89">
        <f>'Report Data'!F56</f>
        <v>0</v>
      </c>
      <c r="H56" s="47" t="s">
        <v>18</v>
      </c>
      <c r="I56" s="49" t="s">
        <v>18</v>
      </c>
      <c r="J56" s="50" t="s">
        <v>18</v>
      </c>
      <c r="K56" s="49" t="s">
        <v>18</v>
      </c>
      <c r="L56" s="50" t="s">
        <v>18</v>
      </c>
      <c r="M56" s="49" t="s">
        <v>18</v>
      </c>
      <c r="N56" s="52" t="s">
        <v>18</v>
      </c>
    </row>
    <row r="57" spans="1:14" ht="12.75" customHeight="1" x14ac:dyDescent="0.2">
      <c r="A57" s="84" t="s">
        <v>54</v>
      </c>
      <c r="B57" s="84" t="s">
        <v>59</v>
      </c>
      <c r="C57" s="82">
        <f>'Report Data'!C57</f>
        <v>0</v>
      </c>
      <c r="D57" s="82">
        <f>'Report Data'!D57</f>
        <v>0</v>
      </c>
      <c r="E57" s="82">
        <f>'Report Data'!E57</f>
        <v>0</v>
      </c>
      <c r="F57" s="89">
        <f>'Report Data'!F57</f>
        <v>0</v>
      </c>
      <c r="H57" s="47" t="s">
        <v>18</v>
      </c>
      <c r="I57" s="49" t="s">
        <v>18</v>
      </c>
      <c r="J57" s="50" t="s">
        <v>18</v>
      </c>
      <c r="K57" s="49" t="s">
        <v>18</v>
      </c>
      <c r="L57" s="50" t="s">
        <v>18</v>
      </c>
      <c r="M57" s="49" t="s">
        <v>18</v>
      </c>
      <c r="N57" s="52" t="s">
        <v>18</v>
      </c>
    </row>
    <row r="58" spans="1:14" ht="12.75" customHeight="1" x14ac:dyDescent="0.2">
      <c r="A58" s="84" t="s">
        <v>54</v>
      </c>
      <c r="B58" s="84" t="s">
        <v>68</v>
      </c>
      <c r="C58" s="82">
        <f>'Report Data'!C58</f>
        <v>0</v>
      </c>
      <c r="D58" s="82">
        <f>'Report Data'!D58</f>
        <v>0</v>
      </c>
      <c r="E58" s="82">
        <f>'Report Data'!E58</f>
        <v>0</v>
      </c>
      <c r="F58" s="89">
        <f>'Report Data'!F58</f>
        <v>0</v>
      </c>
      <c r="H58" s="47" t="s">
        <v>18</v>
      </c>
      <c r="I58" s="49" t="s">
        <v>18</v>
      </c>
      <c r="J58" s="50" t="s">
        <v>18</v>
      </c>
      <c r="K58" s="49" t="s">
        <v>18</v>
      </c>
      <c r="L58" s="50" t="s">
        <v>18</v>
      </c>
      <c r="M58" s="49" t="s">
        <v>18</v>
      </c>
      <c r="N58" s="52" t="s">
        <v>18</v>
      </c>
    </row>
    <row r="59" spans="1:14" ht="12.75" customHeight="1" x14ac:dyDescent="0.2">
      <c r="A59" s="84" t="s">
        <v>54</v>
      </c>
      <c r="B59" s="84" t="s">
        <v>69</v>
      </c>
      <c r="C59" s="82">
        <f>'Report Data'!C59</f>
        <v>0</v>
      </c>
      <c r="D59" s="82">
        <f>'Report Data'!D59</f>
        <v>0</v>
      </c>
      <c r="E59" s="82">
        <f>'Report Data'!E59</f>
        <v>0</v>
      </c>
      <c r="F59" s="89">
        <f>'Report Data'!F59</f>
        <v>0</v>
      </c>
      <c r="H59" s="47" t="s">
        <v>18</v>
      </c>
      <c r="I59" s="49" t="s">
        <v>18</v>
      </c>
      <c r="J59" s="50" t="s">
        <v>18</v>
      </c>
      <c r="K59" s="49" t="s">
        <v>18</v>
      </c>
      <c r="L59" s="50" t="s">
        <v>18</v>
      </c>
      <c r="M59" s="49" t="s">
        <v>18</v>
      </c>
      <c r="N59" s="52" t="s">
        <v>18</v>
      </c>
    </row>
    <row r="60" spans="1:14" ht="12.75" customHeight="1" x14ac:dyDescent="0.2">
      <c r="A60" s="84" t="s">
        <v>54</v>
      </c>
      <c r="B60" s="84" t="s">
        <v>55</v>
      </c>
      <c r="C60" s="82">
        <f>'Report Data'!C60</f>
        <v>4987</v>
      </c>
      <c r="D60" s="82">
        <f>'Report Data'!D60</f>
        <v>4941</v>
      </c>
      <c r="E60" s="82">
        <f>'Report Data'!E60</f>
        <v>0</v>
      </c>
      <c r="F60" s="89">
        <f>'Report Data'!F60</f>
        <v>0</v>
      </c>
      <c r="H60" s="47" t="s">
        <v>18</v>
      </c>
      <c r="I60" s="49" t="s">
        <v>18</v>
      </c>
      <c r="J60" s="50" t="s">
        <v>18</v>
      </c>
      <c r="K60" s="49" t="s">
        <v>18</v>
      </c>
      <c r="L60" s="50" t="s">
        <v>18</v>
      </c>
      <c r="M60" s="49" t="s">
        <v>18</v>
      </c>
      <c r="N60" s="52" t="s">
        <v>18</v>
      </c>
    </row>
    <row r="61" spans="1:14" x14ac:dyDescent="0.2">
      <c r="A61" s="84" t="s">
        <v>56</v>
      </c>
      <c r="B61" s="84" t="s">
        <v>53</v>
      </c>
      <c r="C61" s="82">
        <f>'Report Data'!C61</f>
        <v>805.99999999999989</v>
      </c>
      <c r="D61" s="82">
        <f>'Report Data'!D61</f>
        <v>757.00000000000011</v>
      </c>
      <c r="E61" s="82">
        <f>'Report Data'!E61</f>
        <v>5101</v>
      </c>
      <c r="F61" s="89">
        <f>'Report Data'!F61</f>
        <v>5101</v>
      </c>
      <c r="H61" s="47" t="s">
        <v>18</v>
      </c>
      <c r="I61" s="84" t="s">
        <v>18</v>
      </c>
      <c r="J61" s="46" t="s">
        <v>18</v>
      </c>
      <c r="K61" s="84" t="s">
        <v>18</v>
      </c>
      <c r="L61" s="46" t="s">
        <v>18</v>
      </c>
      <c r="M61" s="84" t="s">
        <v>18</v>
      </c>
      <c r="N61" s="53" t="s">
        <v>18</v>
      </c>
    </row>
    <row r="62" spans="1:14" x14ac:dyDescent="0.2">
      <c r="A62" s="84" t="s">
        <v>56</v>
      </c>
      <c r="B62" s="84" t="s">
        <v>59</v>
      </c>
      <c r="C62" s="82">
        <f>'Report Data'!C62</f>
        <v>0</v>
      </c>
      <c r="D62" s="82">
        <f>'Report Data'!D62</f>
        <v>0</v>
      </c>
      <c r="E62" s="82">
        <f>'Report Data'!E62</f>
        <v>712.00000000000011</v>
      </c>
      <c r="F62" s="89">
        <f>'Report Data'!F62</f>
        <v>712</v>
      </c>
      <c r="H62" s="47" t="s">
        <v>18</v>
      </c>
      <c r="I62" s="49" t="s">
        <v>18</v>
      </c>
      <c r="J62" s="50" t="s">
        <v>18</v>
      </c>
      <c r="K62" s="49" t="s">
        <v>18</v>
      </c>
      <c r="L62" s="50" t="s">
        <v>18</v>
      </c>
      <c r="M62" s="49" t="s">
        <v>18</v>
      </c>
      <c r="N62" s="52" t="s">
        <v>18</v>
      </c>
    </row>
    <row r="63" spans="1:14" x14ac:dyDescent="0.2">
      <c r="A63" s="84" t="s">
        <v>56</v>
      </c>
      <c r="B63" s="84" t="s">
        <v>68</v>
      </c>
      <c r="C63" s="82">
        <f>'Report Data'!C63</f>
        <v>0</v>
      </c>
      <c r="D63" s="82">
        <f>'Report Data'!D63</f>
        <v>0</v>
      </c>
      <c r="E63" s="82">
        <f>'Report Data'!E63</f>
        <v>0</v>
      </c>
      <c r="F63" s="89">
        <f>'Report Data'!F63</f>
        <v>0</v>
      </c>
      <c r="H63" s="47" t="s">
        <v>18</v>
      </c>
      <c r="I63" s="49" t="s">
        <v>18</v>
      </c>
      <c r="J63" s="50" t="s">
        <v>18</v>
      </c>
      <c r="K63" s="49" t="s">
        <v>18</v>
      </c>
      <c r="L63" s="50" t="s">
        <v>18</v>
      </c>
      <c r="M63" s="49" t="s">
        <v>18</v>
      </c>
      <c r="N63" s="52" t="s">
        <v>18</v>
      </c>
    </row>
    <row r="64" spans="1:14" ht="12.75" customHeight="1" x14ac:dyDescent="0.2">
      <c r="A64" s="84" t="s">
        <v>56</v>
      </c>
      <c r="B64" s="84" t="s">
        <v>69</v>
      </c>
      <c r="C64" s="82">
        <f>'Report Data'!C64</f>
        <v>0</v>
      </c>
      <c r="D64" s="82">
        <f>'Report Data'!D64</f>
        <v>0</v>
      </c>
      <c r="E64" s="82">
        <f>'Report Data'!E64</f>
        <v>0</v>
      </c>
      <c r="F64" s="89">
        <f>'Report Data'!F64</f>
        <v>0</v>
      </c>
    </row>
    <row r="65" spans="1:14" ht="12.75" customHeight="1" x14ac:dyDescent="0.2">
      <c r="A65" s="84" t="s">
        <v>56</v>
      </c>
      <c r="B65" s="84" t="s">
        <v>55</v>
      </c>
      <c r="C65" s="82">
        <f>'Report Data'!C65</f>
        <v>0</v>
      </c>
      <c r="D65" s="82">
        <f>'Report Data'!D65</f>
        <v>0</v>
      </c>
      <c r="E65" s="82">
        <f>'Report Data'!E65</f>
        <v>0</v>
      </c>
      <c r="F65" s="89">
        <f>'Report Data'!F65</f>
        <v>0</v>
      </c>
    </row>
    <row r="66" spans="1:14" ht="12.75" customHeight="1" x14ac:dyDescent="0.2">
      <c r="A66" s="84" t="s">
        <v>57</v>
      </c>
      <c r="B66" s="84" t="s">
        <v>53</v>
      </c>
      <c r="C66" s="82">
        <f>'Report Data'!C66</f>
        <v>43861.000000000007</v>
      </c>
      <c r="D66" s="82">
        <f>'Report Data'!D66</f>
        <v>41794</v>
      </c>
      <c r="E66" s="82">
        <f>'Report Data'!E66</f>
        <v>0</v>
      </c>
      <c r="F66" s="89">
        <f>'Report Data'!F66</f>
        <v>0</v>
      </c>
    </row>
    <row r="67" spans="1:14" ht="12.75" customHeight="1" x14ac:dyDescent="0.25">
      <c r="A67" s="84" t="s">
        <v>57</v>
      </c>
      <c r="B67" s="84" t="s">
        <v>59</v>
      </c>
      <c r="C67" s="81">
        <f>'Report Data'!C67</f>
        <v>0</v>
      </c>
      <c r="D67" s="82">
        <f>'Report Data'!D67</f>
        <v>0</v>
      </c>
      <c r="E67" s="81">
        <f>'Report Data'!E67</f>
        <v>43555</v>
      </c>
      <c r="F67" s="89">
        <f>'Report Data'!F67</f>
        <v>43449</v>
      </c>
    </row>
    <row r="68" spans="1:14" ht="12.75" customHeight="1" x14ac:dyDescent="0.2">
      <c r="A68" s="84" t="s">
        <v>57</v>
      </c>
      <c r="B68" s="84" t="s">
        <v>68</v>
      </c>
      <c r="C68" s="82">
        <f>'Report Data'!C68</f>
        <v>0</v>
      </c>
      <c r="D68" s="82">
        <f>'Report Data'!D68</f>
        <v>0</v>
      </c>
      <c r="E68" s="82">
        <f>'Report Data'!E68</f>
        <v>0</v>
      </c>
      <c r="F68" s="89">
        <f>'Report Data'!F68</f>
        <v>0</v>
      </c>
    </row>
    <row r="69" spans="1:14" ht="12.75" customHeight="1" x14ac:dyDescent="0.2">
      <c r="A69" s="84" t="s">
        <v>57</v>
      </c>
      <c r="B69" s="84" t="s">
        <v>69</v>
      </c>
      <c r="C69" s="82">
        <f>'Report Data'!C69</f>
        <v>0</v>
      </c>
      <c r="D69" s="82">
        <f>'Report Data'!D69</f>
        <v>0</v>
      </c>
      <c r="E69" s="82">
        <f>'Report Data'!E69</f>
        <v>0</v>
      </c>
      <c r="F69" s="89">
        <f>'Report Data'!F69</f>
        <v>0</v>
      </c>
    </row>
    <row r="70" spans="1:14" ht="12.75" customHeight="1" x14ac:dyDescent="0.2">
      <c r="A70" s="84" t="s">
        <v>57</v>
      </c>
      <c r="B70" s="84" t="s">
        <v>55</v>
      </c>
      <c r="C70" s="82">
        <f>'Report Data'!C70</f>
        <v>0</v>
      </c>
      <c r="D70" s="82">
        <f>'Report Data'!D70</f>
        <v>0</v>
      </c>
      <c r="E70" s="82">
        <f>'Report Data'!E70</f>
        <v>0</v>
      </c>
      <c r="F70" s="89">
        <f>'Report Data'!F70</f>
        <v>0</v>
      </c>
    </row>
    <row r="71" spans="1:14" ht="12.75" customHeight="1" x14ac:dyDescent="0.2">
      <c r="A71" s="84" t="s">
        <v>58</v>
      </c>
      <c r="B71" s="84" t="s">
        <v>53</v>
      </c>
      <c r="C71" s="82">
        <f>'Report Data'!C71</f>
        <v>0</v>
      </c>
      <c r="D71" s="82">
        <f>'Report Data'!D71</f>
        <v>0</v>
      </c>
      <c r="E71" s="82">
        <f>'Report Data'!E71</f>
        <v>0</v>
      </c>
      <c r="F71" s="89">
        <f>'Report Data'!F71</f>
        <v>0</v>
      </c>
    </row>
    <row r="72" spans="1:14" ht="12.75" customHeight="1" x14ac:dyDescent="0.2">
      <c r="A72" s="84" t="s">
        <v>58</v>
      </c>
      <c r="B72" s="84" t="s">
        <v>59</v>
      </c>
      <c r="C72" s="82">
        <f>'Report Data'!C72</f>
        <v>524028.99999999994</v>
      </c>
      <c r="D72" s="82">
        <f>'Report Data'!D72</f>
        <v>519824.00000000006</v>
      </c>
      <c r="E72" s="82">
        <f>'Report Data'!E72</f>
        <v>0</v>
      </c>
      <c r="F72" s="89">
        <f>'Report Data'!F72</f>
        <v>0</v>
      </c>
    </row>
    <row r="73" spans="1:14" ht="12.75" customHeight="1" x14ac:dyDescent="0.2">
      <c r="A73" s="84" t="s">
        <v>58</v>
      </c>
      <c r="B73" s="84" t="s">
        <v>68</v>
      </c>
      <c r="C73" s="82">
        <f>'Report Data'!C73</f>
        <v>0</v>
      </c>
      <c r="D73" s="82">
        <f>'Report Data'!D73</f>
        <v>0</v>
      </c>
      <c r="E73" s="82">
        <f>'Report Data'!E73</f>
        <v>570005.99999999988</v>
      </c>
      <c r="F73" s="89">
        <f>'Report Data'!F73</f>
        <v>574620</v>
      </c>
    </row>
    <row r="74" spans="1:14" s="44" customFormat="1" x14ac:dyDescent="0.2">
      <c r="A74" s="84" t="s">
        <v>58</v>
      </c>
      <c r="B74" s="84" t="s">
        <v>69</v>
      </c>
      <c r="C74" s="82">
        <f>'Report Data'!C74</f>
        <v>0</v>
      </c>
      <c r="D74" s="82">
        <f>'Report Data'!D74</f>
        <v>0</v>
      </c>
      <c r="E74" s="82">
        <f>'Report Data'!E74</f>
        <v>0</v>
      </c>
      <c r="F74" s="93">
        <f>'Report Data'!F74</f>
        <v>0</v>
      </c>
      <c r="G74" s="84"/>
      <c r="H74" s="56" t="s">
        <v>18</v>
      </c>
      <c r="I74" s="62" t="s">
        <v>18</v>
      </c>
      <c r="J74" s="61" t="s">
        <v>18</v>
      </c>
      <c r="K74" s="62" t="s">
        <v>18</v>
      </c>
      <c r="L74" s="61" t="s">
        <v>18</v>
      </c>
      <c r="M74" s="62" t="s">
        <v>18</v>
      </c>
      <c r="N74" s="61" t="s">
        <v>18</v>
      </c>
    </row>
    <row r="75" spans="1:14" ht="15" x14ac:dyDescent="0.25">
      <c r="A75" s="84" t="s">
        <v>58</v>
      </c>
      <c r="B75" s="84" t="s">
        <v>55</v>
      </c>
      <c r="C75" s="82">
        <f>'Report Data'!C75</f>
        <v>0</v>
      </c>
      <c r="D75" s="82">
        <f>'Report Data'!D75</f>
        <v>0</v>
      </c>
      <c r="E75" s="82">
        <f>'Report Data'!E75</f>
        <v>0</v>
      </c>
      <c r="F75" s="94">
        <f>'Report Data'!F75</f>
        <v>0</v>
      </c>
      <c r="H75" s="47" t="s">
        <v>18</v>
      </c>
      <c r="J75" s="47" t="s">
        <v>18</v>
      </c>
      <c r="L75" s="47" t="s">
        <v>18</v>
      </c>
      <c r="N75" s="47" t="s">
        <v>18</v>
      </c>
    </row>
    <row r="76" spans="1:14" ht="15" x14ac:dyDescent="0.25">
      <c r="F76" s="97" t="s">
        <v>18</v>
      </c>
      <c r="H76" s="47" t="s">
        <v>18</v>
      </c>
      <c r="J76" s="47" t="s">
        <v>18</v>
      </c>
      <c r="L76" s="47" t="s">
        <v>18</v>
      </c>
      <c r="N76" s="47" t="s">
        <v>18</v>
      </c>
    </row>
    <row r="77" spans="1:14" x14ac:dyDescent="0.2">
      <c r="F77" s="98" t="s">
        <v>18</v>
      </c>
      <c r="H77" s="47" t="s">
        <v>18</v>
      </c>
      <c r="J77" s="47" t="s">
        <v>18</v>
      </c>
      <c r="L77" s="47" t="s">
        <v>18</v>
      </c>
      <c r="N77" s="47" t="s">
        <v>18</v>
      </c>
    </row>
    <row r="78" spans="1:14" x14ac:dyDescent="0.2">
      <c r="F78" s="98" t="s">
        <v>18</v>
      </c>
      <c r="H78" s="47" t="s">
        <v>18</v>
      </c>
      <c r="J78" s="47" t="s">
        <v>18</v>
      </c>
      <c r="L78" s="47" t="s">
        <v>18</v>
      </c>
      <c r="N78" s="47" t="s">
        <v>18</v>
      </c>
    </row>
    <row r="79" spans="1:14" x14ac:dyDescent="0.2">
      <c r="F79" s="98" t="s">
        <v>18</v>
      </c>
      <c r="H79" s="47" t="s">
        <v>18</v>
      </c>
      <c r="J79" s="47" t="s">
        <v>18</v>
      </c>
      <c r="L79" s="47" t="s">
        <v>18</v>
      </c>
      <c r="N79" s="47" t="s">
        <v>18</v>
      </c>
    </row>
    <row r="80" spans="1:14" x14ac:dyDescent="0.2">
      <c r="F80" s="98" t="s">
        <v>18</v>
      </c>
      <c r="H80" s="47" t="s">
        <v>18</v>
      </c>
      <c r="J80" s="47" t="s">
        <v>18</v>
      </c>
      <c r="L80" s="47" t="s">
        <v>18</v>
      </c>
      <c r="N80" s="47" t="s">
        <v>18</v>
      </c>
    </row>
    <row r="81" spans="6:14" x14ac:dyDescent="0.2">
      <c r="F81" s="98" t="s">
        <v>18</v>
      </c>
      <c r="H81" s="47" t="s">
        <v>18</v>
      </c>
      <c r="J81" s="47" t="s">
        <v>18</v>
      </c>
      <c r="L81" s="47" t="s">
        <v>18</v>
      </c>
      <c r="N81" s="47" t="s">
        <v>18</v>
      </c>
    </row>
    <row r="82" spans="6:14" x14ac:dyDescent="0.2">
      <c r="F82" s="98" t="s">
        <v>18</v>
      </c>
      <c r="H82" s="47" t="s">
        <v>18</v>
      </c>
      <c r="J82" s="47" t="s">
        <v>18</v>
      </c>
      <c r="L82" s="47" t="s">
        <v>18</v>
      </c>
      <c r="N82" s="47" t="s">
        <v>18</v>
      </c>
    </row>
    <row r="83" spans="6:14" x14ac:dyDescent="0.2">
      <c r="F83" s="98" t="s">
        <v>18</v>
      </c>
      <c r="H83" s="47" t="s">
        <v>18</v>
      </c>
      <c r="J83" s="47" t="s">
        <v>18</v>
      </c>
      <c r="L83" s="47" t="s">
        <v>18</v>
      </c>
      <c r="N83" s="47" t="s">
        <v>18</v>
      </c>
    </row>
    <row r="84" spans="6:14" x14ac:dyDescent="0.2">
      <c r="F84" s="98" t="s">
        <v>18</v>
      </c>
      <c r="H84" s="47" t="s">
        <v>18</v>
      </c>
      <c r="J84" s="47" t="s">
        <v>18</v>
      </c>
      <c r="L84" s="47" t="s">
        <v>18</v>
      </c>
      <c r="N84" s="47" t="s">
        <v>18</v>
      </c>
    </row>
    <row r="85" spans="6:14" x14ac:dyDescent="0.2">
      <c r="F85" s="98" t="s">
        <v>18</v>
      </c>
      <c r="H85" s="47" t="s">
        <v>18</v>
      </c>
      <c r="J85" s="47" t="s">
        <v>18</v>
      </c>
      <c r="L85" s="47" t="s">
        <v>18</v>
      </c>
      <c r="N85" s="47" t="s">
        <v>18</v>
      </c>
    </row>
    <row r="86" spans="6:14" x14ac:dyDescent="0.2">
      <c r="F86" s="98" t="s">
        <v>18</v>
      </c>
      <c r="H86" s="47" t="s">
        <v>18</v>
      </c>
      <c r="J86" s="47" t="s">
        <v>18</v>
      </c>
      <c r="L86" s="47" t="s">
        <v>18</v>
      </c>
      <c r="N86" s="47" t="s">
        <v>18</v>
      </c>
    </row>
    <row r="87" spans="6:14" x14ac:dyDescent="0.2">
      <c r="F87" s="98" t="s">
        <v>18</v>
      </c>
      <c r="H87" s="47" t="s">
        <v>18</v>
      </c>
      <c r="J87" s="47" t="s">
        <v>18</v>
      </c>
      <c r="L87" s="47" t="s">
        <v>18</v>
      </c>
      <c r="N87" s="47" t="s">
        <v>18</v>
      </c>
    </row>
    <row r="88" spans="6:14" x14ac:dyDescent="0.2">
      <c r="F88" s="98" t="s">
        <v>18</v>
      </c>
      <c r="H88" s="47" t="s">
        <v>18</v>
      </c>
      <c r="J88" s="47" t="s">
        <v>18</v>
      </c>
      <c r="L88" s="47" t="s">
        <v>18</v>
      </c>
      <c r="N88" s="47" t="s">
        <v>18</v>
      </c>
    </row>
    <row r="89" spans="6:14" x14ac:dyDescent="0.2">
      <c r="F89" s="98" t="s">
        <v>18</v>
      </c>
      <c r="H89" s="47" t="s">
        <v>18</v>
      </c>
      <c r="J89" s="47" t="s">
        <v>18</v>
      </c>
      <c r="L89" s="47" t="s">
        <v>18</v>
      </c>
      <c r="N89" s="47" t="s">
        <v>18</v>
      </c>
    </row>
    <row r="90" spans="6:14" x14ac:dyDescent="0.2">
      <c r="F90" s="98" t="s">
        <v>18</v>
      </c>
      <c r="H90" s="47" t="s">
        <v>18</v>
      </c>
      <c r="J90" s="47" t="s">
        <v>18</v>
      </c>
      <c r="L90" s="47" t="s">
        <v>18</v>
      </c>
      <c r="N90" s="47" t="s">
        <v>18</v>
      </c>
    </row>
    <row r="91" spans="6:14" x14ac:dyDescent="0.2">
      <c r="F91" s="98" t="s">
        <v>18</v>
      </c>
      <c r="H91" s="47" t="s">
        <v>18</v>
      </c>
      <c r="J91" s="47" t="s">
        <v>18</v>
      </c>
      <c r="L91" s="47" t="s">
        <v>18</v>
      </c>
      <c r="N91" s="47" t="s">
        <v>18</v>
      </c>
    </row>
    <row r="92" spans="6:14" x14ac:dyDescent="0.2">
      <c r="F92" s="98" t="s">
        <v>18</v>
      </c>
      <c r="H92" s="47" t="s">
        <v>18</v>
      </c>
      <c r="J92" s="47" t="s">
        <v>18</v>
      </c>
      <c r="L92" s="47" t="s">
        <v>18</v>
      </c>
      <c r="N92" s="47" t="s">
        <v>18</v>
      </c>
    </row>
    <row r="93" spans="6:14" x14ac:dyDescent="0.2">
      <c r="F93" s="98" t="s">
        <v>18</v>
      </c>
      <c r="H93" s="47" t="s">
        <v>18</v>
      </c>
      <c r="J93" s="47" t="s">
        <v>18</v>
      </c>
      <c r="L93" s="47" t="s">
        <v>18</v>
      </c>
      <c r="N93" s="47" t="s">
        <v>18</v>
      </c>
    </row>
    <row r="94" spans="6:14" x14ac:dyDescent="0.2">
      <c r="F94" s="98" t="s">
        <v>18</v>
      </c>
      <c r="H94" s="47" t="s">
        <v>18</v>
      </c>
      <c r="J94" s="47" t="s">
        <v>18</v>
      </c>
      <c r="L94" s="47" t="s">
        <v>18</v>
      </c>
      <c r="N94" s="47" t="s">
        <v>18</v>
      </c>
    </row>
    <row r="95" spans="6:14" x14ac:dyDescent="0.2">
      <c r="F95" s="98" t="s">
        <v>18</v>
      </c>
      <c r="H95" s="47" t="s">
        <v>18</v>
      </c>
      <c r="J95" s="47" t="s">
        <v>18</v>
      </c>
      <c r="L95" s="47" t="s">
        <v>18</v>
      </c>
      <c r="N95" s="47" t="s">
        <v>18</v>
      </c>
    </row>
    <row r="96" spans="6:14" x14ac:dyDescent="0.2">
      <c r="F96" s="98" t="s">
        <v>18</v>
      </c>
      <c r="H96" s="47" t="s">
        <v>18</v>
      </c>
      <c r="J96" s="47" t="s">
        <v>18</v>
      </c>
      <c r="L96" s="47" t="s">
        <v>18</v>
      </c>
      <c r="N96" s="47" t="s">
        <v>18</v>
      </c>
    </row>
  </sheetData>
  <mergeCells count="3">
    <mergeCell ref="A1:A2"/>
    <mergeCell ref="B1:B2"/>
    <mergeCell ref="C4:D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opLeftCell="D46" workbookViewId="0">
      <selection activeCell="E7" sqref="E7:F76"/>
    </sheetView>
  </sheetViews>
  <sheetFormatPr defaultRowHeight="12.75" x14ac:dyDescent="0.2"/>
  <cols>
    <col min="1" max="1" width="43.28515625" style="10" customWidth="1"/>
    <col min="2" max="2" width="66.42578125" bestFit="1" customWidth="1"/>
    <col min="3" max="4" width="24.5703125" bestFit="1" customWidth="1" collapsed="1"/>
    <col min="5" max="5" width="48" customWidth="1" collapsed="1"/>
    <col min="6" max="6" width="25.7109375" style="88" customWidth="1" collapsed="1"/>
    <col min="7" max="7" width="48" customWidth="1"/>
    <col min="8" max="8" width="9.85546875" customWidth="1"/>
    <col min="10" max="10" width="8.7109375" customWidth="1"/>
    <col min="11" max="11" width="16.85546875" customWidth="1"/>
    <col min="12" max="12" width="9.85546875" customWidth="1"/>
    <col min="14" max="14" width="10.42578125" customWidth="1"/>
  </cols>
  <sheetData>
    <row r="1" spans="1:14" s="43" customFormat="1" ht="12.75" customHeight="1" x14ac:dyDescent="0.2">
      <c r="A1" s="160" t="s">
        <v>18</v>
      </c>
      <c r="B1" s="160" t="s">
        <v>18</v>
      </c>
      <c r="C1" s="124" t="s">
        <v>100</v>
      </c>
      <c r="D1" s="160" t="s">
        <v>101</v>
      </c>
      <c r="E1" s="160" t="s">
        <v>18</v>
      </c>
      <c r="F1" s="125" t="s">
        <v>102</v>
      </c>
      <c r="G1" s="43" t="s">
        <v>18</v>
      </c>
    </row>
    <row r="2" spans="1:14" s="43" customFormat="1" x14ac:dyDescent="0.2">
      <c r="A2" s="160" t="s">
        <v>18</v>
      </c>
      <c r="B2" s="161" t="s">
        <v>18</v>
      </c>
      <c r="C2" s="123" t="s">
        <v>70</v>
      </c>
      <c r="D2" s="123" t="s">
        <v>103</v>
      </c>
      <c r="E2" s="123" t="s">
        <v>104</v>
      </c>
      <c r="F2" s="126" t="s">
        <v>105</v>
      </c>
      <c r="G2" s="43" t="s">
        <v>18</v>
      </c>
    </row>
    <row r="3" spans="1:14" s="43" customFormat="1" ht="12.75" customHeight="1" x14ac:dyDescent="0.25">
      <c r="A3" s="77" t="s">
        <v>18</v>
      </c>
      <c r="B3" s="78" t="s">
        <v>0</v>
      </c>
      <c r="C3" s="90"/>
      <c r="D3" s="89"/>
      <c r="E3" s="90"/>
      <c r="F3" s="89"/>
      <c r="G3" s="43" t="s">
        <v>18</v>
      </c>
    </row>
    <row r="4" spans="1:14" ht="12.75" customHeight="1" x14ac:dyDescent="0.25">
      <c r="A4" t="s">
        <v>18</v>
      </c>
      <c r="B4" s="7" t="s">
        <v>1</v>
      </c>
      <c r="C4" s="164"/>
      <c r="D4" s="165"/>
      <c r="E4" s="90"/>
      <c r="F4" s="90"/>
      <c r="G4" s="7" t="s">
        <v>18</v>
      </c>
    </row>
    <row r="5" spans="1:14" ht="12.75" customHeight="1" x14ac:dyDescent="0.25">
      <c r="A5" t="s">
        <v>18</v>
      </c>
      <c r="B5" s="7" t="s">
        <v>2</v>
      </c>
      <c r="C5" s="90"/>
      <c r="D5" s="90"/>
      <c r="E5" s="90"/>
      <c r="F5" s="90"/>
      <c r="G5" s="7" t="s">
        <v>18</v>
      </c>
    </row>
    <row r="6" spans="1:14" ht="12.75" customHeight="1" x14ac:dyDescent="0.25">
      <c r="A6" t="s">
        <v>18</v>
      </c>
      <c r="B6" s="11" t="s">
        <v>3</v>
      </c>
      <c r="C6" s="91"/>
      <c r="D6" s="91"/>
      <c r="E6" s="91"/>
      <c r="F6" s="91"/>
      <c r="G6" s="7" t="s">
        <v>18</v>
      </c>
    </row>
    <row r="7" spans="1:14" ht="12.75" customHeight="1" x14ac:dyDescent="0.25">
      <c r="A7" s="10" t="s">
        <v>18</v>
      </c>
      <c r="B7" s="11" t="s">
        <v>73</v>
      </c>
      <c r="C7" s="91">
        <v>118</v>
      </c>
      <c r="D7" s="91">
        <v>118</v>
      </c>
      <c r="E7" s="130">
        <v>118</v>
      </c>
      <c r="F7" s="130">
        <v>118</v>
      </c>
      <c r="G7" s="7" t="s">
        <v>18</v>
      </c>
    </row>
    <row r="8" spans="1:14" ht="12.75" customHeight="1" x14ac:dyDescent="0.25">
      <c r="A8" s="10" t="s">
        <v>18</v>
      </c>
      <c r="B8" s="12" t="s">
        <v>74</v>
      </c>
      <c r="C8" s="92">
        <v>0.7204367203794827</v>
      </c>
      <c r="D8" s="92">
        <v>0.7366333592242561</v>
      </c>
      <c r="E8" s="131">
        <v>0.76019633166127154</v>
      </c>
      <c r="F8" s="131">
        <v>0.76019633166127154</v>
      </c>
      <c r="G8" s="8" t="s">
        <v>18</v>
      </c>
    </row>
    <row r="9" spans="1:14" s="44" customFormat="1" ht="12.75" customHeight="1" x14ac:dyDescent="0.25">
      <c r="A9" s="44" t="s">
        <v>18</v>
      </c>
      <c r="B9" s="11" t="s">
        <v>75</v>
      </c>
      <c r="C9" s="11">
        <v>6525</v>
      </c>
      <c r="D9" s="93">
        <v>6279</v>
      </c>
      <c r="E9" s="127">
        <v>6907.9999999999964</v>
      </c>
      <c r="F9" s="132">
        <v>6907.9999999999964</v>
      </c>
      <c r="G9" s="63" t="s">
        <v>18</v>
      </c>
      <c r="H9" s="45" t="s">
        <v>18</v>
      </c>
      <c r="J9" s="58" t="s">
        <v>18</v>
      </c>
      <c r="K9" s="66" t="s">
        <v>18</v>
      </c>
      <c r="L9" s="58" t="s">
        <v>18</v>
      </c>
      <c r="M9" s="66" t="s">
        <v>18</v>
      </c>
      <c r="N9" s="59" t="s">
        <v>18</v>
      </c>
    </row>
    <row r="10" spans="1:14" ht="12.75" customHeight="1" x14ac:dyDescent="0.25">
      <c r="A10" s="10" t="s">
        <v>18</v>
      </c>
      <c r="B10" s="11" t="s">
        <v>76</v>
      </c>
      <c r="C10" s="94">
        <v>31002.999999999996</v>
      </c>
      <c r="D10" s="94">
        <v>31700.000000000011</v>
      </c>
      <c r="E10" s="133">
        <v>32714.000000000004</v>
      </c>
      <c r="F10" s="133">
        <v>32714.000000000004</v>
      </c>
      <c r="G10" s="7" t="s">
        <v>18</v>
      </c>
      <c r="N10" s="51" t="s">
        <v>18</v>
      </c>
    </row>
    <row r="11" spans="1:14" ht="12.75" customHeight="1" x14ac:dyDescent="0.25">
      <c r="A11" s="10" t="s">
        <v>18</v>
      </c>
      <c r="B11" s="13" t="s">
        <v>77</v>
      </c>
      <c r="C11" s="95">
        <v>4.751417624521074</v>
      </c>
      <c r="D11" s="95">
        <v>5.048574613792006</v>
      </c>
      <c r="E11" s="134">
        <v>4.7356687898089183</v>
      </c>
      <c r="F11" s="134">
        <v>4.7356687898089183</v>
      </c>
      <c r="G11" s="9" t="s">
        <v>18</v>
      </c>
      <c r="H11" s="47" t="s">
        <v>18</v>
      </c>
      <c r="N11" s="51" t="s">
        <v>18</v>
      </c>
    </row>
    <row r="12" spans="1:14" ht="12.75" customHeight="1" x14ac:dyDescent="0.25">
      <c r="A12" t="s">
        <v>18</v>
      </c>
      <c r="B12" s="11" t="s">
        <v>4</v>
      </c>
      <c r="C12" s="94"/>
      <c r="D12" s="122"/>
      <c r="E12" s="133"/>
      <c r="F12" s="128"/>
      <c r="G12" s="7" t="s">
        <v>18</v>
      </c>
      <c r="H12" s="47" t="s">
        <v>18</v>
      </c>
      <c r="I12" s="49" t="s">
        <v>18</v>
      </c>
      <c r="J12" s="50" t="s">
        <v>18</v>
      </c>
      <c r="K12" s="49" t="s">
        <v>18</v>
      </c>
      <c r="L12" s="50" t="s">
        <v>18</v>
      </c>
      <c r="M12" s="49" t="s">
        <v>18</v>
      </c>
      <c r="N12" s="52" t="s">
        <v>18</v>
      </c>
    </row>
    <row r="13" spans="1:14" ht="12.75" customHeight="1" x14ac:dyDescent="0.25">
      <c r="A13" s="10" t="s">
        <v>18</v>
      </c>
      <c r="B13" s="11" t="s">
        <v>78</v>
      </c>
      <c r="C13" s="94">
        <v>0</v>
      </c>
      <c r="D13" s="122">
        <v>0</v>
      </c>
      <c r="E13" s="133">
        <v>0</v>
      </c>
      <c r="F13" s="128">
        <v>0</v>
      </c>
      <c r="G13" s="7" t="s">
        <v>18</v>
      </c>
      <c r="H13" s="47" t="s">
        <v>18</v>
      </c>
      <c r="I13" s="49" t="s">
        <v>18</v>
      </c>
      <c r="J13" s="50" t="s">
        <v>18</v>
      </c>
      <c r="K13" s="49" t="s">
        <v>18</v>
      </c>
      <c r="L13" s="50" t="s">
        <v>18</v>
      </c>
      <c r="M13" s="49" t="s">
        <v>18</v>
      </c>
      <c r="N13" s="52" t="s">
        <v>18</v>
      </c>
    </row>
    <row r="14" spans="1:14" ht="12.75" customHeight="1" x14ac:dyDescent="0.25">
      <c r="A14" s="10" t="s">
        <v>18</v>
      </c>
      <c r="B14" s="11" t="s">
        <v>79</v>
      </c>
      <c r="C14" s="91">
        <v>0</v>
      </c>
      <c r="D14" s="122">
        <v>0</v>
      </c>
      <c r="E14" s="130">
        <v>0</v>
      </c>
      <c r="F14" s="128">
        <v>0</v>
      </c>
      <c r="G14" s="7" t="s">
        <v>18</v>
      </c>
      <c r="H14" s="47" t="s">
        <v>18</v>
      </c>
      <c r="I14" s="49" t="s">
        <v>18</v>
      </c>
      <c r="J14" s="50" t="s">
        <v>18</v>
      </c>
      <c r="K14" s="49" t="s">
        <v>18</v>
      </c>
      <c r="L14" s="50" t="s">
        <v>18</v>
      </c>
      <c r="M14" s="49" t="s">
        <v>18</v>
      </c>
      <c r="N14" s="52" t="s">
        <v>18</v>
      </c>
    </row>
    <row r="15" spans="1:14" ht="12.75" customHeight="1" x14ac:dyDescent="0.25">
      <c r="A15" s="10" t="s">
        <v>18</v>
      </c>
      <c r="B15" s="11" t="s">
        <v>80</v>
      </c>
      <c r="C15" s="94">
        <v>0</v>
      </c>
      <c r="D15" s="122">
        <v>0</v>
      </c>
      <c r="E15" s="133">
        <v>0</v>
      </c>
      <c r="F15" s="128">
        <v>0</v>
      </c>
      <c r="G15" s="7" t="s">
        <v>18</v>
      </c>
      <c r="H15" s="47" t="s">
        <v>18</v>
      </c>
      <c r="I15" s="49" t="s">
        <v>18</v>
      </c>
      <c r="J15" s="50" t="s">
        <v>18</v>
      </c>
      <c r="K15" s="49" t="s">
        <v>18</v>
      </c>
      <c r="L15" s="50" t="s">
        <v>18</v>
      </c>
      <c r="M15" s="49" t="s">
        <v>18</v>
      </c>
      <c r="N15" s="52" t="s">
        <v>18</v>
      </c>
    </row>
    <row r="16" spans="1:14" ht="12.75" customHeight="1" x14ac:dyDescent="0.25">
      <c r="A16" s="10" t="s">
        <v>18</v>
      </c>
      <c r="B16" s="13" t="s">
        <v>81</v>
      </c>
      <c r="C16" s="95">
        <v>0</v>
      </c>
      <c r="D16" s="96">
        <v>0</v>
      </c>
      <c r="E16" s="134">
        <v>0</v>
      </c>
      <c r="F16" s="135">
        <v>0</v>
      </c>
      <c r="G16" s="9" t="s">
        <v>18</v>
      </c>
      <c r="H16" s="47" t="s">
        <v>18</v>
      </c>
      <c r="J16" s="43" t="s">
        <v>18</v>
      </c>
      <c r="L16" s="43" t="s">
        <v>18</v>
      </c>
      <c r="N16" s="51" t="s">
        <v>18</v>
      </c>
    </row>
    <row r="17" spans="1:14" ht="12.75" customHeight="1" x14ac:dyDescent="0.25">
      <c r="A17" t="s">
        <v>18</v>
      </c>
      <c r="B17" s="11" t="s">
        <v>5</v>
      </c>
      <c r="C17" s="94"/>
      <c r="D17" s="122"/>
      <c r="E17" s="133"/>
      <c r="F17" s="128"/>
      <c r="G17" s="7" t="s">
        <v>18</v>
      </c>
      <c r="H17" s="47" t="s">
        <v>18</v>
      </c>
      <c r="I17" s="49" t="s">
        <v>18</v>
      </c>
      <c r="J17" s="50" t="s">
        <v>18</v>
      </c>
      <c r="K17" s="49" t="s">
        <v>18</v>
      </c>
      <c r="L17" s="50" t="s">
        <v>18</v>
      </c>
      <c r="M17" s="49" t="s">
        <v>18</v>
      </c>
      <c r="N17" s="52" t="s">
        <v>18</v>
      </c>
    </row>
    <row r="18" spans="1:14" ht="12.75" customHeight="1" x14ac:dyDescent="0.25">
      <c r="A18" s="10" t="s">
        <v>18</v>
      </c>
      <c r="B18" s="11" t="s">
        <v>82</v>
      </c>
      <c r="C18" s="94">
        <v>0</v>
      </c>
      <c r="D18" s="122">
        <v>0</v>
      </c>
      <c r="E18" s="133">
        <v>0</v>
      </c>
      <c r="F18" s="128">
        <v>0</v>
      </c>
      <c r="G18" s="7" t="s">
        <v>18</v>
      </c>
      <c r="H18" s="47" t="s">
        <v>18</v>
      </c>
      <c r="I18" s="49" t="s">
        <v>18</v>
      </c>
      <c r="J18" s="50" t="s">
        <v>18</v>
      </c>
      <c r="K18" s="49" t="s">
        <v>18</v>
      </c>
      <c r="L18" s="50" t="s">
        <v>18</v>
      </c>
      <c r="M18" s="49" t="s">
        <v>18</v>
      </c>
      <c r="N18" s="52" t="s">
        <v>18</v>
      </c>
    </row>
    <row r="19" spans="1:14" ht="12.75" customHeight="1" x14ac:dyDescent="0.25">
      <c r="A19" s="10" t="s">
        <v>18</v>
      </c>
      <c r="B19" s="11" t="s">
        <v>83</v>
      </c>
      <c r="C19" s="91">
        <v>0</v>
      </c>
      <c r="D19" s="122">
        <v>0</v>
      </c>
      <c r="E19" s="130">
        <v>0</v>
      </c>
      <c r="F19" s="128">
        <v>0</v>
      </c>
      <c r="G19" s="7" t="s">
        <v>18</v>
      </c>
      <c r="H19" s="47" t="s">
        <v>18</v>
      </c>
      <c r="I19" s="49" t="s">
        <v>18</v>
      </c>
      <c r="J19" s="50" t="s">
        <v>18</v>
      </c>
      <c r="K19" s="49" t="s">
        <v>18</v>
      </c>
      <c r="L19" s="50" t="s">
        <v>18</v>
      </c>
      <c r="M19" s="49" t="s">
        <v>18</v>
      </c>
      <c r="N19" s="52" t="s">
        <v>18</v>
      </c>
    </row>
    <row r="20" spans="1:14" ht="12.75" customHeight="1" x14ac:dyDescent="0.25">
      <c r="A20" s="10" t="s">
        <v>18</v>
      </c>
      <c r="B20" s="11" t="s">
        <v>84</v>
      </c>
      <c r="C20" s="94">
        <v>0</v>
      </c>
      <c r="D20" s="122">
        <v>0</v>
      </c>
      <c r="E20" s="133">
        <v>0</v>
      </c>
      <c r="F20" s="128">
        <v>0</v>
      </c>
      <c r="G20" s="7" t="s">
        <v>18</v>
      </c>
      <c r="H20" s="47" t="s">
        <v>18</v>
      </c>
      <c r="I20" s="49" t="s">
        <v>18</v>
      </c>
      <c r="J20" s="50" t="s">
        <v>18</v>
      </c>
      <c r="K20" s="49" t="s">
        <v>18</v>
      </c>
      <c r="L20" s="50" t="s">
        <v>18</v>
      </c>
      <c r="M20" s="49" t="s">
        <v>18</v>
      </c>
      <c r="N20" s="52" t="s">
        <v>18</v>
      </c>
    </row>
    <row r="21" spans="1:14" ht="12.75" customHeight="1" x14ac:dyDescent="0.25">
      <c r="A21" s="10" t="s">
        <v>18</v>
      </c>
      <c r="B21" s="13" t="s">
        <v>85</v>
      </c>
      <c r="C21" s="95">
        <v>0</v>
      </c>
      <c r="D21" s="96">
        <v>0</v>
      </c>
      <c r="E21" s="134">
        <v>0</v>
      </c>
      <c r="F21" s="135">
        <v>0</v>
      </c>
      <c r="G21" s="9" t="s">
        <v>18</v>
      </c>
      <c r="H21" s="47" t="s">
        <v>18</v>
      </c>
      <c r="J21" s="46" t="s">
        <v>18</v>
      </c>
      <c r="L21" s="46" t="s">
        <v>18</v>
      </c>
      <c r="N21" s="53" t="s">
        <v>18</v>
      </c>
    </row>
    <row r="22" spans="1:14" ht="12.75" customHeight="1" x14ac:dyDescent="0.25">
      <c r="A22" t="s">
        <v>18</v>
      </c>
      <c r="B22" s="11" t="s">
        <v>6</v>
      </c>
      <c r="C22" s="94"/>
      <c r="D22" s="122"/>
      <c r="E22" s="133"/>
      <c r="F22" s="128"/>
      <c r="G22" s="7" t="s">
        <v>18</v>
      </c>
      <c r="H22" s="47" t="s">
        <v>18</v>
      </c>
      <c r="I22" s="49" t="s">
        <v>18</v>
      </c>
      <c r="J22" s="50" t="s">
        <v>18</v>
      </c>
      <c r="K22" s="49" t="s">
        <v>18</v>
      </c>
      <c r="L22" s="50" t="s">
        <v>18</v>
      </c>
      <c r="M22" s="49" t="s">
        <v>18</v>
      </c>
      <c r="N22" s="52" t="s">
        <v>18</v>
      </c>
    </row>
    <row r="23" spans="1:14" ht="12.75" customHeight="1" x14ac:dyDescent="0.25">
      <c r="A23" s="10" t="s">
        <v>18</v>
      </c>
      <c r="B23" s="11" t="s">
        <v>86</v>
      </c>
      <c r="C23" s="94">
        <v>0</v>
      </c>
      <c r="D23" s="122">
        <v>11</v>
      </c>
      <c r="E23" s="133">
        <v>11</v>
      </c>
      <c r="F23" s="128">
        <v>11</v>
      </c>
      <c r="G23" s="7" t="s">
        <v>18</v>
      </c>
      <c r="H23" s="47" t="s">
        <v>18</v>
      </c>
      <c r="I23" s="49" t="s">
        <v>18</v>
      </c>
      <c r="J23" s="50" t="s">
        <v>18</v>
      </c>
      <c r="K23" s="49" t="s">
        <v>18</v>
      </c>
      <c r="L23" s="50" t="s">
        <v>18</v>
      </c>
      <c r="M23" s="49" t="s">
        <v>18</v>
      </c>
      <c r="N23" s="52" t="s">
        <v>18</v>
      </c>
    </row>
    <row r="24" spans="1:14" ht="12.75" customHeight="1" x14ac:dyDescent="0.25">
      <c r="A24" s="10" t="s">
        <v>18</v>
      </c>
      <c r="B24" s="11" t="s">
        <v>87</v>
      </c>
      <c r="C24" s="91">
        <v>274.99999999999994</v>
      </c>
      <c r="D24" s="122">
        <v>249</v>
      </c>
      <c r="E24" s="130">
        <v>279</v>
      </c>
      <c r="F24" s="128">
        <v>279</v>
      </c>
      <c r="G24" s="7" t="s">
        <v>18</v>
      </c>
      <c r="H24" s="47" t="s">
        <v>18</v>
      </c>
      <c r="I24" s="49" t="s">
        <v>18</v>
      </c>
      <c r="J24" s="50" t="s">
        <v>18</v>
      </c>
      <c r="K24" s="49" t="s">
        <v>18</v>
      </c>
      <c r="L24" s="50" t="s">
        <v>18</v>
      </c>
      <c r="M24" s="49" t="s">
        <v>18</v>
      </c>
      <c r="N24" s="52" t="s">
        <v>18</v>
      </c>
    </row>
    <row r="25" spans="1:14" ht="12.75" customHeight="1" x14ac:dyDescent="0.25">
      <c r="A25" s="10" t="s">
        <v>18</v>
      </c>
      <c r="B25" s="11" t="s">
        <v>88</v>
      </c>
      <c r="C25" s="94">
        <v>691.99999999999989</v>
      </c>
      <c r="D25" s="122">
        <v>593</v>
      </c>
      <c r="E25" s="133">
        <v>671.99999999999989</v>
      </c>
      <c r="F25" s="128">
        <v>672</v>
      </c>
      <c r="G25" s="7" t="s">
        <v>18</v>
      </c>
      <c r="H25" s="47" t="s">
        <v>18</v>
      </c>
      <c r="I25" s="49" t="s">
        <v>18</v>
      </c>
      <c r="J25" s="50" t="s">
        <v>18</v>
      </c>
      <c r="K25" s="49" t="s">
        <v>18</v>
      </c>
      <c r="L25" s="50" t="s">
        <v>18</v>
      </c>
      <c r="M25" s="49" t="s">
        <v>18</v>
      </c>
      <c r="N25" s="52" t="s">
        <v>18</v>
      </c>
    </row>
    <row r="26" spans="1:14" ht="12.75" customHeight="1" x14ac:dyDescent="0.25">
      <c r="A26" s="10" t="s">
        <v>18</v>
      </c>
      <c r="B26" s="13" t="s">
        <v>89</v>
      </c>
      <c r="C26" s="95">
        <v>2.5163636363636361</v>
      </c>
      <c r="D26" s="96">
        <v>2.3815261044176705</v>
      </c>
      <c r="E26" s="134">
        <v>2.4086021505376336</v>
      </c>
      <c r="F26" s="135">
        <v>2.4086021505376349</v>
      </c>
      <c r="G26" s="9" t="s">
        <v>18</v>
      </c>
      <c r="H26" s="47" t="s">
        <v>18</v>
      </c>
      <c r="I26" s="49" t="s">
        <v>18</v>
      </c>
      <c r="J26" s="50" t="s">
        <v>18</v>
      </c>
      <c r="K26" s="49" t="s">
        <v>18</v>
      </c>
      <c r="L26" s="50" t="s">
        <v>18</v>
      </c>
      <c r="M26" s="49" t="s">
        <v>18</v>
      </c>
      <c r="N26" s="52" t="s">
        <v>18</v>
      </c>
    </row>
    <row r="27" spans="1:14" ht="12.75" customHeight="1" x14ac:dyDescent="0.25">
      <c r="A27" t="s">
        <v>18</v>
      </c>
      <c r="B27" s="11" t="s">
        <v>7</v>
      </c>
      <c r="C27" s="94"/>
      <c r="D27" s="122"/>
      <c r="E27" s="133"/>
      <c r="F27" s="128"/>
      <c r="G27" s="7" t="s">
        <v>18</v>
      </c>
      <c r="H27" s="47" t="s">
        <v>18</v>
      </c>
      <c r="I27" s="49" t="s">
        <v>18</v>
      </c>
      <c r="J27" s="50" t="s">
        <v>18</v>
      </c>
      <c r="K27" s="49" t="s">
        <v>18</v>
      </c>
      <c r="L27" s="50" t="s">
        <v>18</v>
      </c>
      <c r="M27" s="49" t="s">
        <v>18</v>
      </c>
      <c r="N27" s="52" t="s">
        <v>18</v>
      </c>
    </row>
    <row r="28" spans="1:14" ht="12.75" customHeight="1" x14ac:dyDescent="0.25">
      <c r="A28" s="10" t="s">
        <v>18</v>
      </c>
      <c r="B28" s="11" t="s">
        <v>90</v>
      </c>
      <c r="C28" s="94">
        <v>0</v>
      </c>
      <c r="D28" s="122">
        <v>0</v>
      </c>
      <c r="E28" s="133">
        <v>0</v>
      </c>
      <c r="F28" s="128">
        <v>0</v>
      </c>
      <c r="G28" s="7" t="s">
        <v>18</v>
      </c>
      <c r="H28" s="47" t="s">
        <v>18</v>
      </c>
      <c r="I28" s="49" t="s">
        <v>18</v>
      </c>
      <c r="J28" s="50" t="s">
        <v>18</v>
      </c>
      <c r="K28" s="49" t="s">
        <v>18</v>
      </c>
      <c r="L28" s="50" t="s">
        <v>18</v>
      </c>
      <c r="M28" s="49" t="s">
        <v>18</v>
      </c>
      <c r="N28" s="52" t="s">
        <v>18</v>
      </c>
    </row>
    <row r="29" spans="1:14" ht="12.75" customHeight="1" x14ac:dyDescent="0.25">
      <c r="A29" s="10" t="s">
        <v>18</v>
      </c>
      <c r="B29" s="11" t="s">
        <v>91</v>
      </c>
      <c r="C29" s="91">
        <v>0</v>
      </c>
      <c r="D29" s="122">
        <v>0</v>
      </c>
      <c r="E29" s="130">
        <v>0</v>
      </c>
      <c r="F29" s="128">
        <v>0</v>
      </c>
      <c r="G29" s="7" t="s">
        <v>18</v>
      </c>
      <c r="H29" s="47" t="s">
        <v>18</v>
      </c>
      <c r="J29" s="46" t="s">
        <v>18</v>
      </c>
      <c r="L29" s="46" t="s">
        <v>18</v>
      </c>
      <c r="N29" s="53" t="s">
        <v>18</v>
      </c>
    </row>
    <row r="30" spans="1:14" ht="12.75" customHeight="1" x14ac:dyDescent="0.25">
      <c r="A30" s="10" t="s">
        <v>18</v>
      </c>
      <c r="B30" s="11" t="s">
        <v>92</v>
      </c>
      <c r="C30" s="94">
        <v>0</v>
      </c>
      <c r="D30" s="122">
        <v>0</v>
      </c>
      <c r="E30" s="133">
        <v>0</v>
      </c>
      <c r="F30" s="128">
        <v>0</v>
      </c>
      <c r="G30" s="7" t="s">
        <v>18</v>
      </c>
      <c r="H30" s="47" t="s">
        <v>18</v>
      </c>
      <c r="I30" s="49" t="s">
        <v>18</v>
      </c>
      <c r="J30" s="50" t="s">
        <v>18</v>
      </c>
      <c r="K30" s="49" t="s">
        <v>18</v>
      </c>
      <c r="L30" s="50" t="s">
        <v>18</v>
      </c>
      <c r="M30" s="49" t="s">
        <v>18</v>
      </c>
      <c r="N30" s="52" t="s">
        <v>18</v>
      </c>
    </row>
    <row r="31" spans="1:14" ht="12.75" customHeight="1" x14ac:dyDescent="0.25">
      <c r="A31" s="10" t="s">
        <v>18</v>
      </c>
      <c r="B31" s="13" t="s">
        <v>93</v>
      </c>
      <c r="C31" s="95">
        <v>0</v>
      </c>
      <c r="D31" s="96">
        <v>0</v>
      </c>
      <c r="E31" s="134">
        <v>0</v>
      </c>
      <c r="F31" s="135">
        <v>0</v>
      </c>
      <c r="G31" s="9" t="s">
        <v>18</v>
      </c>
      <c r="H31" s="47" t="s">
        <v>18</v>
      </c>
      <c r="I31" s="49" t="s">
        <v>18</v>
      </c>
      <c r="J31" s="50" t="s">
        <v>18</v>
      </c>
      <c r="K31" s="49" t="s">
        <v>18</v>
      </c>
      <c r="L31" s="50" t="s">
        <v>18</v>
      </c>
      <c r="M31" s="49" t="s">
        <v>18</v>
      </c>
      <c r="N31" s="52" t="s">
        <v>18</v>
      </c>
    </row>
    <row r="32" spans="1:14" ht="12.75" customHeight="1" x14ac:dyDescent="0.25">
      <c r="A32" t="s">
        <v>18</v>
      </c>
      <c r="B32" s="11" t="s">
        <v>8</v>
      </c>
      <c r="C32" s="94"/>
      <c r="D32" s="122"/>
      <c r="E32" s="133"/>
      <c r="F32" s="128"/>
      <c r="G32" s="7" t="s">
        <v>18</v>
      </c>
    </row>
    <row r="33" spans="1:14" ht="12.75" customHeight="1" x14ac:dyDescent="0.25">
      <c r="A33" s="10" t="s">
        <v>18</v>
      </c>
      <c r="B33" s="11" t="s">
        <v>94</v>
      </c>
      <c r="C33" s="94">
        <v>118</v>
      </c>
      <c r="D33" s="94">
        <v>129</v>
      </c>
      <c r="E33" s="133">
        <v>129</v>
      </c>
      <c r="F33" s="133">
        <v>129</v>
      </c>
      <c r="G33" s="7" t="s">
        <v>18</v>
      </c>
    </row>
    <row r="34" spans="1:14" s="43" customFormat="1" ht="12.75" customHeight="1" x14ac:dyDescent="0.25">
      <c r="A34" s="42" t="s">
        <v>18</v>
      </c>
      <c r="B34" s="43" t="s">
        <v>95</v>
      </c>
      <c r="C34" s="121">
        <v>6800.0000000000009</v>
      </c>
      <c r="D34" s="122">
        <v>6528</v>
      </c>
      <c r="E34" s="129">
        <v>7186.9999999999964</v>
      </c>
      <c r="F34" s="128">
        <v>7186.9999999999964</v>
      </c>
      <c r="G34" s="43" t="s">
        <v>18</v>
      </c>
    </row>
    <row r="35" spans="1:14" ht="12.75" customHeight="1" x14ac:dyDescent="0.25">
      <c r="A35" s="10" t="s">
        <v>18</v>
      </c>
      <c r="B35" s="11" t="s">
        <v>96</v>
      </c>
      <c r="C35" s="94">
        <v>31695</v>
      </c>
      <c r="D35" s="94">
        <v>32292.999999999996</v>
      </c>
      <c r="E35" s="133">
        <v>33386.000000000007</v>
      </c>
      <c r="F35" s="133">
        <v>33386.000000000007</v>
      </c>
      <c r="G35" s="7" t="s">
        <v>18</v>
      </c>
    </row>
    <row r="36" spans="1:14" ht="12.75" customHeight="1" x14ac:dyDescent="0.25">
      <c r="A36" s="10" t="s">
        <v>18</v>
      </c>
      <c r="B36" s="13" t="s">
        <v>97</v>
      </c>
      <c r="C36" s="95">
        <v>4.6610294117647069</v>
      </c>
      <c r="D36" s="95">
        <v>4.9468443627450975</v>
      </c>
      <c r="E36" s="134">
        <v>4.6453318491721172</v>
      </c>
      <c r="F36" s="134">
        <v>4.6453318491721172</v>
      </c>
      <c r="G36" s="9" t="s">
        <v>18</v>
      </c>
    </row>
    <row r="37" spans="1:14" ht="12.75" customHeight="1" x14ac:dyDescent="0.25">
      <c r="A37" t="s">
        <v>18</v>
      </c>
      <c r="B37" s="11" t="s">
        <v>9</v>
      </c>
      <c r="C37" s="94"/>
      <c r="D37" s="94"/>
      <c r="E37" s="133"/>
      <c r="F37" s="133"/>
      <c r="G37" s="7" t="s">
        <v>18</v>
      </c>
    </row>
    <row r="38" spans="1:14" ht="12.75" customHeight="1" x14ac:dyDescent="0.25">
      <c r="A38" t="s">
        <v>18</v>
      </c>
      <c r="B38" s="11" t="s">
        <v>24</v>
      </c>
      <c r="C38" s="94">
        <v>247908</v>
      </c>
      <c r="D38" s="94">
        <v>241389</v>
      </c>
      <c r="E38" s="133">
        <v>251557.99999999997</v>
      </c>
      <c r="F38" s="133">
        <v>255526.99999999997</v>
      </c>
      <c r="G38" s="7" t="s">
        <v>18</v>
      </c>
    </row>
    <row r="39" spans="1:14" ht="12.75" customHeight="1" x14ac:dyDescent="0.25">
      <c r="A39" t="s">
        <v>18</v>
      </c>
      <c r="B39" s="11" t="s">
        <v>25</v>
      </c>
      <c r="C39" s="91">
        <v>3226.9999999999995</v>
      </c>
      <c r="D39" s="91">
        <v>3244.0000000000005</v>
      </c>
      <c r="E39" s="130">
        <v>3190.9999999999986</v>
      </c>
      <c r="F39" s="130">
        <v>3331.0000000000005</v>
      </c>
      <c r="G39" s="7" t="s">
        <v>18</v>
      </c>
    </row>
    <row r="40" spans="1:14" ht="12.75" customHeight="1" x14ac:dyDescent="0.25">
      <c r="A40" t="s">
        <v>18</v>
      </c>
      <c r="B40" s="11" t="s">
        <v>26</v>
      </c>
      <c r="C40" s="91">
        <v>57129</v>
      </c>
      <c r="D40" s="91">
        <v>58965</v>
      </c>
      <c r="E40" s="130">
        <v>45676.000000000007</v>
      </c>
      <c r="F40" s="130">
        <v>45676.000000000007</v>
      </c>
      <c r="G40" s="7" t="s">
        <v>18</v>
      </c>
    </row>
    <row r="41" spans="1:14" s="44" customFormat="1" ht="12.75" customHeight="1" x14ac:dyDescent="0.25">
      <c r="A41" s="44" t="s">
        <v>18</v>
      </c>
      <c r="B41" s="11" t="s">
        <v>27</v>
      </c>
      <c r="C41" s="11">
        <v>0</v>
      </c>
      <c r="D41" s="93">
        <v>0</v>
      </c>
      <c r="E41" s="127">
        <v>0</v>
      </c>
      <c r="F41" s="132">
        <v>0</v>
      </c>
      <c r="G41" s="63" t="s">
        <v>18</v>
      </c>
      <c r="H41" s="45" t="s">
        <v>18</v>
      </c>
      <c r="I41" s="64" t="s">
        <v>18</v>
      </c>
      <c r="J41" s="57" t="s">
        <v>18</v>
      </c>
      <c r="K41" s="64" t="s">
        <v>18</v>
      </c>
      <c r="L41" s="57" t="s">
        <v>18</v>
      </c>
      <c r="M41" s="64" t="s">
        <v>18</v>
      </c>
      <c r="N41" s="57" t="s">
        <v>18</v>
      </c>
    </row>
    <row r="42" spans="1:14" ht="12.75" customHeight="1" x14ac:dyDescent="0.25">
      <c r="A42" t="s">
        <v>18</v>
      </c>
      <c r="B42" s="11" t="s">
        <v>33</v>
      </c>
      <c r="C42" s="94">
        <v>0</v>
      </c>
      <c r="D42" s="94">
        <v>0</v>
      </c>
      <c r="E42" s="133">
        <v>0</v>
      </c>
      <c r="F42" s="133">
        <v>0</v>
      </c>
      <c r="G42" s="7" t="s">
        <v>18</v>
      </c>
      <c r="H42" s="47" t="s">
        <v>18</v>
      </c>
    </row>
    <row r="43" spans="1:14" ht="12.75" customHeight="1" x14ac:dyDescent="0.25">
      <c r="A43" t="s">
        <v>18</v>
      </c>
      <c r="B43" s="11" t="s">
        <v>10</v>
      </c>
      <c r="C43" s="94"/>
      <c r="D43" s="94"/>
      <c r="E43" s="133">
        <v>0</v>
      </c>
      <c r="F43" s="133">
        <v>0</v>
      </c>
      <c r="G43" s="7" t="s">
        <v>18</v>
      </c>
      <c r="H43" s="47" t="s">
        <v>18</v>
      </c>
    </row>
    <row r="44" spans="1:14" ht="12.75" customHeight="1" x14ac:dyDescent="0.25">
      <c r="A44" t="s">
        <v>18</v>
      </c>
      <c r="B44" s="11" t="s">
        <v>28</v>
      </c>
      <c r="C44" s="94">
        <v>4964</v>
      </c>
      <c r="D44" s="122">
        <v>5037</v>
      </c>
      <c r="E44" s="133"/>
      <c r="F44" s="128"/>
      <c r="G44" s="7" t="s">
        <v>18</v>
      </c>
      <c r="H44" s="47" t="s">
        <v>18</v>
      </c>
      <c r="I44" s="49" t="s">
        <v>18</v>
      </c>
      <c r="J44" s="50" t="s">
        <v>18</v>
      </c>
      <c r="K44" s="49" t="s">
        <v>18</v>
      </c>
      <c r="L44" s="50" t="s">
        <v>18</v>
      </c>
      <c r="M44" s="49" t="s">
        <v>18</v>
      </c>
      <c r="N44" s="52" t="s">
        <v>18</v>
      </c>
    </row>
    <row r="45" spans="1:14" ht="12.75" customHeight="1" x14ac:dyDescent="0.2">
      <c r="A45" t="s">
        <v>18</v>
      </c>
      <c r="B45" s="7" t="s">
        <v>34</v>
      </c>
      <c r="C45" s="122">
        <v>0</v>
      </c>
      <c r="D45" s="122">
        <v>5037</v>
      </c>
      <c r="E45" s="128">
        <v>5127.9999999999973</v>
      </c>
      <c r="F45" s="128">
        <v>5128</v>
      </c>
      <c r="G45" s="7" t="s">
        <v>18</v>
      </c>
      <c r="H45" s="47" t="s">
        <v>18</v>
      </c>
      <c r="I45" s="49" t="s">
        <v>18</v>
      </c>
      <c r="J45" s="50" t="s">
        <v>18</v>
      </c>
      <c r="K45" s="49" t="s">
        <v>18</v>
      </c>
      <c r="L45" s="50" t="s">
        <v>18</v>
      </c>
      <c r="M45" s="49" t="s">
        <v>18</v>
      </c>
      <c r="N45" s="52" t="s">
        <v>18</v>
      </c>
    </row>
    <row r="46" spans="1:14" ht="12.75" customHeight="1" x14ac:dyDescent="0.2">
      <c r="A46" t="s">
        <v>18</v>
      </c>
      <c r="B46" s="7" t="s">
        <v>29</v>
      </c>
      <c r="C46" s="122">
        <v>33872.000000000007</v>
      </c>
      <c r="D46" s="122">
        <v>32217.999999999989</v>
      </c>
      <c r="E46" s="128">
        <v>5127.9999999999973</v>
      </c>
      <c r="F46" s="128">
        <v>5128</v>
      </c>
      <c r="G46" s="7" t="s">
        <v>18</v>
      </c>
      <c r="H46" s="47" t="s">
        <v>18</v>
      </c>
      <c r="I46" s="49" t="s">
        <v>18</v>
      </c>
      <c r="J46" s="50" t="s">
        <v>18</v>
      </c>
      <c r="K46" s="49" t="s">
        <v>18</v>
      </c>
      <c r="L46" s="50" t="s">
        <v>18</v>
      </c>
      <c r="M46" s="49" t="s">
        <v>18</v>
      </c>
      <c r="N46" s="52" t="s">
        <v>18</v>
      </c>
    </row>
    <row r="47" spans="1:14" ht="12.75" customHeight="1" x14ac:dyDescent="0.2">
      <c r="A47" t="s">
        <v>18</v>
      </c>
      <c r="B47" s="7" t="s">
        <v>30</v>
      </c>
      <c r="C47" s="122"/>
      <c r="D47" s="122"/>
      <c r="E47" s="128">
        <v>32722.000000000015</v>
      </c>
      <c r="F47" s="128">
        <v>32721.999999999996</v>
      </c>
      <c r="G47" s="7" t="s">
        <v>18</v>
      </c>
      <c r="H47" s="47" t="s">
        <v>18</v>
      </c>
      <c r="I47" s="49" t="s">
        <v>18</v>
      </c>
      <c r="J47" s="50" t="s">
        <v>18</v>
      </c>
      <c r="K47" s="49" t="s">
        <v>18</v>
      </c>
      <c r="L47" s="50" t="s">
        <v>18</v>
      </c>
      <c r="M47" s="49" t="s">
        <v>18</v>
      </c>
      <c r="N47" s="52" t="s">
        <v>18</v>
      </c>
    </row>
    <row r="48" spans="1:14" ht="12.75" customHeight="1" x14ac:dyDescent="0.2">
      <c r="A48" t="s">
        <v>18</v>
      </c>
      <c r="B48" s="7" t="s">
        <v>31</v>
      </c>
      <c r="C48" s="122">
        <v>17836.72156328386</v>
      </c>
      <c r="D48" s="122">
        <v>16883.947971990052</v>
      </c>
      <c r="E48" s="128"/>
      <c r="F48" s="128"/>
      <c r="G48" s="7" t="s">
        <v>18</v>
      </c>
      <c r="H48" s="47" t="s">
        <v>18</v>
      </c>
      <c r="I48" s="43" t="s">
        <v>18</v>
      </c>
      <c r="J48" s="43" t="s">
        <v>18</v>
      </c>
      <c r="K48" s="43" t="s">
        <v>18</v>
      </c>
      <c r="L48" s="43" t="s">
        <v>18</v>
      </c>
      <c r="M48" s="43" t="s">
        <v>18</v>
      </c>
      <c r="N48" s="51" t="s">
        <v>18</v>
      </c>
    </row>
    <row r="49" spans="1:14" ht="12.75" customHeight="1" x14ac:dyDescent="0.2">
      <c r="A49" t="s">
        <v>18</v>
      </c>
      <c r="B49" s="7" t="s">
        <v>32</v>
      </c>
      <c r="C49" s="122">
        <v>84749.713199461999</v>
      </c>
      <c r="D49" s="122">
        <v>85239.871111974004</v>
      </c>
      <c r="E49" s="128">
        <v>18533.086609538463</v>
      </c>
      <c r="F49" s="128">
        <v>18896.550282186286</v>
      </c>
      <c r="G49" s="7" t="s">
        <v>18</v>
      </c>
      <c r="H49" s="47" t="s">
        <v>18</v>
      </c>
      <c r="I49" s="49" t="s">
        <v>18</v>
      </c>
      <c r="J49" s="50" t="s">
        <v>18</v>
      </c>
      <c r="K49" s="49" t="s">
        <v>18</v>
      </c>
      <c r="L49" s="50" t="s">
        <v>18</v>
      </c>
      <c r="M49" s="49" t="s">
        <v>18</v>
      </c>
      <c r="N49" s="52" t="s">
        <v>18</v>
      </c>
    </row>
    <row r="50" spans="1:14" ht="12.75" customHeight="1" x14ac:dyDescent="0.2">
      <c r="A50" t="s">
        <v>51</v>
      </c>
      <c r="B50" t="s">
        <v>0</v>
      </c>
      <c r="C50" s="122"/>
      <c r="D50" s="122"/>
      <c r="E50" s="128">
        <v>87766.559835616848</v>
      </c>
      <c r="F50" s="128">
        <v>89487.803406404506</v>
      </c>
      <c r="H50" s="47" t="s">
        <v>18</v>
      </c>
      <c r="I50" s="49" t="s">
        <v>18</v>
      </c>
      <c r="J50" s="50" t="s">
        <v>18</v>
      </c>
      <c r="K50" s="49" t="s">
        <v>18</v>
      </c>
      <c r="L50" s="50" t="s">
        <v>18</v>
      </c>
      <c r="M50" s="49" t="s">
        <v>18</v>
      </c>
      <c r="N50" s="52" t="s">
        <v>18</v>
      </c>
    </row>
    <row r="51" spans="1:14" ht="12.75" customHeight="1" x14ac:dyDescent="0.2">
      <c r="A51" t="s">
        <v>52</v>
      </c>
      <c r="B51" t="s">
        <v>53</v>
      </c>
      <c r="C51" s="122">
        <v>11554</v>
      </c>
      <c r="D51" s="122">
        <v>11900</v>
      </c>
      <c r="E51" s="128"/>
      <c r="F51" s="128"/>
      <c r="H51" s="47" t="s">
        <v>18</v>
      </c>
      <c r="I51" s="49" t="s">
        <v>18</v>
      </c>
      <c r="J51" s="50" t="s">
        <v>18</v>
      </c>
      <c r="K51" s="49" t="s">
        <v>18</v>
      </c>
      <c r="L51" s="50" t="s">
        <v>18</v>
      </c>
      <c r="M51" s="49" t="s">
        <v>18</v>
      </c>
      <c r="N51" s="52" t="s">
        <v>18</v>
      </c>
    </row>
    <row r="52" spans="1:14" ht="12.75" customHeight="1" x14ac:dyDescent="0.2">
      <c r="A52" t="s">
        <v>18</v>
      </c>
      <c r="B52" t="s">
        <v>59</v>
      </c>
      <c r="C52" s="122">
        <v>0</v>
      </c>
      <c r="D52" s="122">
        <v>0</v>
      </c>
      <c r="E52" s="128">
        <v>13807.000000000005</v>
      </c>
      <c r="F52" s="128">
        <v>13777.000000000002</v>
      </c>
      <c r="H52" s="47" t="s">
        <v>18</v>
      </c>
      <c r="I52" s="49" t="s">
        <v>18</v>
      </c>
      <c r="J52" s="50" t="s">
        <v>18</v>
      </c>
      <c r="K52" s="49" t="s">
        <v>18</v>
      </c>
      <c r="L52" s="50" t="s">
        <v>18</v>
      </c>
      <c r="M52" s="49" t="s">
        <v>18</v>
      </c>
      <c r="N52" s="52" t="s">
        <v>18</v>
      </c>
    </row>
    <row r="53" spans="1:14" ht="12.75" customHeight="1" x14ac:dyDescent="0.2">
      <c r="A53" t="s">
        <v>18</v>
      </c>
      <c r="B53" t="s">
        <v>68</v>
      </c>
      <c r="C53" s="122">
        <v>0</v>
      </c>
      <c r="D53" s="122">
        <v>0</v>
      </c>
      <c r="E53" s="128">
        <v>0</v>
      </c>
      <c r="F53" s="128">
        <v>0</v>
      </c>
      <c r="H53" s="47" t="s">
        <v>18</v>
      </c>
      <c r="I53" s="43" t="s">
        <v>18</v>
      </c>
      <c r="J53" s="46" t="s">
        <v>18</v>
      </c>
      <c r="K53" s="43" t="s">
        <v>18</v>
      </c>
      <c r="L53" s="46" t="s">
        <v>18</v>
      </c>
      <c r="M53" s="43" t="s">
        <v>18</v>
      </c>
      <c r="N53" s="53" t="s">
        <v>18</v>
      </c>
    </row>
    <row r="54" spans="1:14" ht="12.75" customHeight="1" x14ac:dyDescent="0.2">
      <c r="A54" t="s">
        <v>18</v>
      </c>
      <c r="B54" t="s">
        <v>69</v>
      </c>
      <c r="C54" s="122">
        <v>0</v>
      </c>
      <c r="D54" s="122">
        <v>0</v>
      </c>
      <c r="E54" s="128">
        <v>0</v>
      </c>
      <c r="F54" s="128">
        <v>0</v>
      </c>
      <c r="H54" s="47" t="s">
        <v>18</v>
      </c>
      <c r="I54" s="49" t="s">
        <v>18</v>
      </c>
      <c r="J54" s="50" t="s">
        <v>18</v>
      </c>
      <c r="K54" s="49" t="s">
        <v>18</v>
      </c>
      <c r="L54" s="50" t="s">
        <v>18</v>
      </c>
      <c r="M54" s="49" t="s">
        <v>18</v>
      </c>
      <c r="N54" s="52" t="s">
        <v>18</v>
      </c>
    </row>
    <row r="55" spans="1:14" ht="12.75" customHeight="1" x14ac:dyDescent="0.2">
      <c r="A55" t="s">
        <v>18</v>
      </c>
      <c r="B55" t="s">
        <v>55</v>
      </c>
      <c r="C55" s="122">
        <v>0</v>
      </c>
      <c r="D55" s="122">
        <v>0</v>
      </c>
      <c r="E55" s="128">
        <v>0</v>
      </c>
      <c r="F55" s="128">
        <v>0</v>
      </c>
      <c r="H55" s="47" t="s">
        <v>18</v>
      </c>
      <c r="I55" s="49" t="s">
        <v>18</v>
      </c>
      <c r="J55" s="50" t="s">
        <v>18</v>
      </c>
      <c r="K55" s="49" t="s">
        <v>18</v>
      </c>
      <c r="L55" s="50" t="s">
        <v>18</v>
      </c>
      <c r="M55" s="49" t="s">
        <v>18</v>
      </c>
      <c r="N55" s="52" t="s">
        <v>18</v>
      </c>
    </row>
    <row r="56" spans="1:14" ht="12.75" customHeight="1" x14ac:dyDescent="0.2">
      <c r="A56" t="s">
        <v>54</v>
      </c>
      <c r="B56" t="s">
        <v>53</v>
      </c>
      <c r="C56" s="122">
        <v>0</v>
      </c>
      <c r="D56" s="122">
        <v>0</v>
      </c>
      <c r="E56" s="128">
        <v>0</v>
      </c>
      <c r="F56" s="128">
        <v>0</v>
      </c>
      <c r="H56" s="47" t="s">
        <v>18</v>
      </c>
      <c r="I56" s="49" t="s">
        <v>18</v>
      </c>
      <c r="J56" s="50" t="s">
        <v>18</v>
      </c>
      <c r="K56" s="49" t="s">
        <v>18</v>
      </c>
      <c r="L56" s="50" t="s">
        <v>18</v>
      </c>
      <c r="M56" s="49" t="s">
        <v>18</v>
      </c>
      <c r="N56" s="52" t="s">
        <v>18</v>
      </c>
    </row>
    <row r="57" spans="1:14" ht="12.75" customHeight="1" x14ac:dyDescent="0.2">
      <c r="A57" t="s">
        <v>18</v>
      </c>
      <c r="B57" t="s">
        <v>59</v>
      </c>
      <c r="C57" s="122">
        <v>0</v>
      </c>
      <c r="D57" s="122">
        <v>0</v>
      </c>
      <c r="E57" s="128">
        <v>0</v>
      </c>
      <c r="F57" s="128">
        <v>0</v>
      </c>
      <c r="H57" s="47" t="s">
        <v>18</v>
      </c>
      <c r="I57" s="49" t="s">
        <v>18</v>
      </c>
      <c r="J57" s="50" t="s">
        <v>18</v>
      </c>
      <c r="K57" s="49" t="s">
        <v>18</v>
      </c>
      <c r="L57" s="50" t="s">
        <v>18</v>
      </c>
      <c r="M57" s="49" t="s">
        <v>18</v>
      </c>
      <c r="N57" s="52" t="s">
        <v>18</v>
      </c>
    </row>
    <row r="58" spans="1:14" ht="12.75" customHeight="1" x14ac:dyDescent="0.2">
      <c r="A58" t="s">
        <v>18</v>
      </c>
      <c r="B58" t="s">
        <v>68</v>
      </c>
      <c r="C58" s="122">
        <v>0</v>
      </c>
      <c r="D58" s="122">
        <v>0</v>
      </c>
      <c r="E58" s="128">
        <v>0</v>
      </c>
      <c r="F58" s="128">
        <v>0</v>
      </c>
      <c r="H58" s="47" t="s">
        <v>18</v>
      </c>
      <c r="I58" s="49" t="s">
        <v>18</v>
      </c>
      <c r="J58" s="50" t="s">
        <v>18</v>
      </c>
      <c r="K58" s="49" t="s">
        <v>18</v>
      </c>
      <c r="L58" s="50" t="s">
        <v>18</v>
      </c>
      <c r="M58" s="49" t="s">
        <v>18</v>
      </c>
      <c r="N58" s="52" t="s">
        <v>18</v>
      </c>
    </row>
    <row r="59" spans="1:14" ht="12.75" customHeight="1" x14ac:dyDescent="0.2">
      <c r="A59" t="s">
        <v>18</v>
      </c>
      <c r="B59" t="s">
        <v>69</v>
      </c>
      <c r="C59" s="122">
        <v>0</v>
      </c>
      <c r="D59" s="122">
        <v>0</v>
      </c>
      <c r="E59" s="128">
        <v>0</v>
      </c>
      <c r="F59" s="128">
        <v>0</v>
      </c>
      <c r="H59" s="47" t="s">
        <v>18</v>
      </c>
      <c r="I59" s="49" t="s">
        <v>18</v>
      </c>
      <c r="J59" s="50" t="s">
        <v>18</v>
      </c>
      <c r="K59" s="49" t="s">
        <v>18</v>
      </c>
      <c r="L59" s="50" t="s">
        <v>18</v>
      </c>
      <c r="M59" s="49" t="s">
        <v>18</v>
      </c>
      <c r="N59" s="52" t="s">
        <v>18</v>
      </c>
    </row>
    <row r="60" spans="1:14" ht="12.75" customHeight="1" x14ac:dyDescent="0.2">
      <c r="A60" t="s">
        <v>18</v>
      </c>
      <c r="B60" t="s">
        <v>55</v>
      </c>
      <c r="C60" s="122">
        <v>4987</v>
      </c>
      <c r="D60" s="122">
        <v>4941</v>
      </c>
      <c r="E60" s="128">
        <v>0</v>
      </c>
      <c r="F60" s="128">
        <v>0</v>
      </c>
      <c r="H60" s="47" t="s">
        <v>18</v>
      </c>
      <c r="I60" s="49" t="s">
        <v>18</v>
      </c>
      <c r="J60" s="50" t="s">
        <v>18</v>
      </c>
      <c r="K60" s="49" t="s">
        <v>18</v>
      </c>
      <c r="L60" s="50" t="s">
        <v>18</v>
      </c>
      <c r="M60" s="49" t="s">
        <v>18</v>
      </c>
      <c r="N60" s="52" t="s">
        <v>18</v>
      </c>
    </row>
    <row r="61" spans="1:14" x14ac:dyDescent="0.2">
      <c r="A61" t="s">
        <v>56</v>
      </c>
      <c r="B61" t="s">
        <v>53</v>
      </c>
      <c r="C61" s="122">
        <v>805.99999999999989</v>
      </c>
      <c r="D61" s="122">
        <v>757.00000000000011</v>
      </c>
      <c r="E61" s="128">
        <v>5101</v>
      </c>
      <c r="F61" s="128">
        <v>5101</v>
      </c>
      <c r="H61" s="47" t="s">
        <v>18</v>
      </c>
      <c r="I61" s="43" t="s">
        <v>18</v>
      </c>
      <c r="J61" s="46" t="s">
        <v>18</v>
      </c>
      <c r="K61" s="43" t="s">
        <v>18</v>
      </c>
      <c r="L61" s="46" t="s">
        <v>18</v>
      </c>
      <c r="M61" s="43" t="s">
        <v>18</v>
      </c>
      <c r="N61" s="53" t="s">
        <v>18</v>
      </c>
    </row>
    <row r="62" spans="1:14" x14ac:dyDescent="0.2">
      <c r="A62" t="s">
        <v>18</v>
      </c>
      <c r="B62" t="s">
        <v>59</v>
      </c>
      <c r="C62" s="122">
        <v>0</v>
      </c>
      <c r="D62" s="122">
        <v>0</v>
      </c>
      <c r="E62" s="128">
        <v>712.00000000000011</v>
      </c>
      <c r="F62" s="128">
        <v>712</v>
      </c>
      <c r="H62" s="47" t="s">
        <v>18</v>
      </c>
      <c r="I62" s="49" t="s">
        <v>18</v>
      </c>
      <c r="J62" s="50" t="s">
        <v>18</v>
      </c>
      <c r="K62" s="49" t="s">
        <v>18</v>
      </c>
      <c r="L62" s="50" t="s">
        <v>18</v>
      </c>
      <c r="M62" s="49" t="s">
        <v>18</v>
      </c>
      <c r="N62" s="52" t="s">
        <v>18</v>
      </c>
    </row>
    <row r="63" spans="1:14" x14ac:dyDescent="0.2">
      <c r="A63" t="s">
        <v>18</v>
      </c>
      <c r="B63" t="s">
        <v>68</v>
      </c>
      <c r="C63" s="122">
        <v>0</v>
      </c>
      <c r="D63" s="122">
        <v>0</v>
      </c>
      <c r="E63" s="128">
        <v>0</v>
      </c>
      <c r="F63" s="128">
        <v>0</v>
      </c>
      <c r="H63" s="47" t="s">
        <v>18</v>
      </c>
      <c r="I63" s="49" t="s">
        <v>18</v>
      </c>
      <c r="J63" s="50" t="s">
        <v>18</v>
      </c>
      <c r="K63" s="49" t="s">
        <v>18</v>
      </c>
      <c r="L63" s="50" t="s">
        <v>18</v>
      </c>
      <c r="M63" s="49" t="s">
        <v>18</v>
      </c>
      <c r="N63" s="52" t="s">
        <v>18</v>
      </c>
    </row>
    <row r="64" spans="1:14" ht="12.75" customHeight="1" x14ac:dyDescent="0.2">
      <c r="A64" t="s">
        <v>18</v>
      </c>
      <c r="B64" t="s">
        <v>69</v>
      </c>
      <c r="C64" s="122">
        <v>0</v>
      </c>
      <c r="D64" s="122">
        <v>0</v>
      </c>
      <c r="E64" s="128">
        <v>0</v>
      </c>
      <c r="F64" s="128">
        <v>0</v>
      </c>
    </row>
    <row r="65" spans="1:14" ht="12.75" customHeight="1" x14ac:dyDescent="0.2">
      <c r="A65" t="s">
        <v>18</v>
      </c>
      <c r="B65" t="s">
        <v>55</v>
      </c>
      <c r="C65" s="122">
        <v>0</v>
      </c>
      <c r="D65" s="122">
        <v>0</v>
      </c>
      <c r="E65" s="128">
        <v>0</v>
      </c>
      <c r="F65" s="128">
        <v>0</v>
      </c>
    </row>
    <row r="66" spans="1:14" ht="12.75" customHeight="1" x14ac:dyDescent="0.2">
      <c r="A66" t="s">
        <v>57</v>
      </c>
      <c r="B66" t="s">
        <v>53</v>
      </c>
      <c r="C66" s="122">
        <v>43861.000000000007</v>
      </c>
      <c r="D66" s="122">
        <v>41794</v>
      </c>
      <c r="E66" s="128">
        <v>0</v>
      </c>
      <c r="F66" s="128">
        <v>0</v>
      </c>
    </row>
    <row r="67" spans="1:14" s="43" customFormat="1" ht="12.75" customHeight="1" x14ac:dyDescent="0.25">
      <c r="A67" s="42" t="s">
        <v>18</v>
      </c>
      <c r="B67" t="s">
        <v>59</v>
      </c>
      <c r="C67" s="121">
        <v>0</v>
      </c>
      <c r="D67" s="122">
        <v>0</v>
      </c>
      <c r="E67" s="129">
        <v>43555</v>
      </c>
      <c r="F67" s="128">
        <v>43449</v>
      </c>
      <c r="G67" t="s">
        <v>18</v>
      </c>
    </row>
    <row r="68" spans="1:14" ht="12.75" customHeight="1" x14ac:dyDescent="0.2">
      <c r="A68" t="s">
        <v>18</v>
      </c>
      <c r="B68" t="s">
        <v>68</v>
      </c>
      <c r="C68" s="122">
        <v>0</v>
      </c>
      <c r="D68" s="122">
        <v>0</v>
      </c>
      <c r="E68" s="128">
        <v>0</v>
      </c>
      <c r="F68" s="128">
        <v>0</v>
      </c>
    </row>
    <row r="69" spans="1:14" ht="12.75" customHeight="1" x14ac:dyDescent="0.2">
      <c r="A69" t="s">
        <v>18</v>
      </c>
      <c r="B69" t="s">
        <v>69</v>
      </c>
      <c r="C69" s="122">
        <v>0</v>
      </c>
      <c r="D69" s="122">
        <v>0</v>
      </c>
      <c r="E69" s="128">
        <v>0</v>
      </c>
      <c r="F69" s="128">
        <v>0</v>
      </c>
    </row>
    <row r="70" spans="1:14" ht="12.75" customHeight="1" x14ac:dyDescent="0.2">
      <c r="A70" t="s">
        <v>18</v>
      </c>
      <c r="B70" t="s">
        <v>55</v>
      </c>
      <c r="C70" s="122">
        <v>0</v>
      </c>
      <c r="D70" s="122">
        <v>0</v>
      </c>
      <c r="E70" s="128">
        <v>0</v>
      </c>
      <c r="F70" s="128">
        <v>0</v>
      </c>
    </row>
    <row r="71" spans="1:14" ht="12.75" customHeight="1" x14ac:dyDescent="0.2">
      <c r="A71" t="s">
        <v>58</v>
      </c>
      <c r="B71" t="s">
        <v>53</v>
      </c>
      <c r="C71" s="122">
        <v>0</v>
      </c>
      <c r="D71" s="122">
        <v>0</v>
      </c>
      <c r="E71" s="128">
        <v>0</v>
      </c>
      <c r="F71" s="128">
        <v>0</v>
      </c>
    </row>
    <row r="72" spans="1:14" ht="12.75" customHeight="1" x14ac:dyDescent="0.2">
      <c r="A72" t="s">
        <v>18</v>
      </c>
      <c r="B72" t="s">
        <v>59</v>
      </c>
      <c r="C72" s="122">
        <v>524028.99999999994</v>
      </c>
      <c r="D72" s="122">
        <v>519824.00000000006</v>
      </c>
      <c r="E72" s="128">
        <v>0</v>
      </c>
      <c r="F72" s="128">
        <v>0</v>
      </c>
    </row>
    <row r="73" spans="1:14" ht="12.75" customHeight="1" x14ac:dyDescent="0.2">
      <c r="A73" t="s">
        <v>18</v>
      </c>
      <c r="B73" t="s">
        <v>68</v>
      </c>
      <c r="C73" s="122">
        <v>0</v>
      </c>
      <c r="D73" s="122">
        <v>0</v>
      </c>
      <c r="E73" s="128">
        <v>570005.99999999988</v>
      </c>
      <c r="F73" s="128">
        <v>574620</v>
      </c>
    </row>
    <row r="74" spans="1:14" s="44" customFormat="1" x14ac:dyDescent="0.2">
      <c r="A74" t="s">
        <v>18</v>
      </c>
      <c r="B74" t="s">
        <v>69</v>
      </c>
      <c r="C74" s="122">
        <v>0</v>
      </c>
      <c r="D74" s="93">
        <v>0</v>
      </c>
      <c r="E74" s="128">
        <v>0</v>
      </c>
      <c r="F74" s="132">
        <v>0</v>
      </c>
      <c r="G74" t="s">
        <v>18</v>
      </c>
      <c r="H74" s="56" t="s">
        <v>18</v>
      </c>
      <c r="I74" s="62" t="s">
        <v>18</v>
      </c>
      <c r="J74" s="61" t="s">
        <v>18</v>
      </c>
      <c r="K74" s="62" t="s">
        <v>18</v>
      </c>
      <c r="L74" s="61" t="s">
        <v>18</v>
      </c>
      <c r="M74" s="62" t="s">
        <v>18</v>
      </c>
      <c r="N74" s="61" t="s">
        <v>18</v>
      </c>
    </row>
    <row r="75" spans="1:14" ht="15" x14ac:dyDescent="0.25">
      <c r="A75" t="s">
        <v>18</v>
      </c>
      <c r="B75" t="s">
        <v>55</v>
      </c>
      <c r="C75" s="122">
        <v>0</v>
      </c>
      <c r="D75" s="94">
        <v>0</v>
      </c>
      <c r="E75" s="128">
        <v>0</v>
      </c>
      <c r="F75" s="133">
        <v>0</v>
      </c>
      <c r="H75" s="47" t="s">
        <v>18</v>
      </c>
      <c r="J75" s="47" t="s">
        <v>18</v>
      </c>
      <c r="L75" s="47" t="s">
        <v>18</v>
      </c>
      <c r="N75" s="47" t="s">
        <v>18</v>
      </c>
    </row>
    <row r="76" spans="1:14" ht="15" x14ac:dyDescent="0.25">
      <c r="E76" s="128">
        <v>0</v>
      </c>
      <c r="F76" s="133">
        <v>0</v>
      </c>
      <c r="H76" s="47" t="s">
        <v>18</v>
      </c>
      <c r="J76" s="47" t="s">
        <v>18</v>
      </c>
      <c r="L76" s="47" t="s">
        <v>18</v>
      </c>
      <c r="N76" s="47" t="s">
        <v>18</v>
      </c>
    </row>
    <row r="77" spans="1:14" x14ac:dyDescent="0.2">
      <c r="F77" s="98" t="s">
        <v>18</v>
      </c>
      <c r="H77" s="47" t="s">
        <v>18</v>
      </c>
      <c r="J77" s="47" t="s">
        <v>18</v>
      </c>
      <c r="L77" s="47" t="s">
        <v>18</v>
      </c>
      <c r="N77" s="47" t="s">
        <v>18</v>
      </c>
    </row>
    <row r="78" spans="1:14" x14ac:dyDescent="0.2">
      <c r="F78" s="98" t="s">
        <v>18</v>
      </c>
      <c r="H78" s="47" t="s">
        <v>18</v>
      </c>
      <c r="J78" s="47" t="s">
        <v>18</v>
      </c>
      <c r="L78" s="47" t="s">
        <v>18</v>
      </c>
      <c r="N78" s="47" t="s">
        <v>18</v>
      </c>
    </row>
    <row r="79" spans="1:14" x14ac:dyDescent="0.2">
      <c r="F79" s="98" t="s">
        <v>18</v>
      </c>
      <c r="H79" s="47" t="s">
        <v>18</v>
      </c>
      <c r="J79" s="47" t="s">
        <v>18</v>
      </c>
      <c r="L79" s="47" t="s">
        <v>18</v>
      </c>
      <c r="N79" s="47" t="s">
        <v>18</v>
      </c>
    </row>
    <row r="80" spans="1:14" x14ac:dyDescent="0.2">
      <c r="F80" s="98" t="s">
        <v>18</v>
      </c>
      <c r="H80" s="47" t="s">
        <v>18</v>
      </c>
      <c r="J80" s="47" t="s">
        <v>18</v>
      </c>
      <c r="L80" s="47" t="s">
        <v>18</v>
      </c>
      <c r="N80" s="47" t="s">
        <v>18</v>
      </c>
    </row>
    <row r="81" spans="6:14" x14ac:dyDescent="0.2">
      <c r="F81" s="98" t="s">
        <v>18</v>
      </c>
      <c r="H81" s="47" t="s">
        <v>18</v>
      </c>
      <c r="J81" s="47" t="s">
        <v>18</v>
      </c>
      <c r="L81" s="47" t="s">
        <v>18</v>
      </c>
      <c r="N81" s="47" t="s">
        <v>18</v>
      </c>
    </row>
    <row r="82" spans="6:14" x14ac:dyDescent="0.2">
      <c r="F82" s="98" t="s">
        <v>18</v>
      </c>
      <c r="H82" s="47" t="s">
        <v>18</v>
      </c>
      <c r="J82" s="47" t="s">
        <v>18</v>
      </c>
      <c r="L82" s="47" t="s">
        <v>18</v>
      </c>
      <c r="N82" s="47" t="s">
        <v>18</v>
      </c>
    </row>
    <row r="83" spans="6:14" x14ac:dyDescent="0.2">
      <c r="F83" s="98" t="s">
        <v>18</v>
      </c>
      <c r="H83" s="47" t="s">
        <v>18</v>
      </c>
      <c r="J83" s="47" t="s">
        <v>18</v>
      </c>
      <c r="L83" s="47" t="s">
        <v>18</v>
      </c>
      <c r="N83" s="47" t="s">
        <v>18</v>
      </c>
    </row>
    <row r="84" spans="6:14" x14ac:dyDescent="0.2">
      <c r="F84" s="98" t="s">
        <v>18</v>
      </c>
      <c r="H84" s="47" t="s">
        <v>18</v>
      </c>
      <c r="J84" s="47" t="s">
        <v>18</v>
      </c>
      <c r="L84" s="47" t="s">
        <v>18</v>
      </c>
      <c r="N84" s="47" t="s">
        <v>18</v>
      </c>
    </row>
    <row r="85" spans="6:14" x14ac:dyDescent="0.2">
      <c r="F85" s="98" t="s">
        <v>18</v>
      </c>
      <c r="H85" s="47" t="s">
        <v>18</v>
      </c>
      <c r="J85" s="47" t="s">
        <v>18</v>
      </c>
      <c r="L85" s="47" t="s">
        <v>18</v>
      </c>
      <c r="N85" s="47" t="s">
        <v>18</v>
      </c>
    </row>
    <row r="86" spans="6:14" x14ac:dyDescent="0.2">
      <c r="F86" s="98" t="s">
        <v>18</v>
      </c>
      <c r="H86" s="47" t="s">
        <v>18</v>
      </c>
      <c r="J86" s="47" t="s">
        <v>18</v>
      </c>
      <c r="L86" s="47" t="s">
        <v>18</v>
      </c>
      <c r="N86" s="47" t="s">
        <v>18</v>
      </c>
    </row>
    <row r="87" spans="6:14" x14ac:dyDescent="0.2">
      <c r="F87" s="98" t="s">
        <v>18</v>
      </c>
      <c r="H87" s="47" t="s">
        <v>18</v>
      </c>
      <c r="J87" s="47" t="s">
        <v>18</v>
      </c>
      <c r="L87" s="47" t="s">
        <v>18</v>
      </c>
      <c r="N87" s="47" t="s">
        <v>18</v>
      </c>
    </row>
    <row r="88" spans="6:14" x14ac:dyDescent="0.2">
      <c r="F88" s="98" t="s">
        <v>18</v>
      </c>
      <c r="H88" s="47" t="s">
        <v>18</v>
      </c>
      <c r="J88" s="47" t="s">
        <v>18</v>
      </c>
      <c r="L88" s="47" t="s">
        <v>18</v>
      </c>
      <c r="N88" s="47" t="s">
        <v>18</v>
      </c>
    </row>
    <row r="89" spans="6:14" x14ac:dyDescent="0.2">
      <c r="F89" s="98" t="s">
        <v>18</v>
      </c>
      <c r="H89" s="47" t="s">
        <v>18</v>
      </c>
      <c r="J89" s="47" t="s">
        <v>18</v>
      </c>
      <c r="L89" s="47" t="s">
        <v>18</v>
      </c>
      <c r="N89" s="47" t="s">
        <v>18</v>
      </c>
    </row>
    <row r="90" spans="6:14" x14ac:dyDescent="0.2">
      <c r="F90" s="98" t="s">
        <v>18</v>
      </c>
      <c r="H90" s="47" t="s">
        <v>18</v>
      </c>
      <c r="J90" s="47" t="s">
        <v>18</v>
      </c>
      <c r="L90" s="47" t="s">
        <v>18</v>
      </c>
      <c r="N90" s="47" t="s">
        <v>18</v>
      </c>
    </row>
    <row r="91" spans="6:14" x14ac:dyDescent="0.2">
      <c r="F91" s="98" t="s">
        <v>18</v>
      </c>
      <c r="H91" s="47" t="s">
        <v>18</v>
      </c>
      <c r="J91" s="47" t="s">
        <v>18</v>
      </c>
      <c r="L91" s="47" t="s">
        <v>18</v>
      </c>
      <c r="N91" s="47" t="s">
        <v>18</v>
      </c>
    </row>
    <row r="92" spans="6:14" x14ac:dyDescent="0.2">
      <c r="F92" s="98" t="s">
        <v>18</v>
      </c>
      <c r="H92" s="47" t="s">
        <v>18</v>
      </c>
      <c r="J92" s="47" t="s">
        <v>18</v>
      </c>
      <c r="L92" s="47" t="s">
        <v>18</v>
      </c>
      <c r="N92" s="47" t="s">
        <v>18</v>
      </c>
    </row>
    <row r="93" spans="6:14" x14ac:dyDescent="0.2">
      <c r="F93" s="98" t="s">
        <v>18</v>
      </c>
      <c r="H93" s="47" t="s">
        <v>18</v>
      </c>
      <c r="J93" s="47" t="s">
        <v>18</v>
      </c>
      <c r="L93" s="47" t="s">
        <v>18</v>
      </c>
      <c r="N93" s="47" t="s">
        <v>18</v>
      </c>
    </row>
    <row r="94" spans="6:14" x14ac:dyDescent="0.2">
      <c r="F94" s="98" t="s">
        <v>18</v>
      </c>
      <c r="H94" s="47" t="s">
        <v>18</v>
      </c>
      <c r="J94" s="47" t="s">
        <v>18</v>
      </c>
      <c r="L94" s="47" t="s">
        <v>18</v>
      </c>
      <c r="N94" s="47" t="s">
        <v>18</v>
      </c>
    </row>
    <row r="95" spans="6:14" x14ac:dyDescent="0.2">
      <c r="F95" s="98" t="s">
        <v>18</v>
      </c>
      <c r="H95" s="47" t="s">
        <v>18</v>
      </c>
      <c r="J95" s="47" t="s">
        <v>18</v>
      </c>
      <c r="L95" s="47" t="s">
        <v>18</v>
      </c>
      <c r="N95" s="47" t="s">
        <v>18</v>
      </c>
    </row>
    <row r="96" spans="6:14" x14ac:dyDescent="0.2">
      <c r="F96" s="98" t="s">
        <v>18</v>
      </c>
      <c r="H96" s="47" t="s">
        <v>18</v>
      </c>
      <c r="J96" s="47" t="s">
        <v>18</v>
      </c>
      <c r="L96" s="47" t="s">
        <v>18</v>
      </c>
      <c r="N96" s="47" t="s">
        <v>18</v>
      </c>
    </row>
  </sheetData>
  <mergeCells count="4">
    <mergeCell ref="C4:D4"/>
    <mergeCell ref="A1:A2"/>
    <mergeCell ref="B1:B2"/>
    <mergeCell ref="D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7"/>
  <sheetViews>
    <sheetView workbookViewId="0">
      <selection activeCell="B30" sqref="B30"/>
    </sheetView>
  </sheetViews>
  <sheetFormatPr defaultRowHeight="12.75" x14ac:dyDescent="0.2"/>
  <cols>
    <col min="1" max="1" width="39.85546875" customWidth="1"/>
    <col min="2" max="2" width="33.7109375" customWidth="1"/>
  </cols>
  <sheetData>
    <row r="2" spans="1:2" ht="60.6" customHeight="1" x14ac:dyDescent="0.2">
      <c r="A2" t="s">
        <v>46</v>
      </c>
    </row>
    <row r="3" spans="1:2" ht="12.75" customHeight="1" x14ac:dyDescent="0.2">
      <c r="A3" t="s">
        <v>14</v>
      </c>
      <c r="B3" t="s">
        <v>15</v>
      </c>
    </row>
    <row r="4" spans="1:2" ht="12.75" customHeight="1" x14ac:dyDescent="0.2"/>
    <row r="5" spans="1:2" ht="12.75" customHeight="1" x14ac:dyDescent="0.2">
      <c r="A5" s="4" t="s">
        <v>71</v>
      </c>
      <c r="B5" s="4" t="s">
        <v>98</v>
      </c>
    </row>
    <row r="6" spans="1:2" ht="12.75" customHeight="1" x14ac:dyDescent="0.2">
      <c r="A6" t="s">
        <v>16</v>
      </c>
      <c r="B6" t="s">
        <v>17</v>
      </c>
    </row>
    <row r="7" spans="1:2" ht="12.75" customHeight="1" x14ac:dyDescent="0.2">
      <c r="A7" s="5" t="s">
        <v>18</v>
      </c>
      <c r="B7" s="5" t="s">
        <v>18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Assumptions</vt:lpstr>
      <vt:lpstr>Statistics</vt:lpstr>
      <vt:lpstr>lookup</vt:lpstr>
      <vt:lpstr>Report Data</vt:lpstr>
      <vt:lpstr>Report Info</vt:lpstr>
      <vt:lpstr>Assumptions!Print_Area</vt:lpstr>
      <vt:lpstr>Statistics!Print_Area</vt:lpstr>
      <vt:lpstr>Statistics!Print_Titles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2008-12-12T22:09:54Z</dcterms:created>
  <dcterms:modified xsi:type="dcterms:W3CDTF">2018-09-25T12:40:26Z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TemplateVersion">
    <vt:i4>6</vt:i4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