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Charge Request - Appendix VIII\"/>
    </mc:Choice>
  </mc:AlternateContent>
  <xr:revisionPtr revIDLastSave="0" documentId="13_ncr:1_{5E5CD1FB-D7EF-4D16-8324-66EC1B2F7137}" xr6:coauthVersionLast="43" xr6:coauthVersionMax="43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Sheet1!$B$1:$H$28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E26" i="1" s="1"/>
  <c r="F26" i="1" s="1"/>
  <c r="C11" i="1" s="1"/>
  <c r="C27" i="1"/>
  <c r="E27" i="1" s="1"/>
  <c r="F27" i="1" s="1"/>
  <c r="C12" i="1" s="1"/>
  <c r="C25" i="1"/>
  <c r="E25" i="1" s="1"/>
  <c r="F25" i="1" s="1"/>
  <c r="C10" i="1" s="1"/>
  <c r="D28" i="1"/>
  <c r="G26" i="1" s="1"/>
  <c r="C21" i="1"/>
  <c r="C22" i="1" s="1"/>
  <c r="G11" i="1" l="1"/>
  <c r="H11" i="1"/>
  <c r="E11" i="1"/>
  <c r="F11" i="1"/>
  <c r="G27" i="1"/>
  <c r="G28" i="1"/>
  <c r="G25" i="1"/>
  <c r="C28" i="1"/>
  <c r="E28" i="1"/>
  <c r="F28" i="1" l="1"/>
  <c r="C17" i="1" s="1"/>
  <c r="G10" i="1"/>
  <c r="E10" i="1"/>
  <c r="F10" i="1"/>
  <c r="H10" i="1"/>
  <c r="D11" i="1"/>
  <c r="F12" i="1"/>
  <c r="E12" i="1"/>
  <c r="H12" i="1"/>
  <c r="G12" i="1"/>
  <c r="D12" i="1" l="1"/>
  <c r="D10" i="1"/>
  <c r="D17" i="1" s="1"/>
</calcChain>
</file>

<file path=xl/sharedStrings.xml><?xml version="1.0" encoding="utf-8"?>
<sst xmlns="http://schemas.openxmlformats.org/spreadsheetml/2006/main" count="33" uniqueCount="28">
  <si>
    <t>Hospital Outpatient</t>
  </si>
  <si>
    <t>Professional Services</t>
  </si>
  <si>
    <t xml:space="preserve">   Primary Care</t>
  </si>
  <si>
    <t>Other (specify)</t>
  </si>
  <si>
    <t>Overall Change in Charge Across All Categories</t>
  </si>
  <si>
    <t>Hospital Inpatient</t>
  </si>
  <si>
    <t>Skilled Nursing Facility</t>
  </si>
  <si>
    <t xml:space="preserve">   Specialty Care</t>
  </si>
  <si>
    <t>Category of Service</t>
  </si>
  <si>
    <t>Requested Change in Charge from FY19B to FY20B, in %</t>
  </si>
  <si>
    <t>Projected Change in Total NPR</t>
  </si>
  <si>
    <t>Projected Change in Commercial Payer NPR</t>
  </si>
  <si>
    <t>Projected Change in Self-Pay/Other NPR</t>
  </si>
  <si>
    <t>Projected Change in Medicaid NPR</t>
  </si>
  <si>
    <t>Projected Change in Medicare NPR</t>
  </si>
  <si>
    <t>Projected Change in NPR Due to Change in Charge and Contractual Allowances, in %</t>
  </si>
  <si>
    <t>CHARGE REQUEST</t>
  </si>
  <si>
    <t>APPENDIX VIII</t>
  </si>
  <si>
    <t xml:space="preserve">FY19 Budget </t>
  </si>
  <si>
    <t>FY20 Budget</t>
  </si>
  <si>
    <t>Change</t>
  </si>
  <si>
    <t xml:space="preserve"> % Change</t>
  </si>
  <si>
    <t>Gross Revenues</t>
  </si>
  <si>
    <t>FY19</t>
  </si>
  <si>
    <t>FY20</t>
  </si>
  <si>
    <t>Totals</t>
  </si>
  <si>
    <t xml:space="preserve"> % Mix</t>
  </si>
  <si>
    <t>Springfield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</si>
</sst>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0" xfId="0" applyFont="1"/>
    <xf numFmtId="0" fontId="1" fillId="0" borderId="0" xfId="0" applyFont="1" applyFill="1" applyBorder="1"/>
    <xf numFmtId="164" fontId="0" fillId="0" borderId="0" xfId="1" applyNumberFormat="1" applyFont="1"/>
    <xf numFmtId="165" fontId="0" fillId="0" borderId="0" xfId="2" applyNumberFormat="1" applyFont="1"/>
    <xf numFmtId="10" fontId="0" fillId="0" borderId="0" xfId="2" applyNumberFormat="1" applyFont="1"/>
    <xf numFmtId="0" fontId="0" fillId="0" borderId="0" xfId="0" applyAlignment="1">
      <alignment horizontal="right"/>
    </xf>
    <xf numFmtId="3" fontId="0" fillId="0" borderId="0" xfId="0" quotePrefix="1" applyNumberFormat="1"/>
    <xf numFmtId="164" fontId="5" fillId="0" borderId="1" xfId="1" applyNumberFormat="1" applyFont="1" applyBorder="1"/>
    <xf numFmtId="10" fontId="0" fillId="0" borderId="1" xfId="0" applyNumberFormat="1" applyFont="1" applyBorder="1"/>
    <xf numFmtId="164" fontId="0" fillId="0" borderId="1" xfId="0" applyNumberFormat="1" applyFont="1" applyBorder="1"/>
    <xf numFmtId="0" fontId="0" fillId="0" borderId="1" xfId="0" applyFont="1" applyBorder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scholz\Documents\GMCB\Copy%20of%20FY20_Appendix_VI-Bridges_-SP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scholz\Documents\GMCB\Copy%20of%20Payer_Revenue_(Input)%2006.05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</sheetNames>
    <sheetDataSet>
      <sheetData sheetId="0">
        <row r="20">
          <cell r="D20">
            <v>-5122902.6014860682</v>
          </cell>
          <cell r="E20">
            <v>-2766778.7034206446</v>
          </cell>
          <cell r="F20">
            <v>365514.08020871901</v>
          </cell>
          <cell r="G20">
            <v>-3993529.3405392505</v>
          </cell>
          <cell r="H20">
            <v>186085.68019608781</v>
          </cell>
          <cell r="I20">
            <v>-32158.656470422924</v>
          </cell>
          <cell r="J20">
            <v>-158564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er Revenue (Input)"/>
      <sheetName val="Information about this Sheet"/>
    </sheetNames>
    <sheetDataSet>
      <sheetData sheetId="0">
        <row r="267">
          <cell r="D267">
            <v>9366351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tabSelected="1" workbookViewId="0">
      <selection activeCell="B1" sqref="B1:H29"/>
    </sheetView>
  </sheetViews>
  <sheetFormatPr defaultRowHeight="15" x14ac:dyDescent="0.25"/>
  <cols>
    <col min="2" max="2" width="24.28515625" customWidth="1"/>
    <col min="3" max="3" width="19.42578125" customWidth="1"/>
    <col min="4" max="8" width="17.7109375" customWidth="1"/>
  </cols>
  <sheetData>
    <row r="1" spans="2:8" x14ac:dyDescent="0.25">
      <c r="B1" s="1" t="s">
        <v>27</v>
      </c>
    </row>
    <row r="2" spans="2:8" ht="15.75" x14ac:dyDescent="0.25">
      <c r="B2" s="4" t="s">
        <v>17</v>
      </c>
    </row>
    <row r="4" spans="2:8" ht="18.75" x14ac:dyDescent="0.3">
      <c r="D4" s="15" t="s">
        <v>16</v>
      </c>
      <c r="E4" s="15"/>
    </row>
    <row r="5" spans="2:8" x14ac:dyDescent="0.25">
      <c r="B5" s="1"/>
      <c r="C5" s="1"/>
      <c r="D5" s="1"/>
      <c r="E5" s="1"/>
      <c r="F5" s="1"/>
      <c r="G5" s="1"/>
      <c r="H5" s="1"/>
    </row>
    <row r="6" spans="2:8" ht="15.75" x14ac:dyDescent="0.25">
      <c r="B6" s="16" t="s">
        <v>15</v>
      </c>
      <c r="C6" s="17"/>
      <c r="D6" s="17"/>
      <c r="E6" s="17"/>
      <c r="F6" s="17"/>
      <c r="G6" s="17"/>
      <c r="H6" s="18"/>
    </row>
    <row r="7" spans="2:8" x14ac:dyDescent="0.25">
      <c r="B7" s="1"/>
      <c r="C7" s="1"/>
      <c r="D7" s="1"/>
      <c r="E7" s="1"/>
      <c r="F7" s="1"/>
      <c r="G7" s="1"/>
      <c r="H7" s="1"/>
    </row>
    <row r="8" spans="2:8" ht="42.75" customHeight="1" x14ac:dyDescent="0.25">
      <c r="B8" s="2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</row>
    <row r="9" spans="2:8" ht="6" customHeight="1" x14ac:dyDescent="0.25">
      <c r="B9" s="2"/>
      <c r="C9" s="2"/>
      <c r="D9" s="2"/>
      <c r="E9" s="2"/>
      <c r="F9" s="2"/>
      <c r="G9" s="2"/>
      <c r="H9" s="2"/>
    </row>
    <row r="10" spans="2:8" x14ac:dyDescent="0.25">
      <c r="B10" s="2" t="s">
        <v>5</v>
      </c>
      <c r="C10" s="12">
        <f>+F25</f>
        <v>-0.41058895290264907</v>
      </c>
      <c r="D10" s="13">
        <f>SUM(E10:H10)</f>
        <v>-1875848.1154116038</v>
      </c>
      <c r="E10" s="11">
        <f>+$G$25*('[1]Table 1'!$G$20+'[1]Table 1'!$I$20)</f>
        <v>-655386.27355470927</v>
      </c>
      <c r="F10" s="11">
        <f>+$G$25*'[1]Table 1'!$H$20</f>
        <v>30294.946005800532</v>
      </c>
      <c r="G10" s="11">
        <f>+$G$25*('[1]Table 1'!$E$20+'[1]Table 1'!$F$20+'[1]Table 1'!$J$20)</f>
        <v>-416742.81353938585</v>
      </c>
      <c r="H10" s="11">
        <f>+$G$25*'[1]Table 1'!$D$20</f>
        <v>-834013.97432330926</v>
      </c>
    </row>
    <row r="11" spans="2:8" x14ac:dyDescent="0.25">
      <c r="B11" s="2" t="s">
        <v>0</v>
      </c>
      <c r="C11" s="12">
        <f>+F26</f>
        <v>-0.16502956902479071</v>
      </c>
      <c r="D11" s="13">
        <f t="shared" ref="D11:D12" si="0">SUM(E11:H11)</f>
        <v>-8837317.3040949218</v>
      </c>
      <c r="E11" s="11">
        <f>+$G$26*('[1]Table 1'!$G$20+'[1]Table 1'!$I$20)</f>
        <v>-3087593.5042749741</v>
      </c>
      <c r="F11" s="11">
        <f>+$G$26*'[1]Table 1'!$H$20</f>
        <v>142722.66947632757</v>
      </c>
      <c r="G11" s="11">
        <f>+$G$26*('[1]Table 1'!$E$20+'[1]Table 1'!$F$20+'[1]Table 1'!$J$20)</f>
        <v>-1963319.1233292934</v>
      </c>
      <c r="H11" s="11">
        <f>+$G$26*'[1]Table 1'!$D$20</f>
        <v>-3929127.3459669808</v>
      </c>
    </row>
    <row r="12" spans="2:8" x14ac:dyDescent="0.25">
      <c r="B12" s="2" t="s">
        <v>1</v>
      </c>
      <c r="C12" s="12">
        <f>+F27</f>
        <v>-0.19864715725473026</v>
      </c>
      <c r="D12" s="13">
        <f t="shared" si="0"/>
        <v>-809168.12200505554</v>
      </c>
      <c r="E12" s="11">
        <f>+$G$27*('[1]Table 1'!$G$20+'[1]Table 1'!$I$20)</f>
        <v>-282708.21917999047</v>
      </c>
      <c r="F12" s="11">
        <f>+$G$27*'[1]Table 1'!$H$20</f>
        <v>13068.064713959695</v>
      </c>
      <c r="G12" s="11">
        <f>+$G$27*('[1]Table 1'!$E$20+'[1]Table 1'!$F$20+'[1]Table 1'!$J$20)</f>
        <v>-179766.68634324652</v>
      </c>
      <c r="H12" s="11">
        <f>+$G$27*'[1]Table 1'!$D$20</f>
        <v>-359761.28119577828</v>
      </c>
    </row>
    <row r="13" spans="2:8" x14ac:dyDescent="0.25">
      <c r="B13" s="2" t="s">
        <v>2</v>
      </c>
      <c r="C13" s="14"/>
      <c r="D13" s="14"/>
      <c r="E13" s="2"/>
      <c r="F13" s="2"/>
      <c r="G13" s="2"/>
      <c r="H13" s="2"/>
    </row>
    <row r="14" spans="2:8" x14ac:dyDescent="0.25">
      <c r="B14" s="2" t="s">
        <v>7</v>
      </c>
      <c r="C14" s="14"/>
      <c r="D14" s="14"/>
      <c r="E14" s="2"/>
      <c r="F14" s="2"/>
      <c r="G14" s="2"/>
      <c r="H14" s="2"/>
    </row>
    <row r="15" spans="2:8" x14ac:dyDescent="0.25">
      <c r="B15" s="2" t="s">
        <v>6</v>
      </c>
      <c r="C15" s="14"/>
      <c r="D15" s="14"/>
      <c r="E15" s="2"/>
      <c r="F15" s="2"/>
      <c r="G15" s="2"/>
      <c r="H15" s="2"/>
    </row>
    <row r="16" spans="2:8" x14ac:dyDescent="0.25">
      <c r="B16" s="2" t="s">
        <v>3</v>
      </c>
      <c r="C16" s="14"/>
      <c r="D16" s="14"/>
      <c r="E16" s="2"/>
      <c r="F16" s="2"/>
      <c r="G16" s="2"/>
      <c r="H16" s="2"/>
    </row>
    <row r="17" spans="2:8" ht="30" x14ac:dyDescent="0.25">
      <c r="B17" s="3" t="s">
        <v>4</v>
      </c>
      <c r="C17" s="12">
        <f>+F28</f>
        <v>-0.22021637316143869</v>
      </c>
      <c r="D17" s="13">
        <f>SUM(D10:D16)</f>
        <v>-11522333.54151158</v>
      </c>
      <c r="E17" s="2"/>
      <c r="F17" s="2"/>
      <c r="G17" s="2"/>
      <c r="H17" s="2"/>
    </row>
    <row r="18" spans="2:8" x14ac:dyDescent="0.25">
      <c r="C18" s="9" t="s">
        <v>22</v>
      </c>
    </row>
    <row r="19" spans="2:8" x14ac:dyDescent="0.25">
      <c r="B19" s="5" t="s">
        <v>18</v>
      </c>
      <c r="C19" s="6">
        <v>137063487</v>
      </c>
    </row>
    <row r="20" spans="2:8" x14ac:dyDescent="0.25">
      <c r="B20" s="5" t="s">
        <v>19</v>
      </c>
      <c r="C20" s="6">
        <v>106879863</v>
      </c>
    </row>
    <row r="21" spans="2:8" x14ac:dyDescent="0.25">
      <c r="B21" s="5" t="s">
        <v>20</v>
      </c>
      <c r="C21" s="6">
        <f>+C20-C19</f>
        <v>-30183624</v>
      </c>
    </row>
    <row r="22" spans="2:8" x14ac:dyDescent="0.25">
      <c r="B22" s="5" t="s">
        <v>21</v>
      </c>
      <c r="C22" s="8">
        <f>+C21/C19</f>
        <v>-0.22021637316143869</v>
      </c>
    </row>
    <row r="23" spans="2:8" ht="5.25" customHeight="1" x14ac:dyDescent="0.25"/>
    <row r="24" spans="2:8" x14ac:dyDescent="0.25">
      <c r="C24" s="9" t="s">
        <v>23</v>
      </c>
      <c r="D24" s="9" t="s">
        <v>24</v>
      </c>
      <c r="E24" s="9" t="s">
        <v>20</v>
      </c>
      <c r="F24" s="9" t="s">
        <v>21</v>
      </c>
      <c r="G24" s="9" t="s">
        <v>26</v>
      </c>
    </row>
    <row r="25" spans="2:8" x14ac:dyDescent="0.25">
      <c r="B25" s="2" t="s">
        <v>5</v>
      </c>
      <c r="C25" s="6">
        <f>29330682+190575</f>
        <v>29521257</v>
      </c>
      <c r="D25" s="6">
        <v>17400155</v>
      </c>
      <c r="E25" s="6">
        <f>+D25-C25</f>
        <v>-12121102</v>
      </c>
      <c r="F25" s="8">
        <f>+E25/C25</f>
        <v>-0.41058895290264907</v>
      </c>
      <c r="G25" s="7">
        <f>+D25/$D$28</f>
        <v>0.16280106010240675</v>
      </c>
    </row>
    <row r="26" spans="2:8" x14ac:dyDescent="0.25">
      <c r="B26" s="2" t="s">
        <v>0</v>
      </c>
      <c r="C26" s="6">
        <f>107542230-9366351</f>
        <v>98175879</v>
      </c>
      <c r="D26" s="6">
        <v>81973956</v>
      </c>
      <c r="E26" s="6">
        <f t="shared" ref="E26:E27" si="1">+D26-C26</f>
        <v>-16201923</v>
      </c>
      <c r="F26" s="8">
        <f t="shared" ref="F26:F28" si="2">+E26/C26</f>
        <v>-0.16502956902479071</v>
      </c>
      <c r="G26" s="7">
        <f t="shared" ref="G26:G28" si="3">+D26/$D$28</f>
        <v>0.76697287682713444</v>
      </c>
    </row>
    <row r="27" spans="2:8" x14ac:dyDescent="0.25">
      <c r="B27" s="2" t="s">
        <v>1</v>
      </c>
      <c r="C27" s="10">
        <f>+'[2]Payer Revenue (Input)'!$D$267</f>
        <v>9366351</v>
      </c>
      <c r="D27" s="6">
        <v>7505752</v>
      </c>
      <c r="E27" s="6">
        <f t="shared" si="1"/>
        <v>-1860599</v>
      </c>
      <c r="F27" s="8">
        <f t="shared" si="2"/>
        <v>-0.19864715725473026</v>
      </c>
      <c r="G27" s="7">
        <f t="shared" si="3"/>
        <v>7.0226063070458838E-2</v>
      </c>
    </row>
    <row r="28" spans="2:8" x14ac:dyDescent="0.25">
      <c r="B28" s="5" t="s">
        <v>25</v>
      </c>
      <c r="C28" s="6">
        <f>SUM(C25:C27)</f>
        <v>137063487</v>
      </c>
      <c r="D28" s="6">
        <f t="shared" ref="D28:E28" si="4">SUM(D25:D27)</f>
        <v>106879863</v>
      </c>
      <c r="E28" s="6">
        <f t="shared" si="4"/>
        <v>-30183624</v>
      </c>
      <c r="F28" s="8">
        <f t="shared" si="2"/>
        <v>-0.22021637316143869</v>
      </c>
      <c r="G28" s="7">
        <f t="shared" si="3"/>
        <v>1</v>
      </c>
    </row>
  </sheetData>
  <mergeCells count="2">
    <mergeCell ref="D4:E4"/>
    <mergeCell ref="B6:H6"/>
  </mergeCells>
  <pageMargins left="0.7" right="0.7" top="0.75" bottom="0.75" header="0.3" footer="0.3"/>
  <pageSetup scale="92" orientation="landscape" r:id="rId1"/>
  <headerFooter>
    <oddHeader>&amp;L&amp;B Confidential&amp;B&amp;C&amp;D&amp;RPage 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Lori</dc:creator>
  <cp:lastModifiedBy>Morrison, Janeen</cp:lastModifiedBy>
  <cp:lastPrinted>2019-07-18T14:42:02Z</cp:lastPrinted>
  <dcterms:created xsi:type="dcterms:W3CDTF">2019-03-14T17:56:05Z</dcterms:created>
  <dcterms:modified xsi:type="dcterms:W3CDTF">2019-07-18T14:53:13Z</dcterms:modified>
</cp:coreProperties>
</file>