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codeName="ThisWorkbook" defaultThemeVersion="124226"/>
  <mc:AlternateContent xmlns:mc="http://schemas.openxmlformats.org/markup-compatibility/2006">
    <mc:Choice Requires="x15">
      <x15ac:absPath xmlns:x15ac="http://schemas.microsoft.com/office/spreadsheetml/2010/11/ac" url="/Users/mmora/Documents/MSSP/VT GMCB/Application Materials/Application/Finals/"/>
    </mc:Choice>
  </mc:AlternateContent>
  <xr:revisionPtr revIDLastSave="0" documentId="13_ncr:1_{3CF6084B-B307-7C4A-9569-119195F6BC62}" xr6:coauthVersionLast="47" xr6:coauthVersionMax="47" xr10:uidLastSave="{00000000-0000-0000-0000-000000000000}"/>
  <bookViews>
    <workbookView xWindow="1200" yWindow="2040" windowWidth="29040" windowHeight="15840" tabRatio="837" activeTab="3" xr2:uid="{00000000-000D-0000-FFFF-FFFF00000000}"/>
  </bookViews>
  <sheets>
    <sheet name="A-1 - Network Summary" sheetId="7" r:id="rId1"/>
    <sheet name="A-2 - Network Changes" sheetId="11" r:id="rId2"/>
    <sheet name="B - Program Arrangements" sheetId="10" r:id="rId3"/>
    <sheet name="C - Financials" sheetId="15" r:id="rId4"/>
    <sheet name="LISTS - DO NOT DELETE" sheetId="12" r:id="rId5"/>
    <sheet name="DO NOT DELETE" sheetId="9"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__A66000">[1]opsumm!#REF!</definedName>
    <definedName name="__A66000">[1]opsumm!#REF!</definedName>
    <definedName name="_A66000">[1]opsumm!#REF!</definedName>
    <definedName name="_CAP1">[2]CAP!#REF!</definedName>
    <definedName name="_xlnm._FilterDatabase" localSheetId="0" hidden="1">'A-1 - Network Summary'!$C$8:$K$8</definedName>
    <definedName name="_Key1" hidden="1">'[3]000'!#REF!</definedName>
    <definedName name="_Order1" hidden="1">0</definedName>
    <definedName name="_Order2" hidden="1">0</definedName>
    <definedName name="_Parse_In" hidden="1">#REF!</definedName>
    <definedName name="\B">#REF!</definedName>
    <definedName name="\D">#REF!</definedName>
    <definedName name="\E">#REF!</definedName>
    <definedName name="\F">#REF!</definedName>
    <definedName name="\H">#REF!</definedName>
    <definedName name="\L">#REF!</definedName>
    <definedName name="\M">#REF!</definedName>
    <definedName name="\S">#REF!</definedName>
    <definedName name="Access_Load">#REF!</definedName>
    <definedName name="ACCT">[4]Hidden!$F$11</definedName>
    <definedName name="ADC_IP">#REF!</definedName>
    <definedName name="ADCTable">[5]ADC!$W$70:$AM$224</definedName>
    <definedName name="Adjusted_Patient_Days">#REF!</definedName>
    <definedName name="Admissions_Adjusted">#REF!</definedName>
    <definedName name="Admissions_IP">#REF!</definedName>
    <definedName name="AGE">#REF!</definedName>
    <definedName name="AR">#REF!</definedName>
    <definedName name="AREA_COLUMN_LABEL">[6]Evaluation!#REF!</definedName>
    <definedName name="B_BalSht">#REF!</definedName>
    <definedName name="Bal_Acct">#REF!</definedName>
    <definedName name="Bal_MTD">#REF!</definedName>
    <definedName name="Bal_YTD">#REF!</definedName>
    <definedName name="BalSht">#REF!</definedName>
    <definedName name="Budget">#REF!</definedName>
    <definedName name="BudgetInput">'[7]Budget Input'!$C$10:$AN$302</definedName>
    <definedName name="CAP">[2]CAP!#REF!</definedName>
    <definedName name="Capital_Accounts">#REF!</definedName>
    <definedName name="colgroup">[4]Orientation!$G$6</definedName>
    <definedName name="colsegment">[4]Orientation!$F$6</definedName>
    <definedName name="Column1">[8]Options!$A$3:$A$85</definedName>
    <definedName name="Column2">[8]Options!$G$3:$G$120</definedName>
    <definedName name="Comm_AR">#REF!</definedName>
    <definedName name="Complexity_Factor">'[9]Client Profile'!$L$9</definedName>
    <definedName name="Consulting_Complexity_Factor">[9]Assumptions!$L$30</definedName>
    <definedName name="Contract_Complexity_Factor">[9]Assumptions!$K$30</definedName>
    <definedName name="Conversion_Complexity_Factor">[9]Assumptions!$H$30</definedName>
    <definedName name="CostCenter">#REF!</definedName>
    <definedName name="CritO">[10]OPReport!#REF!</definedName>
    <definedName name="Data">#REF!</definedName>
    <definedName name="DEPT">[4]Hidden!$D$11</definedName>
    <definedName name="drlFilter">[4]Settings!$D$27</definedName>
    <definedName name="End">#REF!</definedName>
    <definedName name="filter">[4]Settings!$B$14:$H$25</definedName>
    <definedName name="FM_Data">#REF!</definedName>
    <definedName name="fy2000_budget">'[11]FY Budget Items'!$B$15:$AA$26</definedName>
    <definedName name="FY2001_budget">'[11]FY Budget Items'!$B$2:$AF$13</definedName>
    <definedName name="FY2004_budget">'[11]FY Budget Items'!$B$2:$AS$13</definedName>
    <definedName name="FY2005_budget">'[11]FY Budget Items'!$B$2:$BB$13</definedName>
    <definedName name="GL_Codes">#REF!</definedName>
    <definedName name="Hardware_Complexity_Factor">[9]Assumptions!$C$30</definedName>
    <definedName name="Hardware_Depreciation_Term">[9]Assumptions!$C$20</definedName>
    <definedName name="hide1">[12]Cover!$A$18:$B$29</definedName>
    <definedName name="InSumm">#REF!</definedName>
    <definedName name="Interface_Complexity_Factor">[9]Assumptions!$G$30</definedName>
    <definedName name="IPsumm">#REF!</definedName>
    <definedName name="Level">'[9]Client Profile'!$L$7</definedName>
    <definedName name="LookupTable">'[7]Budget Input'!$H$882:$N$905</definedName>
    <definedName name="master_def">#REF!</definedName>
    <definedName name="Mcaid_AR">#REF!</definedName>
    <definedName name="Mcare_AR">#REF!</definedName>
    <definedName name="MetaSet">[4]Orientation!$C$22</definedName>
    <definedName name="monroe">#REF!</definedName>
    <definedName name="NetGross">'[13]Net to Gross'!$A$6:$L$132</definedName>
    <definedName name="Network_Complexity_Factor">[9]Assumptions!$E$30</definedName>
    <definedName name="NewAR">#REF!</definedName>
    <definedName name="o">#REF!</definedName>
    <definedName name="Operational_Accounts">#REF!</definedName>
    <definedName name="Operational_Accounts2">#REF!</definedName>
    <definedName name="opsumm">#REF!</definedName>
    <definedName name="Options">[14]List!$B$3:$B$52</definedName>
    <definedName name="OutSum">#REF!</definedName>
    <definedName name="Patient_Days_IP">#REF!</definedName>
    <definedName name="PAYER">#REF!</definedName>
    <definedName name="Peripheral_Complexity_Factor">[9]Assumptions!$F$30</definedName>
    <definedName name="Peripheral_Depreciation_Term">[9]Assumptions!$C$22</definedName>
    <definedName name="PL">#REF!</definedName>
    <definedName name="PosChange">'[15]Detailed Changes'!$B$41:$D$52</definedName>
    <definedName name="PPSSummary">#REF!</definedName>
    <definedName name="Prescriptions" hidden="1">{"add",#N/A,FALSE,"code"}</definedName>
    <definedName name="primtbl">[4]Orientation!$C$23</definedName>
    <definedName name="_xlnm.Print_Area" localSheetId="0">'A-1 - Network Summary'!$B$1:$K$63</definedName>
    <definedName name="_xlnm.Print_Titles">#REF!</definedName>
    <definedName name="prof">#REF!</definedName>
    <definedName name="Rate_nmc" hidden="1">#REF!</definedName>
    <definedName name="Rate_nmc1" hidden="1">#REF!</definedName>
    <definedName name="REHAB">'[16]M''care IP DRG'!#REF!</definedName>
    <definedName name="report_type">[4]Orientation!$C$24</definedName>
    <definedName name="REPORT1">#REF!</definedName>
    <definedName name="REPORT11">#REF!</definedName>
    <definedName name="REPORT3">#REF!</definedName>
    <definedName name="REPORT4">#REF!</definedName>
    <definedName name="REPORT5">#REF!</definedName>
    <definedName name="REPORT6">#REF!</definedName>
    <definedName name="REPORT7">#REF!</definedName>
    <definedName name="REPORT8">#REF!</definedName>
    <definedName name="ReportVersion">[4]Settings!$D$5</definedName>
    <definedName name="RevbyPayor">[13]Stats!$A$8:$V$124</definedName>
    <definedName name="Revenue">#REF!</definedName>
    <definedName name="rngCreateLog">[4]Delivery!$B$12</definedName>
    <definedName name="rngFilePassword">[4]Delivery!$B$6</definedName>
    <definedName name="rngSourceTab">[4]Delivery!$E$8</definedName>
    <definedName name="rowgroup">[4]Orientation!$C$17</definedName>
    <definedName name="rowsegment">[4]Orientation!$B$17</definedName>
    <definedName name="ScenGrpList">OFFSET([17]Control!$AG$1,0,0,COUNTIF([17]Control!$AG$1:$AG$65536,"&gt;"""),1)</definedName>
    <definedName name="Sequential_Group">[4]Settings!$J$6</definedName>
    <definedName name="Sequential_Segment">[4]Settings!$I$6</definedName>
    <definedName name="Sequential_Sort">[4]Settings!$I$10:$J$11</definedName>
    <definedName name="Slicer_Category">#N/A</definedName>
    <definedName name="Software_Complexity_Factor">[9]Assumptions!$D$30</definedName>
    <definedName name="Software_Depreciation_Term">[9]Assumptions!$C$21</definedName>
    <definedName name="sortcol">#REF!</definedName>
    <definedName name="Staff_Complexity_Factor">[9]Assumptions!$I$30</definedName>
    <definedName name="START">#REF!</definedName>
    <definedName name="STAT">[18]List!$A$2:$A$88</definedName>
    <definedName name="Stat2">[18]List!$A$2:$A$88</definedName>
    <definedName name="Supplemental_filter">[4]Settings!$C$31</definedName>
    <definedName name="Time">[8]Options!$L$4:$L$49</definedName>
    <definedName name="timeseries">[4]Orientation!$B$6:$C$13</definedName>
    <definedName name="Types">[19]t!$A$2:$A$7</definedName>
    <definedName name="Vendor_Complexity_Factor">[9]Assumptions!$J$30</definedName>
    <definedName name="w" hidden="1">{"add",#N/A,FALSE,"code"}</definedName>
    <definedName name="WC_AR">#REF!</definedName>
    <definedName name="wrn.rep1." hidden="1">{"add",#N/A,FALSE,"code"}</definedName>
    <definedName name="wrn.rep1._1" hidden="1">{"add",#N/A,FALSE,"code"}</definedName>
    <definedName name="x" hidden="1">#REF!</definedName>
    <definedName name="xperiod">[4]Orientation!$G$15</definedName>
    <definedName name="xtabin">[4]Hidden!$D$10:$H$11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15" l="1"/>
  <c r="D14" i="15" l="1"/>
  <c r="D16" i="15" l="1"/>
  <c r="E14" i="15"/>
  <c r="E16" i="15" s="1"/>
  <c r="B2" i="7" l="1"/>
  <c r="D17" i="15"/>
  <c r="D22" i="15" l="1"/>
  <c r="D23" i="15" s="1"/>
  <c r="D24" i="15" s="1"/>
  <c r="C4" i="15"/>
  <c r="G12" i="15"/>
  <c r="D25" i="15" l="1"/>
  <c r="D29" i="15" l="1"/>
  <c r="D27" i="15"/>
  <c r="D28" i="15"/>
  <c r="D30" i="15"/>
  <c r="E17" i="15"/>
  <c r="E22" i="15" s="1"/>
  <c r="G13" i="15"/>
  <c r="G11" i="15"/>
  <c r="D5" i="10"/>
  <c r="B1" i="10" s="1"/>
  <c r="D5" i="11"/>
  <c r="B2" i="11" s="1"/>
  <c r="B1" i="15" l="1"/>
  <c r="G14" i="15"/>
  <c r="E23" i="15"/>
  <c r="E24" i="15" l="1"/>
  <c r="E25" i="15" s="1"/>
  <c r="E29" i="15" l="1"/>
  <c r="E27" i="15"/>
  <c r="E30" i="15"/>
  <c r="F29" i="15" l="1"/>
  <c r="G29" i="15" s="1"/>
  <c r="F30" i="15" l="1"/>
  <c r="G30" i="15" s="1"/>
  <c r="F27" i="15"/>
  <c r="G27" i="15" s="1"/>
</calcChain>
</file>

<file path=xl/sharedStrings.xml><?xml version="1.0" encoding="utf-8"?>
<sst xmlns="http://schemas.openxmlformats.org/spreadsheetml/2006/main" count="198" uniqueCount="171">
  <si>
    <t>Appendix A-1  (Section 2). ACO Providers</t>
  </si>
  <si>
    <t>ACO</t>
  </si>
  <si>
    <r>
      <rPr>
        <b/>
        <sz val="11"/>
        <color theme="1"/>
        <rFont val="Book Antiqua"/>
        <family val="1"/>
      </rPr>
      <t>Instructions</t>
    </r>
    <r>
      <rPr>
        <sz val="11"/>
        <color theme="1"/>
        <rFont val="Book Antiqua"/>
        <family val="1"/>
      </rPr>
      <t>: Each list provides drop down options to choose from. Please select the appropriate principal payment type by payer from the drop down options.</t>
    </r>
  </si>
  <si>
    <t>Proposed Year</t>
  </si>
  <si>
    <t>Section 2: Question 1</t>
  </si>
  <si>
    <t>HSA</t>
  </si>
  <si>
    <t>Contracted Entity Name</t>
  </si>
  <si>
    <t>Category Type</t>
  </si>
  <si>
    <t>Category Type Explain if "Other"</t>
  </si>
  <si>
    <t>Organization Type</t>
  </si>
  <si>
    <t>Provider Class</t>
  </si>
  <si>
    <t>New Contracted Entity? Y/N</t>
  </si>
  <si>
    <t>MAT Providers in Practice?  Y/N</t>
  </si>
  <si>
    <t>Payment Model Type</t>
  </si>
  <si>
    <t>Principal Payment Type</t>
  </si>
  <si>
    <t>Attributed Lives</t>
  </si>
  <si>
    <t>Count of Providers</t>
  </si>
  <si>
    <t>Percent of each provider’s Medicare patient population that are attributed (if known)</t>
  </si>
  <si>
    <t>Provide a brief narrative summary of each contract types and payment model identified in column K above:</t>
  </si>
  <si>
    <t>Appendix A-2  (Section 2). ACO Providers</t>
  </si>
  <si>
    <t># of Organizations</t>
  </si>
  <si>
    <t>FY23</t>
  </si>
  <si>
    <t>Appendix A-2, Table 2: Departure Reasons</t>
  </si>
  <si>
    <t># of Departing Organizations</t>
  </si>
  <si>
    <t>Departure Reason</t>
  </si>
  <si>
    <r>
      <rPr>
        <b/>
        <sz val="11"/>
        <rFont val="Book Antiqua"/>
        <family val="1"/>
      </rPr>
      <t xml:space="preserve">Instructions: </t>
    </r>
    <r>
      <rPr>
        <sz val="11"/>
        <rFont val="Book Antiqua"/>
        <family val="1"/>
      </rPr>
      <t xml:space="preserve">For each question below, include descriptions of the program. If referencing a participation agreement, include page numbers as well as a short description addressing the question. </t>
    </r>
  </si>
  <si>
    <t>Year</t>
  </si>
  <si>
    <t>Number</t>
  </si>
  <si>
    <t>Category</t>
  </si>
  <si>
    <t>Program Details</t>
  </si>
  <si>
    <t xml:space="preserve">Payer </t>
  </si>
  <si>
    <t>Medicare</t>
  </si>
  <si>
    <t>Direct Contracting Risk Sharing Option</t>
  </si>
  <si>
    <t>Describe Risk Sharing Arrangement (full risk, shared  risk, shared savings, other - please specify)</t>
  </si>
  <si>
    <t>Indicate Use of Minimum Savings Rate, Minimum Loss Rate or Similar Concept (if any), and Specify Percentage</t>
  </si>
  <si>
    <t>Percentage of Downside Risk assumed by ACO</t>
  </si>
  <si>
    <t>Specify Cap on Downside Risk Assumed by the ACO (if any)</t>
  </si>
  <si>
    <t>Specify Cap on Upside Gain for the ACO (if any)</t>
  </si>
  <si>
    <t>Risk Mitigation Provision in Payer Contract*</t>
  </si>
  <si>
    <t>Method for Setting Budget Target**</t>
  </si>
  <si>
    <t>Anticipated Attributed Lives in Vermont</t>
  </si>
  <si>
    <t>Describe Attribution Methodology</t>
  </si>
  <si>
    <t>Projected Spending or Payment Associated with Attributed Lives</t>
  </si>
  <si>
    <t>Notes:</t>
  </si>
  <si>
    <t>*Please describe nature of risk mitigation provision:</t>
  </si>
  <si>
    <t>Exclusion or truncation of high-cost outlier individuals (please describe)</t>
  </si>
  <si>
    <t>Payer-provided reinsurance</t>
  </si>
  <si>
    <t>Risk adjustment: age/gender, clinical (identify grouper software)</t>
  </si>
  <si>
    <t>**Please describe method for setting the budget target:</t>
  </si>
  <si>
    <t>Trended historical experience</t>
  </si>
  <si>
    <t>Percentage of premium</t>
  </si>
  <si>
    <t>Other (please describe)</t>
  </si>
  <si>
    <t>Budget and Financial Model (Vermont Only)</t>
  </si>
  <si>
    <t>Traditional Medicare Beneficiaries</t>
  </si>
  <si>
    <t>Medicare Payments to VT Providers</t>
  </si>
  <si>
    <t>Payment Type</t>
  </si>
  <si>
    <t>Facility</t>
  </si>
  <si>
    <t>Academic Medical Center</t>
  </si>
  <si>
    <t>FFS</t>
  </si>
  <si>
    <t>Participant Provider</t>
  </si>
  <si>
    <t>Home Health/Hospice</t>
  </si>
  <si>
    <t>Academic Primary &amp; Specialty Care</t>
  </si>
  <si>
    <t>AIPBP</t>
  </si>
  <si>
    <t>Preferred Provider</t>
  </si>
  <si>
    <t>Hospital</t>
  </si>
  <si>
    <t>Ambulatory Surgery Center</t>
  </si>
  <si>
    <t>CPR</t>
  </si>
  <si>
    <t>Mental Health/Substance Abuse</t>
  </si>
  <si>
    <t>Critical Access Hospital</t>
  </si>
  <si>
    <t>N/A</t>
  </si>
  <si>
    <t>Designated Agency</t>
  </si>
  <si>
    <t>Nursing Home</t>
  </si>
  <si>
    <t>Federally Qualified Health Center</t>
  </si>
  <si>
    <t>Other</t>
  </si>
  <si>
    <t>Home Health</t>
  </si>
  <si>
    <t>Primary and Specialty Care</t>
  </si>
  <si>
    <t>Home Health &amp; Hospice</t>
  </si>
  <si>
    <t xml:space="preserve">Primary Care </t>
  </si>
  <si>
    <t>Independent Mental Health and Substance Abuse</t>
  </si>
  <si>
    <t>Specialty Care</t>
  </si>
  <si>
    <t>Independent Primary and Specialty Care</t>
  </si>
  <si>
    <t xml:space="preserve">Independent Primary Care </t>
  </si>
  <si>
    <t>Independent Specialty Care</t>
  </si>
  <si>
    <t>Naturopathic Medicine</t>
  </si>
  <si>
    <t>Rural Health Clinic</t>
  </si>
  <si>
    <t>Rural Hospital</t>
  </si>
  <si>
    <t>Skilled Nursing Facility</t>
  </si>
  <si>
    <t>Specialty Service Agency</t>
  </si>
  <si>
    <t>HAS City</t>
  </si>
  <si>
    <t>Provider Type</t>
  </si>
  <si>
    <t>Organization type</t>
  </si>
  <si>
    <t>MAT</t>
  </si>
  <si>
    <t>Participant Type</t>
  </si>
  <si>
    <t>Barre</t>
  </si>
  <si>
    <t>DA</t>
  </si>
  <si>
    <t>Community Hospital Owned</t>
  </si>
  <si>
    <t>Yes</t>
  </si>
  <si>
    <t>Bennington</t>
  </si>
  <si>
    <t>Home Health Hospice</t>
  </si>
  <si>
    <t>FQHC</t>
  </si>
  <si>
    <t>No</t>
  </si>
  <si>
    <t>Participating Provider</t>
  </si>
  <si>
    <t>Brattleboro</t>
  </si>
  <si>
    <t>Hospital - Academic</t>
  </si>
  <si>
    <t>Hospital - Academic Owned</t>
  </si>
  <si>
    <t>Capitation</t>
  </si>
  <si>
    <t>Burlington</t>
  </si>
  <si>
    <t>Hospital - CAH</t>
  </si>
  <si>
    <t>Independent</t>
  </si>
  <si>
    <t xml:space="preserve">Not Participating </t>
  </si>
  <si>
    <t>Middlebury</t>
  </si>
  <si>
    <t>Morrisville</t>
  </si>
  <si>
    <t>Naturopath</t>
  </si>
  <si>
    <t>Newport</t>
  </si>
  <si>
    <t>PCP</t>
  </si>
  <si>
    <t>Randolph</t>
  </si>
  <si>
    <t>PCP and Specialist</t>
  </si>
  <si>
    <t>Rutland</t>
  </si>
  <si>
    <t>SNF</t>
  </si>
  <si>
    <t>Springfield</t>
  </si>
  <si>
    <t>Special Service Agency</t>
  </si>
  <si>
    <t>St. Albans</t>
  </si>
  <si>
    <t>Specialist</t>
  </si>
  <si>
    <t>St. Johnsbury</t>
  </si>
  <si>
    <t>White River</t>
  </si>
  <si>
    <t>Explanation</t>
  </si>
  <si>
    <t>Delta</t>
  </si>
  <si>
    <t>FY24</t>
  </si>
  <si>
    <t>Budget</t>
  </si>
  <si>
    <t>Total Uses</t>
  </si>
  <si>
    <t>Date Submitted:  _______</t>
  </si>
  <si>
    <t>Benefit Enhancements and Beneficiary Engagement Incentives (please list all)</t>
  </si>
  <si>
    <t>^ Please provide updated estimates for in-kind incentives and shared savings</t>
  </si>
  <si>
    <t>Member Months</t>
  </si>
  <si>
    <t>Medicare Funds to Vermont Beneficiaries and Providers</t>
  </si>
  <si>
    <t>ACO Operating Expenses</t>
  </si>
  <si>
    <t>FY25</t>
  </si>
  <si>
    <t>All other financial support to VT Providers (in addition to shared savings)</t>
  </si>
  <si>
    <t>Actuals</t>
  </si>
  <si>
    <t>Projected</t>
  </si>
  <si>
    <t>FY24P - FY25B</t>
  </si>
  <si>
    <t>Appendix A-2, Table 1: Vermont Provider Network Changes</t>
  </si>
  <si>
    <r>
      <rPr>
        <b/>
        <sz val="11"/>
        <color theme="1"/>
        <rFont val="Book Antiqua"/>
        <family val="1"/>
      </rPr>
      <t>Instructions</t>
    </r>
    <r>
      <rPr>
        <sz val="11"/>
        <color theme="1"/>
        <rFont val="Book Antiqua"/>
        <family val="1"/>
      </rPr>
      <t xml:space="preserve">: Complete this tab if the ACO was operating in Vermont prior to 2025. For Table 1, create a row for each Provider Class &amp; Organization Type combination from tab A-1. For Table 2, list each Departure Reason and provide a count of Departing </t>
    </r>
    <r>
      <rPr>
        <sz val="11"/>
        <rFont val="Book Antiqua"/>
        <family val="1"/>
      </rPr>
      <t>Organizations</t>
    </r>
    <r>
      <rPr>
        <sz val="11"/>
        <color theme="1"/>
        <rFont val="Book Antiqua"/>
        <family val="1"/>
      </rPr>
      <t xml:space="preserve"> by year.</t>
    </r>
  </si>
  <si>
    <t>Shared Savings/Losses (%)</t>
  </si>
  <si>
    <t>ACO's portion of Shared Savings/Losses Subtotal</t>
  </si>
  <si>
    <t>VT Providers' portion of Shared Savings/Losses Subtotal</t>
  </si>
  <si>
    <t>Vermont-Specific Net Shared Savings/Losses Retained by Medicare</t>
  </si>
  <si>
    <t>Total Shared Savings/Losses</t>
  </si>
  <si>
    <t>Targeted Annual VT Beneficiary Expenditures</t>
  </si>
  <si>
    <t>Vermont Beneficiary TCOC Benchmark/Target</t>
  </si>
  <si>
    <t>Shared Savings Retained by Medicare</t>
  </si>
  <si>
    <t>Vermont Actual/Projected TCOC Performance</t>
  </si>
  <si>
    <t>ACO's Operations Expense</t>
  </si>
  <si>
    <t>Total Shared Savings/Losses Uses</t>
  </si>
  <si>
    <t>Shared Savings/Losses Experienced by ACO</t>
  </si>
  <si>
    <r>
      <rPr>
        <b/>
        <sz val="11"/>
        <color theme="1"/>
        <rFont val="Book Antiqua"/>
        <family val="1"/>
      </rPr>
      <t xml:space="preserve">Instructions: </t>
    </r>
    <r>
      <rPr>
        <sz val="11"/>
        <color theme="1"/>
        <rFont val="Book Antiqua"/>
        <family val="1"/>
      </rPr>
      <t xml:space="preserve">This template uses formulas to auto-fill certain cells and the delta column. To complete this form, </t>
    </r>
    <r>
      <rPr>
        <b/>
        <sz val="11"/>
        <color theme="1"/>
        <rFont val="Book Antiqua"/>
        <family val="1"/>
      </rPr>
      <t>update the green highlighted cells with actuals or estimates as necessary</t>
    </r>
    <r>
      <rPr>
        <sz val="11"/>
        <color theme="1"/>
        <rFont val="Book Antiqua"/>
        <family val="1"/>
      </rPr>
      <t>, and complete the explanation column for each row as necessary. If the ACO is requesting confidentiality for any fields, please denote using yellow higlight. Please do not edit the text in column C or the equations in the white cells.</t>
    </r>
  </si>
  <si>
    <t>The Richford Health Center, Inc. (known as "The Notch")</t>
  </si>
  <si>
    <t>MSSP</t>
  </si>
  <si>
    <t>Unknown</t>
  </si>
  <si>
    <t>Shared Savings</t>
  </si>
  <si>
    <t>0% MSR</t>
  </si>
  <si>
    <t>20% Total Cost of Care</t>
  </si>
  <si>
    <t>The Long Range Plan (“LRP”), which is a forecast of the upcoming financial year based on historical financial trends, was used in connection with the Budget Target</t>
  </si>
  <si>
    <t>Not applicable</t>
  </si>
  <si>
    <t>4,241 Lives</t>
  </si>
  <si>
    <t xml:space="preserve">MSSP attribution methodology. Please reference Section 6. </t>
  </si>
  <si>
    <t>CMS-HCC Risk Adjustment. Costs are truncated at or above the 99th percentile; Aledade's relevant size compared to this contract</t>
  </si>
  <si>
    <t xml:space="preserve">Initial projected benchmark for FY25 is $13,605 </t>
  </si>
  <si>
    <t>ACO projected benchmark</t>
  </si>
  <si>
    <t>ACO projected savings rate</t>
  </si>
  <si>
    <t>2% sequestration per MSSP shared savings reconciliation rules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</si>
</sst>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164" formatCode="&quot;$&quot;#,##0"/>
    <numFmt numFmtId="165" formatCode="0.0%"/>
  </numFmts>
  <fonts count="20" x14ac:knownFonts="1">
    <font>
      <sz val="11"/>
      <color theme="1"/>
      <name val="Calibri"/>
      <family val="2"/>
      <scheme val="minor"/>
    </font>
    <font>
      <b/>
      <sz val="12"/>
      <color theme="0"/>
      <name val="Book Antiqua"/>
      <family val="1"/>
    </font>
    <font>
      <b/>
      <sz val="12"/>
      <color theme="1"/>
      <name val="Book Antiqua"/>
      <family val="1"/>
    </font>
    <font>
      <sz val="11"/>
      <color theme="1"/>
      <name val="Book Antiqua"/>
      <family val="1"/>
    </font>
    <font>
      <b/>
      <sz val="11"/>
      <color theme="1"/>
      <name val="Book Antiqua"/>
      <family val="1"/>
    </font>
    <font>
      <b/>
      <i/>
      <sz val="11"/>
      <color theme="1"/>
      <name val="Book Antiqua"/>
      <family val="1"/>
    </font>
    <font>
      <b/>
      <sz val="11"/>
      <color indexed="8"/>
      <name val="Book Antiqua"/>
      <family val="1"/>
    </font>
    <font>
      <sz val="11"/>
      <name val="Calibri"/>
      <family val="2"/>
      <scheme val="minor"/>
    </font>
    <font>
      <b/>
      <sz val="11"/>
      <color theme="1"/>
      <name val="Calibri"/>
      <family val="2"/>
    </font>
    <font>
      <b/>
      <sz val="11"/>
      <color theme="1"/>
      <name val="Calibri"/>
      <family val="2"/>
      <scheme val="minor"/>
    </font>
    <font>
      <sz val="12"/>
      <color rgb="FFFF0000"/>
      <name val="Times New Roman"/>
      <family val="1"/>
    </font>
    <font>
      <sz val="11"/>
      <color rgb="FFFF0000"/>
      <name val="Book Antiqua"/>
      <family val="1"/>
    </font>
    <font>
      <b/>
      <sz val="11"/>
      <color indexed="8"/>
      <name val="Calibri"/>
      <family val="2"/>
      <scheme val="minor"/>
    </font>
    <font>
      <b/>
      <sz val="11"/>
      <name val="Calibri"/>
      <family val="2"/>
    </font>
    <font>
      <sz val="11"/>
      <name val="Calibri"/>
      <family val="2"/>
    </font>
    <font>
      <sz val="11"/>
      <color theme="1"/>
      <name val="Calibri"/>
      <family val="2"/>
    </font>
    <font>
      <sz val="11"/>
      <name val="Book Antiqua"/>
      <family val="1"/>
    </font>
    <font>
      <b/>
      <sz val="11"/>
      <name val="Calibri"/>
      <family val="2"/>
      <scheme val="minor"/>
    </font>
    <font>
      <b/>
      <sz val="11"/>
      <name val="Book Antiqua"/>
      <family val="1"/>
    </font>
    <font>
      <sz val="11"/>
      <color theme="1"/>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rgb="FF339966"/>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9BEF9B"/>
        <bgColor indexed="64"/>
      </patternFill>
    </fill>
    <fill>
      <patternFill patternType="solid">
        <fgColor theme="1"/>
        <bgColor indexed="64"/>
      </patternFill>
    </fill>
  </fills>
  <borders count="35">
    <border>
      <left/>
      <right/>
      <top/>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9" fontId="19" fillId="0" borderId="0" applyFont="0" applyFill="0" applyBorder="0" applyAlignment="0" applyProtection="0"/>
    <xf numFmtId="9" fontId="19" fillId="0" borderId="0" applyFont="0" applyFill="0" applyBorder="0" applyAlignment="0" applyProtection="0"/>
  </cellStyleXfs>
  <cellXfs count="150">
    <xf numFmtId="0" fontId="0" fillId="0" borderId="0" xfId="0"/>
    <xf numFmtId="0" fontId="3" fillId="0" borderId="5" xfId="0" applyFont="1" applyBorder="1"/>
    <xf numFmtId="0" fontId="2" fillId="0" borderId="5" xfId="0" applyFont="1" applyBorder="1"/>
    <xf numFmtId="0" fontId="5" fillId="0" borderId="0" xfId="0" applyFont="1"/>
    <xf numFmtId="0" fontId="0" fillId="0" borderId="5" xfId="0" applyBorder="1"/>
    <xf numFmtId="0" fontId="0" fillId="0" borderId="0" xfId="0" applyAlignment="1">
      <alignment vertical="center"/>
    </xf>
    <xf numFmtId="0" fontId="3" fillId="0" borderId="0" xfId="0" applyFont="1"/>
    <xf numFmtId="0" fontId="0" fillId="3" borderId="0" xfId="0" applyFill="1"/>
    <xf numFmtId="0" fontId="1" fillId="3" borderId="0" xfId="0" applyFont="1" applyFill="1"/>
    <xf numFmtId="0" fontId="3" fillId="3" borderId="0" xfId="0" applyFont="1" applyFill="1"/>
    <xf numFmtId="0" fontId="4" fillId="0" borderId="0" xfId="0" applyFont="1"/>
    <xf numFmtId="0" fontId="7" fillId="0" borderId="5" xfId="0" applyFont="1" applyBorder="1"/>
    <xf numFmtId="0" fontId="3" fillId="0" borderId="0" xfId="0" applyFont="1" applyAlignment="1">
      <alignment horizontal="center"/>
    </xf>
    <xf numFmtId="0" fontId="0" fillId="0" borderId="0" xfId="0" applyAlignment="1">
      <alignment horizontal="right" vertical="center" wrapText="1"/>
    </xf>
    <xf numFmtId="0" fontId="0" fillId="0" borderId="12" xfId="0" applyBorder="1" applyAlignment="1">
      <alignment vertical="center"/>
    </xf>
    <xf numFmtId="0" fontId="6" fillId="0" borderId="12" xfId="0" applyFont="1" applyBorder="1" applyAlignment="1">
      <alignment vertical="center"/>
    </xf>
    <xf numFmtId="0" fontId="0" fillId="0" borderId="14" xfId="0" applyBorder="1" applyAlignment="1">
      <alignment vertical="center"/>
    </xf>
    <xf numFmtId="0" fontId="0" fillId="0" borderId="15" xfId="0" applyBorder="1"/>
    <xf numFmtId="0" fontId="0" fillId="0" borderId="16"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11" fillId="0" borderId="0" xfId="0" applyFont="1"/>
    <xf numFmtId="0" fontId="9" fillId="0" borderId="0" xfId="0" applyFont="1"/>
    <xf numFmtId="0" fontId="2" fillId="0" borderId="0" xfId="0" applyFont="1"/>
    <xf numFmtId="0" fontId="3" fillId="0" borderId="0" xfId="0" applyFont="1" applyAlignment="1">
      <alignment horizontal="left" vertical="center" wrapText="1"/>
    </xf>
    <xf numFmtId="0" fontId="10" fillId="0" borderId="0" xfId="0" applyFont="1"/>
    <xf numFmtId="0" fontId="13" fillId="5" borderId="5" xfId="0" applyFont="1" applyFill="1" applyBorder="1" applyAlignment="1">
      <alignment horizontal="left" vertical="center" wrapText="1"/>
    </xf>
    <xf numFmtId="0" fontId="14" fillId="0" borderId="5" xfId="0" applyFont="1" applyBorder="1" applyAlignment="1">
      <alignment horizontal="left" vertical="center" wrapText="1"/>
    </xf>
    <xf numFmtId="0" fontId="14" fillId="0" borderId="5" xfId="0" applyFont="1" applyBorder="1" applyAlignment="1">
      <alignment wrapText="1"/>
    </xf>
    <xf numFmtId="0" fontId="15" fillId="0" borderId="5" xfId="0" applyFont="1" applyBorder="1" applyAlignment="1">
      <alignment wrapText="1"/>
    </xf>
    <xf numFmtId="0" fontId="12" fillId="4" borderId="10" xfId="0" applyFont="1" applyFill="1" applyBorder="1" applyAlignment="1">
      <alignment horizontal="center" vertical="center" wrapText="1"/>
    </xf>
    <xf numFmtId="0" fontId="12" fillId="4" borderId="5" xfId="0" applyFont="1" applyFill="1" applyBorder="1" applyAlignment="1">
      <alignment horizontal="left" vertical="center" wrapText="1"/>
    </xf>
    <xf numFmtId="0" fontId="12" fillId="4" borderId="11" xfId="0" applyFont="1" applyFill="1" applyBorder="1" applyAlignment="1">
      <alignment horizontal="center" vertical="center" wrapText="1"/>
    </xf>
    <xf numFmtId="0" fontId="12" fillId="4" borderId="13" xfId="0" applyFont="1" applyFill="1" applyBorder="1" applyAlignment="1">
      <alignment horizontal="left" vertical="center" wrapText="1"/>
    </xf>
    <xf numFmtId="0" fontId="12" fillId="4" borderId="23" xfId="0" applyFont="1" applyFill="1" applyBorder="1" applyAlignment="1">
      <alignment horizontal="center" vertical="center" wrapText="1"/>
    </xf>
    <xf numFmtId="0" fontId="12" fillId="4" borderId="24" xfId="0" applyFont="1" applyFill="1" applyBorder="1" applyAlignment="1">
      <alignment horizontal="left" vertical="center" wrapText="1"/>
    </xf>
    <xf numFmtId="0" fontId="0" fillId="0" borderId="25" xfId="0" applyBorder="1" applyAlignment="1">
      <alignment vertical="center"/>
    </xf>
    <xf numFmtId="0" fontId="12" fillId="4" borderId="26" xfId="0" applyFont="1" applyFill="1" applyBorder="1" applyAlignment="1">
      <alignment horizontal="center" vertical="center" wrapText="1"/>
    </xf>
    <xf numFmtId="0" fontId="12" fillId="4" borderId="27" xfId="0" applyFont="1" applyFill="1" applyBorder="1" applyAlignment="1">
      <alignment horizontal="left" vertical="center" wrapText="1"/>
    </xf>
    <xf numFmtId="0" fontId="8" fillId="4" borderId="28" xfId="0" applyFont="1" applyFill="1" applyBorder="1" applyAlignment="1">
      <alignment horizontal="left" vertical="center" wrapText="1"/>
    </xf>
    <xf numFmtId="0" fontId="7" fillId="3" borderId="0" xfId="0" applyFont="1" applyFill="1" applyAlignment="1">
      <alignment horizontal="center" vertical="center" wrapText="1"/>
    </xf>
    <xf numFmtId="0" fontId="7" fillId="0" borderId="0" xfId="0" applyFont="1" applyAlignment="1">
      <alignment horizontal="center" vertical="center" wrapText="1"/>
    </xf>
    <xf numFmtId="0" fontId="13" fillId="4" borderId="5" xfId="0" applyFont="1" applyFill="1" applyBorder="1" applyAlignment="1">
      <alignment horizontal="center" vertical="center" wrapText="1"/>
    </xf>
    <xf numFmtId="0" fontId="17" fillId="4" borderId="5" xfId="0" applyFont="1" applyFill="1" applyBorder="1" applyAlignment="1">
      <alignment horizontal="center" wrapText="1"/>
    </xf>
    <xf numFmtId="0" fontId="3" fillId="0" borderId="2" xfId="0" applyFont="1" applyBorder="1" applyAlignment="1">
      <alignment horizontal="right"/>
    </xf>
    <xf numFmtId="3" fontId="3" fillId="0" borderId="29" xfId="0" applyNumberFormat="1" applyFont="1" applyBorder="1"/>
    <xf numFmtId="3" fontId="3" fillId="0" borderId="8" xfId="0" applyNumberFormat="1" applyFont="1" applyBorder="1"/>
    <xf numFmtId="0" fontId="3" fillId="0" borderId="6" xfId="0" applyFont="1" applyBorder="1" applyAlignment="1">
      <alignment horizontal="right"/>
    </xf>
    <xf numFmtId="6" fontId="3" fillId="0" borderId="24" xfId="0" applyNumberFormat="1" applyFont="1" applyBorder="1"/>
    <xf numFmtId="6" fontId="3" fillId="0" borderId="7" xfId="0" applyNumberFormat="1" applyFont="1" applyBorder="1"/>
    <xf numFmtId="6" fontId="4" fillId="0" borderId="29" xfId="0" applyNumberFormat="1" applyFont="1" applyBorder="1"/>
    <xf numFmtId="6" fontId="3" fillId="0" borderId="8" xfId="0" applyNumberFormat="1" applyFont="1" applyBorder="1"/>
    <xf numFmtId="0" fontId="3" fillId="0" borderId="29" xfId="0" applyFont="1" applyBorder="1"/>
    <xf numFmtId="0" fontId="3" fillId="0" borderId="8" xfId="0" applyFont="1" applyBorder="1"/>
    <xf numFmtId="9" fontId="3" fillId="0" borderId="7" xfId="0" applyNumberFormat="1" applyFont="1" applyBorder="1"/>
    <xf numFmtId="8" fontId="3" fillId="0" borderId="8" xfId="0" applyNumberFormat="1" applyFont="1" applyBorder="1"/>
    <xf numFmtId="6" fontId="3" fillId="0" borderId="29" xfId="0" applyNumberFormat="1" applyFont="1" applyBorder="1"/>
    <xf numFmtId="6" fontId="3" fillId="0" borderId="7" xfId="0" applyNumberFormat="1" applyFont="1" applyBorder="1" applyAlignment="1">
      <alignment wrapText="1"/>
    </xf>
    <xf numFmtId="0" fontId="4" fillId="6" borderId="2" xfId="0" applyFont="1" applyFill="1" applyBorder="1" applyAlignment="1">
      <alignment horizontal="right"/>
    </xf>
    <xf numFmtId="10" fontId="3" fillId="0" borderId="8" xfId="0" applyNumberFormat="1" applyFont="1" applyBorder="1"/>
    <xf numFmtId="10" fontId="3" fillId="0" borderId="8" xfId="1" applyNumberFormat="1" applyFont="1" applyFill="1" applyBorder="1"/>
    <xf numFmtId="0" fontId="4" fillId="6" borderId="6" xfId="0" applyFont="1" applyFill="1" applyBorder="1" applyAlignment="1">
      <alignment horizontal="right"/>
    </xf>
    <xf numFmtId="10" fontId="3" fillId="0" borderId="7" xfId="1" applyNumberFormat="1" applyFont="1" applyFill="1" applyBorder="1"/>
    <xf numFmtId="0" fontId="3" fillId="0" borderId="0" xfId="0" applyFont="1" applyAlignment="1">
      <alignment horizontal="right" vertical="center" wrapText="1"/>
    </xf>
    <xf numFmtId="9" fontId="3" fillId="0" borderId="2" xfId="0" applyNumberFormat="1" applyFont="1" applyBorder="1" applyAlignment="1">
      <alignment horizontal="right"/>
    </xf>
    <xf numFmtId="0" fontId="4" fillId="0" borderId="2" xfId="0" applyFont="1" applyBorder="1" applyAlignment="1">
      <alignment horizontal="right"/>
    </xf>
    <xf numFmtId="9" fontId="4" fillId="0" borderId="2" xfId="0" applyNumberFormat="1" applyFont="1" applyBorder="1" applyAlignment="1">
      <alignment horizontal="right"/>
    </xf>
    <xf numFmtId="10" fontId="4" fillId="0" borderId="29" xfId="1" applyNumberFormat="1" applyFont="1" applyFill="1" applyBorder="1"/>
    <xf numFmtId="10" fontId="4" fillId="0" borderId="24" xfId="1" applyNumberFormat="1" applyFont="1" applyFill="1" applyBorder="1"/>
    <xf numFmtId="10" fontId="4" fillId="0" borderId="29" xfId="0" applyNumberFormat="1" applyFont="1" applyBorder="1"/>
    <xf numFmtId="0" fontId="4" fillId="4" borderId="31" xfId="0" applyFont="1" applyFill="1" applyBorder="1"/>
    <xf numFmtId="0" fontId="4" fillId="4" borderId="3" xfId="0" applyFont="1" applyFill="1" applyBorder="1" applyAlignment="1">
      <alignment horizontal="center"/>
    </xf>
    <xf numFmtId="0" fontId="4" fillId="4" borderId="30" xfId="0" applyFont="1" applyFill="1" applyBorder="1" applyAlignment="1">
      <alignment horizontal="center"/>
    </xf>
    <xf numFmtId="0" fontId="3" fillId="4" borderId="3" xfId="0" applyFont="1" applyFill="1" applyBorder="1"/>
    <xf numFmtId="0" fontId="4" fillId="4" borderId="24" xfId="0" applyFont="1" applyFill="1" applyBorder="1"/>
    <xf numFmtId="0" fontId="4" fillId="4" borderId="24" xfId="0" applyFont="1" applyFill="1" applyBorder="1" applyAlignment="1">
      <alignment horizontal="center"/>
    </xf>
    <xf numFmtId="0" fontId="4" fillId="4" borderId="7" xfId="0" applyFont="1" applyFill="1" applyBorder="1" applyAlignment="1">
      <alignment horizontal="center"/>
    </xf>
    <xf numFmtId="0" fontId="3" fillId="7" borderId="5" xfId="0" applyFont="1" applyFill="1" applyBorder="1"/>
    <xf numFmtId="6" fontId="3" fillId="7" borderId="29" xfId="0" applyNumberFormat="1" applyFont="1" applyFill="1" applyBorder="1"/>
    <xf numFmtId="3" fontId="3" fillId="7" borderId="29" xfId="0" applyNumberFormat="1" applyFont="1" applyFill="1" applyBorder="1"/>
    <xf numFmtId="6" fontId="3" fillId="7" borderId="24" xfId="0" applyNumberFormat="1" applyFont="1" applyFill="1" applyBorder="1"/>
    <xf numFmtId="0" fontId="0" fillId="4" borderId="16" xfId="0" applyFill="1" applyBorder="1"/>
    <xf numFmtId="0" fontId="0" fillId="4" borderId="20" xfId="0" applyFill="1" applyBorder="1"/>
    <xf numFmtId="0" fontId="0" fillId="4" borderId="21" xfId="0" applyFill="1" applyBorder="1"/>
    <xf numFmtId="0" fontId="0" fillId="4" borderId="22" xfId="0" applyFill="1" applyBorder="1"/>
    <xf numFmtId="0" fontId="0" fillId="4" borderId="16" xfId="0" applyFill="1" applyBorder="1" applyAlignment="1">
      <alignment horizontal="center"/>
    </xf>
    <xf numFmtId="0" fontId="0" fillId="4" borderId="17" xfId="0" applyFill="1" applyBorder="1" applyAlignment="1">
      <alignment horizontal="center"/>
    </xf>
    <xf numFmtId="0" fontId="0" fillId="4" borderId="0" xfId="0" applyFill="1"/>
    <xf numFmtId="0" fontId="0" fillId="4" borderId="19" xfId="0" applyFill="1" applyBorder="1"/>
    <xf numFmtId="0" fontId="0" fillId="4" borderId="18" xfId="0" applyFill="1" applyBorder="1"/>
    <xf numFmtId="0" fontId="0" fillId="0" borderId="17" xfId="0" applyBorder="1"/>
    <xf numFmtId="0" fontId="3" fillId="0" borderId="0" xfId="0" applyFont="1" applyAlignment="1">
      <alignment horizontal="right"/>
    </xf>
    <xf numFmtId="6" fontId="4" fillId="7" borderId="29" xfId="0" applyNumberFormat="1" applyFont="1" applyFill="1" applyBorder="1"/>
    <xf numFmtId="165" fontId="3" fillId="0" borderId="24" xfId="0" applyNumberFormat="1" applyFont="1" applyBorder="1"/>
    <xf numFmtId="0" fontId="0" fillId="4" borderId="15" xfId="0" applyFill="1" applyBorder="1"/>
    <xf numFmtId="0" fontId="0" fillId="4" borderId="17" xfId="0" applyFill="1" applyBorder="1"/>
    <xf numFmtId="0" fontId="0" fillId="0" borderId="5" xfId="0" applyBorder="1" applyAlignment="1">
      <alignment wrapText="1"/>
    </xf>
    <xf numFmtId="0" fontId="0" fillId="0" borderId="29" xfId="0" applyBorder="1"/>
    <xf numFmtId="0" fontId="0" fillId="0" borderId="12" xfId="0" applyBorder="1" applyAlignment="1">
      <alignment vertical="center" wrapText="1"/>
    </xf>
    <xf numFmtId="9" fontId="0" fillId="0" borderId="12" xfId="0" applyNumberFormat="1" applyBorder="1" applyAlignment="1">
      <alignment horizontal="left" vertical="center"/>
    </xf>
    <xf numFmtId="3" fontId="0" fillId="0" borderId="0" xfId="0" applyNumberFormat="1"/>
    <xf numFmtId="0" fontId="3" fillId="4" borderId="6" xfId="0" applyFont="1" applyFill="1" applyBorder="1" applyAlignment="1">
      <alignment horizontal="center"/>
    </xf>
    <xf numFmtId="0" fontId="3" fillId="4" borderId="1" xfId="0" applyFont="1" applyFill="1" applyBorder="1" applyAlignment="1">
      <alignment horizontal="center"/>
    </xf>
    <xf numFmtId="0" fontId="3" fillId="4" borderId="7" xfId="0" applyFont="1" applyFill="1" applyBorder="1" applyAlignment="1">
      <alignment horizontal="center"/>
    </xf>
    <xf numFmtId="0" fontId="3" fillId="2" borderId="5" xfId="0" applyFont="1" applyFill="1" applyBorder="1" applyAlignment="1">
      <alignment horizontal="left" vertical="center" wrapText="1"/>
    </xf>
    <xf numFmtId="0" fontId="18" fillId="4" borderId="9" xfId="0" applyFont="1" applyFill="1" applyBorder="1" applyAlignment="1">
      <alignment horizontal="left"/>
    </xf>
    <xf numFmtId="0" fontId="18" fillId="4" borderId="4" xfId="0" applyFont="1" applyFill="1" applyBorder="1" applyAlignment="1">
      <alignment horizontal="left"/>
    </xf>
    <xf numFmtId="0" fontId="18" fillId="4" borderId="3" xfId="0" applyFont="1" applyFill="1" applyBorder="1" applyAlignment="1">
      <alignment horizontal="left"/>
    </xf>
    <xf numFmtId="0" fontId="3" fillId="4" borderId="2" xfId="0" applyFont="1" applyFill="1" applyBorder="1" applyAlignment="1">
      <alignment horizontal="left"/>
    </xf>
    <xf numFmtId="0" fontId="3" fillId="4" borderId="0" xfId="0" applyFont="1" applyFill="1" applyAlignment="1">
      <alignment horizontal="left"/>
    </xf>
    <xf numFmtId="0" fontId="3" fillId="4" borderId="8" xfId="0" applyFont="1" applyFill="1" applyBorder="1" applyAlignment="1">
      <alignment horizontal="left"/>
    </xf>
    <xf numFmtId="0" fontId="3" fillId="4" borderId="2" xfId="0" applyFont="1" applyFill="1" applyBorder="1" applyAlignment="1">
      <alignment horizontal="center"/>
    </xf>
    <xf numFmtId="0" fontId="3" fillId="4" borderId="0" xfId="0" applyFont="1" applyFill="1" applyAlignment="1">
      <alignment horizontal="center"/>
    </xf>
    <xf numFmtId="0" fontId="3" fillId="4" borderId="8" xfId="0" applyFont="1" applyFill="1"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2" xfId="0" applyBorder="1" applyAlignment="1">
      <alignment horizontal="center"/>
    </xf>
    <xf numFmtId="0" fontId="0" fillId="4" borderId="16" xfId="0" applyFill="1" applyBorder="1" applyAlignment="1">
      <alignment horizontal="center"/>
    </xf>
    <xf numFmtId="0" fontId="0" fillId="4" borderId="17" xfId="0" applyFill="1" applyBorder="1" applyAlignment="1">
      <alignment horizontal="center"/>
    </xf>
    <xf numFmtId="0" fontId="0" fillId="4" borderId="15" xfId="0" applyFill="1" applyBorder="1" applyAlignment="1">
      <alignment horizontal="center"/>
    </xf>
    <xf numFmtId="0" fontId="9" fillId="4" borderId="32" xfId="0" applyFont="1" applyFill="1" applyBorder="1" applyAlignment="1">
      <alignment horizontal="center"/>
    </xf>
    <xf numFmtId="0" fontId="9" fillId="4" borderId="33" xfId="0" applyFont="1" applyFill="1" applyBorder="1" applyAlignment="1">
      <alignment horizontal="center"/>
    </xf>
    <xf numFmtId="0" fontId="0" fillId="4" borderId="20" xfId="0" applyFill="1" applyBorder="1" applyAlignment="1">
      <alignment horizontal="left"/>
    </xf>
    <xf numFmtId="0" fontId="0" fillId="4" borderId="22" xfId="0" applyFill="1" applyBorder="1" applyAlignment="1">
      <alignment horizontal="left"/>
    </xf>
    <xf numFmtId="0" fontId="0" fillId="0" borderId="15" xfId="0" applyBorder="1" applyAlignment="1">
      <alignment horizontal="center"/>
    </xf>
    <xf numFmtId="0" fontId="0" fillId="0" borderId="17" xfId="0" applyBorder="1" applyAlignment="1">
      <alignment horizontal="center"/>
    </xf>
    <xf numFmtId="0" fontId="9" fillId="4" borderId="32" xfId="0" applyFont="1" applyFill="1" applyBorder="1"/>
    <xf numFmtId="0" fontId="9" fillId="4" borderId="33" xfId="0" applyFont="1" applyFill="1" applyBorder="1"/>
    <xf numFmtId="0" fontId="9" fillId="4" borderId="34" xfId="0" applyFont="1" applyFill="1" applyBorder="1"/>
    <xf numFmtId="0" fontId="16" fillId="2" borderId="5" xfId="0" applyFont="1" applyFill="1" applyBorder="1" applyAlignment="1">
      <alignment horizontal="left" vertical="center" wrapText="1"/>
    </xf>
    <xf numFmtId="0" fontId="3" fillId="4" borderId="5" xfId="0" applyFont="1" applyFill="1" applyBorder="1" applyAlignment="1">
      <alignment horizontal="left" vertical="top" wrapText="1"/>
    </xf>
    <xf numFmtId="0" fontId="5" fillId="4" borderId="0" xfId="0" applyFont="1" applyFill="1" applyAlignment="1">
      <alignment horizontal="left" vertical="top" wrapText="1"/>
    </xf>
    <xf numFmtId="165" fontId="3" fillId="8" borderId="24" xfId="0" applyNumberFormat="1" applyFont="1" applyFill="1" applyBorder="1"/>
    <xf numFmtId="9" fontId="3" fillId="8" borderId="24" xfId="0" applyNumberFormat="1" applyFont="1" applyFill="1" applyBorder="1"/>
    <xf numFmtId="6" fontId="4" fillId="8" borderId="29" xfId="0" applyNumberFormat="1" applyFont="1" applyFill="1" applyBorder="1"/>
    <xf numFmtId="6" fontId="3" fillId="8" borderId="29" xfId="0" applyNumberFormat="1" applyFont="1" applyFill="1" applyBorder="1"/>
    <xf numFmtId="6" fontId="3" fillId="8" borderId="24" xfId="0" applyNumberFormat="1" applyFont="1" applyFill="1" applyBorder="1"/>
    <xf numFmtId="0" fontId="3" fillId="8" borderId="29" xfId="0" applyFont="1" applyFill="1" applyBorder="1"/>
    <xf numFmtId="10" fontId="4" fillId="8" borderId="29" xfId="0" applyNumberFormat="1" applyFont="1" applyFill="1" applyBorder="1"/>
    <xf numFmtId="9" fontId="4" fillId="8" borderId="29" xfId="1" applyFont="1" applyFill="1" applyBorder="1"/>
    <xf numFmtId="10" fontId="4" fillId="8" borderId="29" xfId="1" applyNumberFormat="1" applyFont="1" applyFill="1" applyBorder="1"/>
    <xf numFmtId="10" fontId="4" fillId="8" borderId="24" xfId="1" applyNumberFormat="1" applyFont="1" applyFill="1" applyBorder="1"/>
    <xf numFmtId="9" fontId="4" fillId="8" borderId="24" xfId="1" applyFont="1" applyFill="1" applyBorder="1"/>
    <xf numFmtId="0" fontId="3" fillId="8" borderId="0" xfId="0" applyFont="1" applyFill="1"/>
    <xf numFmtId="164" fontId="3" fillId="8" borderId="0" xfId="0" applyNumberFormat="1" applyFont="1" applyFill="1" applyAlignment="1">
      <alignment horizontal="center"/>
    </xf>
    <xf numFmtId="6" fontId="3" fillId="8" borderId="5" xfId="0" applyNumberFormat="1" applyFont="1" applyFill="1" applyBorder="1"/>
  </cellXfs>
  <cellStyles count="3">
    <cellStyle name="Normal" xfId="0" builtinId="0"/>
    <cellStyle name="Percent" xfId="1" builtinId="5"/>
    <cellStyle name="Percent 2" xfId="2" xr:uid="{B11B28CA-0801-4CB3-A30B-5A488D08AEE9}"/>
  </cellStyles>
  <dxfs count="0"/>
  <tableStyles count="0" defaultTableStyle="TableStyleMedium2" defaultPivotStyle="PivotStyleLight16"/>
  <colors>
    <mruColors>
      <color rgb="FF9BEF9B"/>
      <color rgb="FF8EE68A"/>
      <color rgb="FF339966"/>
      <color rgb="FF003300"/>
      <color rgb="FF006600"/>
      <color rgb="FF0C2D83"/>
      <color rgb="FFDDA0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5.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sharedStrings" Target="sharedStrings.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styles" Target="styles.xml"/><Relationship Id="rId30"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7</xdr:col>
      <xdr:colOff>19051</xdr:colOff>
      <xdr:row>30</xdr:row>
      <xdr:rowOff>104775</xdr:rowOff>
    </xdr:from>
    <xdr:to>
      <xdr:col>8</xdr:col>
      <xdr:colOff>19051</xdr:colOff>
      <xdr:row>32</xdr:row>
      <xdr:rowOff>9525</xdr:rowOff>
    </xdr:to>
    <xdr:sp macro="" textlink="">
      <xdr:nvSpPr>
        <xdr:cNvPr id="5" name="TextBox 4">
          <a:extLst>
            <a:ext uri="{FF2B5EF4-FFF2-40B4-BE49-F238E27FC236}">
              <a16:creationId xmlns:a16="http://schemas.microsoft.com/office/drawing/2014/main" id="{2DF45D22-F6E2-453F-A69D-DCD6DF060B0E}"/>
            </a:ext>
          </a:extLst>
        </xdr:cNvPr>
        <xdr:cNvSpPr txBox="1"/>
      </xdr:nvSpPr>
      <xdr:spPr>
        <a:xfrm>
          <a:off x="14287501" y="5724525"/>
          <a:ext cx="4210050" cy="4762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Provide a brief description of the field and explanation of any</a:t>
          </a:r>
          <a:r>
            <a:rPr lang="en-US" sz="1100" i="1" baseline="0"/>
            <a:t> changes (delta). </a:t>
          </a:r>
          <a:endParaRPr lang="en-US" sz="1100" i="1"/>
        </a:p>
        <a:p>
          <a:endParaRPr lang="en-US" sz="1100" i="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vermontgov.sharepoint.com/groups/Reimbursement/Budget/FY%202005/Model/ContractSummaryTemplat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capadv01/enuffadv/hospadv/Bud1/FY2009BaseYR.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vermontgov.sharepoint.com/Groups/Operations%20Data/Monthly%20Statistics%20Report/Current_Month_Report_Detailed.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vermontgov.sharepoint.com/Documents%20and%20Settings/m209362/Local%20Settings/Temporary%20Internet%20Files/OLK52D/FY2004%20Jul04%20Financials%20email%20revised%20rw.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vermontgov.sharepoint.com/Finance/Reimbursement%20Analysis,%20Allowances,%20Tables/RRMC/FY2013/Budget%20FY2014/CA%20Budget%202014_1%2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0.160.31.47/ENUFFUSER/BudAdv/reports/Work%20in%20Process/Tom/MR181_AcctSmryAnalysisByCC_V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vermontgov.sharepoint.com/Finance/Cost%20Report/Workpapers/CR%202013/Square%20Footage%2013.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vermontgov.sharepoint.com/Finance/Budget/FY%202002/RRMC/CA%20budget%2002%20to%20state%2011-14%201%25%20Reduc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kha-xi-d01/ENUFFuser/HospAdv/reports/Financial%20Analysis/FinancialStatement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10.160.31.47/ENUFFUSER/BudAdv/reports/PaperlessReporting/04_MVP_MonthlyVolumePackage/MR400%20-%20Key%20Stat%20Variance%20Rpt.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vermontgov.sharepoint.com/Documents%20and%20Settings/m132712/Temporary%20Internet%20Files/OLK8D3/finalCapital%20Budget%20Request%20FY08_AS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vermontgov.sharepoint.com/groups/Budget/2004%20Budget/BISHCA/FY%202004%20Original%20Submission/Capital/State%20Budget%20Worksheet%20-%20Capit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vermontgov.sharepoint.com/groups/Accounting/Accounting%20Workpapers/FY2005/Sep05-workpapers/PPE/PP&amp;E%20SCHEDULES/ACRAS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apadv01/enuffadv/budadv/REPORTS/BUDGET/03_DRAFT/BR100_IncomeStatementSmry.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vermontgov.sharepoint.com/Users/eheidkamp/AppData/Local/Microsoft/Windows/Temporary%20Internet%20Files/Content.Outlook/ANIO12TM/B2720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vermontgov.sharepoint.com/Finance/Cost%20Report/Workpapers/CR%202013/Square%20Footage%20FY13%20rollforwar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vermontgov.sharepoint.com/Users/ssenecal/AppData/Local/Microsoft/Windows/Temporary%20Internet%20Files/Content.Outlook/RMIM15N4/CA%20Budget%202015%20FIN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capadv01/enuffadv/budadv/REPORTS/BUDGET/01_DISTRIBUTED/BR110_GL%20Data%20Expor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V:/DOCUME~1/lwyatt2/LOCALS~1/Temp/notesD30550/DOCUME~1/MALEXA~1/LOCALS~1/Temp/notesD30550/Clinical%20ROI%20Model%20v.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SC"/>
      <sheetName val="Coll%"/>
      <sheetName val="04PROJ"/>
      <sheetName val="04PROJ_Exp"/>
      <sheetName val="Pro Rate Increase"/>
      <sheetName val="Fac Rate Increase"/>
      <sheetName val="MCRBud"/>
      <sheetName val="MCRBASE"/>
      <sheetName val="GrossRevenue"/>
      <sheetName val="BudgetNumbers"/>
      <sheetName val="FSC MaPpings"/>
      <sheetName val="Contract Mapping"/>
      <sheetName val="Bond Mapping"/>
      <sheetName val="Total"/>
      <sheetName val="IPsumm"/>
      <sheetName val="opsumm"/>
      <sheetName val="profsumm"/>
      <sheetName val="Contract"/>
      <sheetName val="OutModelOverview"/>
      <sheetName val="ProWithhold"/>
      <sheetName val="MRKT_BSKT"/>
      <sheetName val="IP-Review"/>
      <sheetName val="OP-Review"/>
      <sheetName val="PRO-Review"/>
      <sheetName val="Change Summary"/>
      <sheetName val="VARIANCE"/>
      <sheetName val="OutModeling"/>
      <sheetName val="Withhold"/>
      <sheetName val="AP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Report"/>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Admissions - Adjusted"/>
      <sheetName val="Adjusted Discharges"/>
      <sheetName val="ADC - IP"/>
      <sheetName val="TOTAL -Adjusted Occ Bed"/>
      <sheetName val="Inst-AOB"/>
      <sheetName val="Adjusted Patient Days"/>
      <sheetName val="Inst-APD"/>
      <sheetName val="Admissions - Inpatient"/>
      <sheetName val="Admissions - Outpatient"/>
      <sheetName val="Births for Month"/>
      <sheetName val="Case Mix Index -All FSCs"/>
      <sheetName val="Case Mix Index -All Ex Newborns"/>
      <sheetName val="Case Mix Index -Medicare Only"/>
      <sheetName val="CMI -Medicare wo Psych_Rehab"/>
      <sheetName val="Case Mix Index -Non-Medicare"/>
      <sheetName val="Cath Lab Procedures"/>
      <sheetName val="Discharges - IP"/>
      <sheetName val="Discharge Time Goals IP"/>
      <sheetName val="Emer Dept Visit Vols"/>
      <sheetName val="EP Services CC1427"/>
      <sheetName val="Financial Sys Admissions"/>
      <sheetName val="FTEs - Paid with Physicians"/>
      <sheetName val="FTEs - Paid wo Physicians"/>
      <sheetName val="FTEs - Staff Reg Productive"/>
      <sheetName val="FTEs - Overtime "/>
      <sheetName val="FTEs - Travelers"/>
      <sheetName val="Hospital OP Visits"/>
      <sheetName val="LOS -All IP Discharges"/>
      <sheetName val="LOS -IN Pat Types"/>
      <sheetName val="LOS -Medicare IP"/>
      <sheetName val="OR Case Hours - IP_OP Combined"/>
      <sheetName val="OR Case Hours - IP"/>
      <sheetName val="OR Case Hours - OP"/>
      <sheetName val="PeriOp Total Volumes"/>
      <sheetName val="PeriOp MCHV OR Volumes"/>
      <sheetName val="PeriOp MCHV Proc Rm Volumes"/>
      <sheetName val="PeriOp FAH OR Volumes"/>
      <sheetName val="PeriOp FAH Proc Rm Volumes"/>
      <sheetName val="OR Cases - IP_OP Combined"/>
      <sheetName val="OR Case Volumes - IP"/>
      <sheetName val="OR Case Volumes - OP"/>
      <sheetName val="Maj_Min Proc Rm Hrs-IP_OP Comb"/>
      <sheetName val="Maj_Min Procedure Hrs - IP"/>
      <sheetName val="Maj_Min Procedure Hrs - OP"/>
      <sheetName val="Maj_Min Proc Cases-IP-OP Comb"/>
      <sheetName val="Maj_Min Proc Cases - IP"/>
      <sheetName val="Maj_Min Proc Cases - OP"/>
      <sheetName val="Patient Days - OP"/>
      <sheetName val="Patient Days - IP"/>
      <sheetName val="Patient Days - Combined"/>
      <sheetName val="Patient Days-Rehab"/>
      <sheetName val="Patient Days-Nursery"/>
      <sheetName val="Patient Days-NICU"/>
      <sheetName val="Patient Days-IP Psych"/>
      <sheetName val="Professional Total RVUs"/>
      <sheetName val="Professional Visits"/>
      <sheetName val="Revenue Prof-IP-OP Gross"/>
      <sheetName val="Walk In Center Visits"/>
      <sheetName val="Data Descriptions"/>
      <sheetName val="FY Budget Items"/>
      <sheetName val="FTEs"/>
      <sheetName val="Imported Data-Revenue"/>
      <sheetName val="LOS Data"/>
      <sheetName val="Imported Data-Births for Month"/>
      <sheetName val="Discharge Time"/>
      <sheetName val="BVIS_RVU_Imported_Data"/>
      <sheetName val="Nursing Station Census IP"/>
      <sheetName val="Nursing Station Census OP"/>
      <sheetName val="Nursing Station Census Both"/>
      <sheetName val="CMI Data"/>
      <sheetName val="Imported Data-Budget"/>
      <sheetName val="Imported Picis"/>
      <sheetName val="LOS -Medicare IP (Prelim)"/>
      <sheetName val=" PeriOp MCHV OR Volumes"/>
      <sheetName val="Professional  Worked RVUs"/>
      <sheetName val="FTEs 07"/>
      <sheetName val="Admissions - Inst Adjusted"/>
      <sheetName val="Chart Names &amp; Titles"/>
      <sheetName val="Imported Data-Census Inpatient"/>
      <sheetName val="Imported Data-Census Outpatient"/>
      <sheetName val="Patient Days - CMI Adjusted "/>
      <sheetName val="OR SUMMARY DATA"/>
      <sheetName val="Sheet1"/>
      <sheetName val="FTEs - Paid"/>
      <sheetName val="FTEs - Reg Productive"/>
      <sheetName val="FTEs 06"/>
      <sheetName val="Case Mix Index -All Ages"/>
      <sheetName val="Case Mix Index -Age Over 65"/>
      <sheetName val="Case Mix Index -Age Under 65"/>
      <sheetName val="FTEs - Productive"/>
      <sheetName val="Patient Days - Adjusted"/>
      <sheetName val="Professional Revenue "/>
      <sheetName val="Adjusted Occ Bed"/>
      <sheetName val="Data Summary"/>
      <sheetName val="Current_Month_Report_Detail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efreshError="1"/>
      <sheetData sheetId="35"/>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sheetData sheetId="48" refreshError="1"/>
      <sheetData sheetId="49" refreshError="1"/>
      <sheetData sheetId="50" refreshError="1"/>
      <sheetData sheetId="51" refreshError="1"/>
      <sheetData sheetId="52" refreshError="1"/>
      <sheetData sheetId="53" refreshError="1"/>
      <sheetData sheetId="54" refreshError="1"/>
      <sheetData sheetId="55"/>
      <sheetData sheetId="56" refreshError="1"/>
      <sheetData sheetId="57" refreshError="1"/>
      <sheetData sheetId="58" refreshError="1"/>
      <sheetData sheetId="59" refreshError="1"/>
      <sheetData sheetId="60" refreshError="1">
        <row r="1">
          <cell r="B1" t="str">
            <v>Month</v>
          </cell>
        </row>
        <row r="2">
          <cell r="B2">
            <v>36814</v>
          </cell>
          <cell r="C2">
            <v>1895</v>
          </cell>
          <cell r="D2">
            <v>10935</v>
          </cell>
          <cell r="E2">
            <v>1789</v>
          </cell>
          <cell r="F2">
            <v>651</v>
          </cell>
          <cell r="G2">
            <v>1265</v>
          </cell>
          <cell r="H2">
            <v>948</v>
          </cell>
          <cell r="I2">
            <v>406</v>
          </cell>
          <cell r="J2">
            <v>4175</v>
          </cell>
          <cell r="K2">
            <v>1257</v>
          </cell>
          <cell r="L2">
            <v>89006</v>
          </cell>
          <cell r="M2">
            <v>4416</v>
          </cell>
          <cell r="N2">
            <v>25482</v>
          </cell>
          <cell r="O2">
            <v>4205.5303970000004</v>
          </cell>
          <cell r="P2">
            <v>34.512622999999998</v>
          </cell>
          <cell r="Q2">
            <v>3746.388543</v>
          </cell>
          <cell r="R2">
            <v>21000</v>
          </cell>
          <cell r="S2">
            <v>7.96</v>
          </cell>
          <cell r="T2">
            <v>1.59</v>
          </cell>
          <cell r="U2">
            <v>1.82</v>
          </cell>
          <cell r="V2">
            <v>1.33</v>
          </cell>
          <cell r="W2">
            <v>185</v>
          </cell>
          <cell r="X2">
            <v>5.7704485488126647</v>
          </cell>
          <cell r="Y2">
            <v>111155</v>
          </cell>
          <cell r="Z2">
            <v>980</v>
          </cell>
          <cell r="AA2">
            <v>305</v>
          </cell>
          <cell r="AB2">
            <v>429</v>
          </cell>
          <cell r="AC2">
            <v>349.12903225806451</v>
          </cell>
          <cell r="AD2">
            <v>902.29032258064512</v>
          </cell>
          <cell r="AE2">
            <v>783</v>
          </cell>
          <cell r="AF2">
            <v>31</v>
          </cell>
          <cell r="AG2">
            <v>895</v>
          </cell>
          <cell r="AH2">
            <v>0.85</v>
          </cell>
          <cell r="AI2">
            <v>0.95</v>
          </cell>
          <cell r="AJ2">
            <v>5.2650321074138935</v>
          </cell>
          <cell r="AK2">
            <v>1.9295774647887325</v>
          </cell>
          <cell r="AL2">
            <v>9.7678571428571423</v>
          </cell>
          <cell r="AM2">
            <v>14.455882352941176</v>
          </cell>
          <cell r="AN2">
            <v>31</v>
          </cell>
          <cell r="AO2">
            <v>547</v>
          </cell>
          <cell r="AP2">
            <v>5114.488438339703</v>
          </cell>
          <cell r="AQ2">
            <v>33839344</v>
          </cell>
          <cell r="AR2">
            <v>23992042</v>
          </cell>
          <cell r="AS2">
            <v>29622345</v>
          </cell>
          <cell r="AT2">
            <v>588.35481350682869</v>
          </cell>
          <cell r="AU2">
            <v>18238.999218711688</v>
          </cell>
          <cell r="AV2">
            <v>588.35481350682869</v>
          </cell>
          <cell r="AW2">
            <v>18238.999218711688</v>
          </cell>
          <cell r="AX2">
            <v>4192.3114459999997</v>
          </cell>
          <cell r="AY2">
            <v>4717.562097</v>
          </cell>
          <cell r="AZ2">
            <v>52.418090999999997</v>
          </cell>
          <cell r="BA2">
            <v>73</v>
          </cell>
          <cell r="BB2">
            <v>124</v>
          </cell>
        </row>
        <row r="3">
          <cell r="B3">
            <v>36845</v>
          </cell>
          <cell r="C3">
            <v>1850</v>
          </cell>
          <cell r="D3">
            <v>10677</v>
          </cell>
          <cell r="E3">
            <v>1747</v>
          </cell>
          <cell r="F3">
            <v>635</v>
          </cell>
          <cell r="G3">
            <v>1235</v>
          </cell>
          <cell r="H3">
            <v>927</v>
          </cell>
          <cell r="I3">
            <v>396</v>
          </cell>
          <cell r="J3">
            <v>4076</v>
          </cell>
          <cell r="K3">
            <v>1227</v>
          </cell>
          <cell r="L3">
            <v>86884</v>
          </cell>
          <cell r="M3">
            <v>4310</v>
          </cell>
          <cell r="N3">
            <v>24875</v>
          </cell>
          <cell r="O3">
            <v>4213.1083289999997</v>
          </cell>
          <cell r="P3">
            <v>34.505147000000001</v>
          </cell>
          <cell r="Q3">
            <v>3752.7784280000001</v>
          </cell>
          <cell r="R3">
            <v>20500</v>
          </cell>
          <cell r="S3">
            <v>7.96</v>
          </cell>
          <cell r="T3">
            <v>1.59</v>
          </cell>
          <cell r="U3">
            <v>1.82</v>
          </cell>
          <cell r="V3">
            <v>1.33</v>
          </cell>
          <cell r="W3">
            <v>180</v>
          </cell>
          <cell r="X3">
            <v>5.7713513513513517</v>
          </cell>
          <cell r="Y3">
            <v>108504</v>
          </cell>
          <cell r="Z3">
            <v>957</v>
          </cell>
          <cell r="AA3">
            <v>298</v>
          </cell>
          <cell r="AB3">
            <v>419</v>
          </cell>
          <cell r="AC3">
            <v>331.76666666666665</v>
          </cell>
          <cell r="AD3">
            <v>878.8</v>
          </cell>
          <cell r="AE3">
            <v>767</v>
          </cell>
          <cell r="AF3">
            <v>30</v>
          </cell>
          <cell r="AG3">
            <v>876</v>
          </cell>
          <cell r="AH3">
            <v>0.85</v>
          </cell>
          <cell r="AI3">
            <v>0.95</v>
          </cell>
          <cell r="AJ3">
            <v>5.5143237841439037</v>
          </cell>
          <cell r="AK3">
            <v>1.9191176470588236</v>
          </cell>
          <cell r="AL3">
            <v>9.709090909090909</v>
          </cell>
          <cell r="AM3">
            <v>14.442622950819672</v>
          </cell>
          <cell r="AN3">
            <v>61</v>
          </cell>
          <cell r="AO3">
            <v>534</v>
          </cell>
          <cell r="AP3">
            <v>4643.3965950724159</v>
          </cell>
          <cell r="AQ3">
            <v>30588257</v>
          </cell>
          <cell r="AR3">
            <v>22113127</v>
          </cell>
          <cell r="AS3">
            <v>28321667</v>
          </cell>
          <cell r="AT3">
            <v>568.20842418808195</v>
          </cell>
          <cell r="AU3">
            <v>17046.252725642458</v>
          </cell>
          <cell r="AV3">
            <v>578.44675318613349</v>
          </cell>
          <cell r="AW3">
            <v>35285.251944354146</v>
          </cell>
          <cell r="AX3">
            <v>4202.0568149999999</v>
          </cell>
          <cell r="AY3">
            <v>4732.0090620000001</v>
          </cell>
          <cell r="AZ3">
            <v>52.484954999999999</v>
          </cell>
          <cell r="BA3">
            <v>70</v>
          </cell>
          <cell r="BB3">
            <v>124</v>
          </cell>
        </row>
        <row r="4">
          <cell r="B4">
            <v>36875</v>
          </cell>
          <cell r="C4">
            <v>1873</v>
          </cell>
          <cell r="D4">
            <v>10805</v>
          </cell>
          <cell r="E4">
            <v>1768</v>
          </cell>
          <cell r="F4">
            <v>643</v>
          </cell>
          <cell r="G4">
            <v>1249</v>
          </cell>
          <cell r="H4">
            <v>937</v>
          </cell>
          <cell r="I4">
            <v>401</v>
          </cell>
          <cell r="J4">
            <v>4125</v>
          </cell>
          <cell r="K4">
            <v>1242</v>
          </cell>
          <cell r="L4">
            <v>87947</v>
          </cell>
          <cell r="M4">
            <v>4363</v>
          </cell>
          <cell r="N4">
            <v>25169</v>
          </cell>
          <cell r="O4">
            <v>4196.0602289999997</v>
          </cell>
          <cell r="P4">
            <v>34.325823999999997</v>
          </cell>
          <cell r="Q4">
            <v>3737.937281</v>
          </cell>
          <cell r="R4">
            <v>20800</v>
          </cell>
          <cell r="S4">
            <v>7.96</v>
          </cell>
          <cell r="T4">
            <v>1.59</v>
          </cell>
          <cell r="U4">
            <v>1.82</v>
          </cell>
          <cell r="V4">
            <v>1.33</v>
          </cell>
          <cell r="W4">
            <v>183</v>
          </cell>
          <cell r="X4">
            <v>5.7688200747463965</v>
          </cell>
          <cell r="Y4">
            <v>109826</v>
          </cell>
          <cell r="Z4">
            <v>969</v>
          </cell>
          <cell r="AA4">
            <v>301</v>
          </cell>
          <cell r="AB4">
            <v>424</v>
          </cell>
          <cell r="AC4">
            <v>311.96774193548384</v>
          </cell>
          <cell r="AD4">
            <v>832.83870967741939</v>
          </cell>
          <cell r="AE4">
            <v>740</v>
          </cell>
          <cell r="AF4">
            <v>31</v>
          </cell>
          <cell r="AG4">
            <v>845</v>
          </cell>
          <cell r="AH4">
            <v>0.85</v>
          </cell>
          <cell r="AI4">
            <v>0.95</v>
          </cell>
          <cell r="AJ4">
            <v>5.324485733244857</v>
          </cell>
          <cell r="AK4">
            <v>1.930232558139535</v>
          </cell>
          <cell r="AL4">
            <v>9.7799999999999994</v>
          </cell>
          <cell r="AM4">
            <v>14.661290322580646</v>
          </cell>
          <cell r="AN4">
            <v>92</v>
          </cell>
          <cell r="AO4">
            <v>489</v>
          </cell>
          <cell r="AP4">
            <v>4661.8010374857167</v>
          </cell>
          <cell r="AQ4">
            <v>30054968</v>
          </cell>
          <cell r="AR4">
            <v>21263326</v>
          </cell>
          <cell r="AS4">
            <v>28836329</v>
          </cell>
          <cell r="AT4">
            <v>526.02711578457331</v>
          </cell>
          <cell r="AU4">
            <v>16306.840589321771</v>
          </cell>
          <cell r="AV4">
            <v>560.78361449647741</v>
          </cell>
          <cell r="AW4">
            <v>51592.092533675917</v>
          </cell>
          <cell r="AX4">
            <v>4185.1215000000002</v>
          </cell>
          <cell r="AY4">
            <v>4742.4916270000003</v>
          </cell>
          <cell r="AZ4">
            <v>52.284886</v>
          </cell>
          <cell r="BA4">
            <v>63</v>
          </cell>
          <cell r="BB4">
            <v>120</v>
          </cell>
        </row>
        <row r="5">
          <cell r="B5">
            <v>36906</v>
          </cell>
          <cell r="C5">
            <v>1895</v>
          </cell>
          <cell r="D5">
            <v>10935</v>
          </cell>
          <cell r="E5">
            <v>1789</v>
          </cell>
          <cell r="F5">
            <v>651</v>
          </cell>
          <cell r="G5">
            <v>1265</v>
          </cell>
          <cell r="H5">
            <v>948</v>
          </cell>
          <cell r="I5">
            <v>406</v>
          </cell>
          <cell r="J5">
            <v>4175</v>
          </cell>
          <cell r="K5">
            <v>1257</v>
          </cell>
          <cell r="L5">
            <v>89006</v>
          </cell>
          <cell r="M5">
            <v>4416</v>
          </cell>
          <cell r="N5">
            <v>25482</v>
          </cell>
          <cell r="O5">
            <v>4205.3888829999996</v>
          </cell>
          <cell r="P5">
            <v>34.512622999999998</v>
          </cell>
          <cell r="Q5">
            <v>3746.2583490000002</v>
          </cell>
          <cell r="R5">
            <v>21000</v>
          </cell>
          <cell r="S5">
            <v>7.96</v>
          </cell>
          <cell r="T5">
            <v>1.59</v>
          </cell>
          <cell r="U5">
            <v>1.82</v>
          </cell>
          <cell r="V5">
            <v>1.33</v>
          </cell>
          <cell r="W5">
            <v>185</v>
          </cell>
          <cell r="X5">
            <v>5.7704485488126647</v>
          </cell>
          <cell r="Y5">
            <v>111155</v>
          </cell>
          <cell r="Z5">
            <v>980</v>
          </cell>
          <cell r="AA5">
            <v>305</v>
          </cell>
          <cell r="AB5">
            <v>429</v>
          </cell>
          <cell r="AC5">
            <v>337.58064516129031</v>
          </cell>
          <cell r="AD5">
            <v>887.93548387096769</v>
          </cell>
          <cell r="AE5">
            <v>973</v>
          </cell>
          <cell r="AF5">
            <v>31</v>
          </cell>
          <cell r="AG5">
            <v>1112</v>
          </cell>
          <cell r="AH5">
            <v>0.85</v>
          </cell>
          <cell r="AI5">
            <v>0.95</v>
          </cell>
          <cell r="AJ5">
            <v>5.2652439024390247</v>
          </cell>
          <cell r="AK5">
            <v>1.9219858156028369</v>
          </cell>
          <cell r="AL5">
            <v>9.7377049180327866</v>
          </cell>
          <cell r="AM5">
            <v>14.621212121212121</v>
          </cell>
          <cell r="AN5">
            <v>123</v>
          </cell>
          <cell r="AO5">
            <v>594</v>
          </cell>
          <cell r="AP5">
            <v>5016.9008017143724</v>
          </cell>
          <cell r="AQ5">
            <v>32719134</v>
          </cell>
          <cell r="AR5">
            <v>23916910</v>
          </cell>
          <cell r="AS5">
            <v>29395743</v>
          </cell>
          <cell r="AT5">
            <v>586.66322257611466</v>
          </cell>
          <cell r="AU5">
            <v>18186.559899859556</v>
          </cell>
          <cell r="AV5">
            <v>567.30611734581692</v>
          </cell>
          <cell r="AW5">
            <v>69778.652433535477</v>
          </cell>
          <cell r="AX5">
            <v>4185.102605</v>
          </cell>
          <cell r="AY5">
            <v>4747.0260939999998</v>
          </cell>
          <cell r="AZ5">
            <v>52.330798999999999</v>
          </cell>
          <cell r="BA5">
            <v>76</v>
          </cell>
          <cell r="BB5">
            <v>124</v>
          </cell>
        </row>
        <row r="6">
          <cell r="B6">
            <v>36937</v>
          </cell>
          <cell r="C6">
            <v>1805</v>
          </cell>
          <cell r="D6">
            <v>10414</v>
          </cell>
          <cell r="E6">
            <v>1704</v>
          </cell>
          <cell r="F6">
            <v>620</v>
          </cell>
          <cell r="G6">
            <v>1204</v>
          </cell>
          <cell r="H6">
            <v>903</v>
          </cell>
          <cell r="I6">
            <v>387</v>
          </cell>
          <cell r="J6">
            <v>3976</v>
          </cell>
          <cell r="K6">
            <v>1197</v>
          </cell>
          <cell r="L6">
            <v>84774</v>
          </cell>
          <cell r="M6">
            <v>4205</v>
          </cell>
          <cell r="N6">
            <v>24261</v>
          </cell>
          <cell r="O6">
            <v>4243.6888939999999</v>
          </cell>
          <cell r="P6">
            <v>34.827024000000002</v>
          </cell>
          <cell r="Q6">
            <v>3779.086237</v>
          </cell>
          <cell r="R6">
            <v>20000</v>
          </cell>
          <cell r="S6">
            <v>7.96</v>
          </cell>
          <cell r="T6">
            <v>1.59</v>
          </cell>
          <cell r="U6">
            <v>1.82</v>
          </cell>
          <cell r="V6">
            <v>1.33</v>
          </cell>
          <cell r="W6">
            <v>176</v>
          </cell>
          <cell r="X6">
            <v>5.7695290858725761</v>
          </cell>
          <cell r="Y6">
            <v>105856</v>
          </cell>
          <cell r="Z6">
            <v>934</v>
          </cell>
          <cell r="AA6">
            <v>290</v>
          </cell>
          <cell r="AB6">
            <v>409</v>
          </cell>
          <cell r="AC6">
            <v>333.51724137931035</v>
          </cell>
          <cell r="AD6">
            <v>899.13793103448279</v>
          </cell>
          <cell r="AE6">
            <v>750</v>
          </cell>
          <cell r="AF6">
            <v>29</v>
          </cell>
          <cell r="AG6">
            <v>857</v>
          </cell>
          <cell r="AH6">
            <v>0.85</v>
          </cell>
          <cell r="AI6">
            <v>0.95</v>
          </cell>
          <cell r="AJ6">
            <v>5.4555329260013581</v>
          </cell>
          <cell r="AK6">
            <v>1.925</v>
          </cell>
          <cell r="AL6">
            <v>9.8148148148148149</v>
          </cell>
          <cell r="AM6">
            <v>14.583333333333334</v>
          </cell>
          <cell r="AN6">
            <v>152</v>
          </cell>
          <cell r="AO6">
            <v>530</v>
          </cell>
          <cell r="AP6">
            <v>4604.2403222313724</v>
          </cell>
          <cell r="AQ6">
            <v>29037272</v>
          </cell>
          <cell r="AR6">
            <v>21620862</v>
          </cell>
          <cell r="AS6">
            <v>27663236</v>
          </cell>
          <cell r="AT6">
            <v>600.38182563601072</v>
          </cell>
          <cell r="AU6">
            <v>16810.691117808299</v>
          </cell>
          <cell r="AV6">
            <v>573.43936126717733</v>
          </cell>
          <cell r="AW6">
            <v>86589.343551343773</v>
          </cell>
          <cell r="AX6">
            <v>4205.7091920000003</v>
          </cell>
          <cell r="AY6">
            <v>4764.005811</v>
          </cell>
          <cell r="AZ6">
            <v>52.643915999999997</v>
          </cell>
          <cell r="BA6">
            <v>70</v>
          </cell>
          <cell r="BB6">
            <v>150</v>
          </cell>
        </row>
        <row r="7">
          <cell r="B7">
            <v>36965</v>
          </cell>
          <cell r="C7">
            <v>1918</v>
          </cell>
          <cell r="D7">
            <v>11067</v>
          </cell>
          <cell r="E7">
            <v>1810</v>
          </cell>
          <cell r="F7">
            <v>658</v>
          </cell>
          <cell r="G7">
            <v>1280</v>
          </cell>
          <cell r="H7">
            <v>960</v>
          </cell>
          <cell r="I7">
            <v>411</v>
          </cell>
          <cell r="J7">
            <v>4224</v>
          </cell>
          <cell r="K7">
            <v>1272</v>
          </cell>
          <cell r="L7">
            <v>90065</v>
          </cell>
          <cell r="M7">
            <v>4468</v>
          </cell>
          <cell r="N7">
            <v>25781</v>
          </cell>
          <cell r="O7">
            <v>4212.6344390000004</v>
          </cell>
          <cell r="P7">
            <v>34.591870999999998</v>
          </cell>
          <cell r="Q7">
            <v>3752.6944410000001</v>
          </cell>
          <cell r="R7">
            <v>21200</v>
          </cell>
          <cell r="S7">
            <v>7.96</v>
          </cell>
          <cell r="T7">
            <v>1.59</v>
          </cell>
          <cell r="U7">
            <v>1.82</v>
          </cell>
          <cell r="V7">
            <v>1.33</v>
          </cell>
          <cell r="W7">
            <v>187</v>
          </cell>
          <cell r="X7">
            <v>5.7700729927007295</v>
          </cell>
          <cell r="Y7">
            <v>112474</v>
          </cell>
          <cell r="Z7">
            <v>992</v>
          </cell>
          <cell r="AA7">
            <v>309</v>
          </cell>
          <cell r="AB7">
            <v>434</v>
          </cell>
          <cell r="AC7">
            <v>336.58064516129031</v>
          </cell>
          <cell r="AD7">
            <v>895.80645161290317</v>
          </cell>
          <cell r="AE7">
            <v>811</v>
          </cell>
          <cell r="AF7">
            <v>31</v>
          </cell>
          <cell r="AG7">
            <v>926</v>
          </cell>
          <cell r="AH7">
            <v>0.85</v>
          </cell>
          <cell r="AI7">
            <v>0.95</v>
          </cell>
          <cell r="AJ7">
            <v>5.2115501519756835</v>
          </cell>
          <cell r="AK7">
            <v>1.9230769230769231</v>
          </cell>
          <cell r="AL7">
            <v>9.721311475409836</v>
          </cell>
          <cell r="AM7">
            <v>14.447761194029852</v>
          </cell>
          <cell r="AN7">
            <v>183</v>
          </cell>
          <cell r="AO7">
            <v>593</v>
          </cell>
          <cell r="AP7">
            <v>5129.5386419359784</v>
          </cell>
          <cell r="AQ7">
            <v>32466761</v>
          </cell>
          <cell r="AR7">
            <v>23315038</v>
          </cell>
          <cell r="AS7">
            <v>30552833</v>
          </cell>
          <cell r="AT7">
            <v>578.77021966853215</v>
          </cell>
          <cell r="AU7">
            <v>17941.876809724497</v>
          </cell>
          <cell r="AV7">
            <v>574.3473646212542</v>
          </cell>
          <cell r="AW7">
            <v>104531.22036106826</v>
          </cell>
          <cell r="AX7">
            <v>4212.0191100000002</v>
          </cell>
          <cell r="AY7">
            <v>4765.7973499999998</v>
          </cell>
          <cell r="AZ7">
            <v>52.750444000000002</v>
          </cell>
          <cell r="BA7">
            <v>80</v>
          </cell>
          <cell r="BB7">
            <v>236</v>
          </cell>
        </row>
        <row r="8">
          <cell r="B8">
            <v>36996</v>
          </cell>
          <cell r="C8">
            <v>1850</v>
          </cell>
          <cell r="D8">
            <v>10677</v>
          </cell>
          <cell r="E8">
            <v>1747</v>
          </cell>
          <cell r="F8">
            <v>635</v>
          </cell>
          <cell r="G8">
            <v>1235</v>
          </cell>
          <cell r="H8">
            <v>927</v>
          </cell>
          <cell r="I8">
            <v>396</v>
          </cell>
          <cell r="J8">
            <v>4076</v>
          </cell>
          <cell r="K8">
            <v>1227</v>
          </cell>
          <cell r="L8">
            <v>86884</v>
          </cell>
          <cell r="M8">
            <v>4310</v>
          </cell>
          <cell r="N8">
            <v>24875</v>
          </cell>
          <cell r="O8">
            <v>4213.1083289999997</v>
          </cell>
          <cell r="P8">
            <v>34.505147000000001</v>
          </cell>
          <cell r="Q8">
            <v>3752.7784280000001</v>
          </cell>
          <cell r="R8">
            <v>20500</v>
          </cell>
          <cell r="S8">
            <v>7.96</v>
          </cell>
          <cell r="T8">
            <v>1.59</v>
          </cell>
          <cell r="U8">
            <v>1.82</v>
          </cell>
          <cell r="V8">
            <v>1.33</v>
          </cell>
          <cell r="W8">
            <v>180</v>
          </cell>
          <cell r="X8">
            <v>5.7713513513513517</v>
          </cell>
          <cell r="Y8">
            <v>108504</v>
          </cell>
          <cell r="Z8">
            <v>957</v>
          </cell>
          <cell r="AA8">
            <v>298</v>
          </cell>
          <cell r="AB8">
            <v>419</v>
          </cell>
          <cell r="AC8">
            <v>337.86666666666667</v>
          </cell>
          <cell r="AD8">
            <v>908.86666666666667</v>
          </cell>
          <cell r="AE8">
            <v>800</v>
          </cell>
          <cell r="AF8">
            <v>30</v>
          </cell>
          <cell r="AG8">
            <v>914</v>
          </cell>
          <cell r="AH8">
            <v>0.85</v>
          </cell>
          <cell r="AI8">
            <v>0.95</v>
          </cell>
          <cell r="AJ8">
            <v>4.9541666666666666</v>
          </cell>
          <cell r="AK8">
            <v>1.9197530864197532</v>
          </cell>
          <cell r="AL8">
            <v>9.8360655737704921</v>
          </cell>
          <cell r="AM8">
            <v>14.548387096774194</v>
          </cell>
          <cell r="AN8">
            <v>213</v>
          </cell>
          <cell r="AO8">
            <v>600</v>
          </cell>
          <cell r="AP8">
            <v>5281.2479000188541</v>
          </cell>
          <cell r="AQ8">
            <v>31733023</v>
          </cell>
          <cell r="AR8">
            <v>23382060</v>
          </cell>
          <cell r="AS8">
            <v>30172429</v>
          </cell>
          <cell r="AT8">
            <v>590.21167529551406</v>
          </cell>
          <cell r="AU8">
            <v>17706.350258865423</v>
          </cell>
          <cell r="AV8">
            <v>576.59231424497023</v>
          </cell>
          <cell r="AW8">
            <v>122237.57061993369</v>
          </cell>
          <cell r="AX8">
            <v>4218.315192</v>
          </cell>
          <cell r="AY8">
            <v>4768.6681950000002</v>
          </cell>
          <cell r="AZ8">
            <v>52.858938000000002</v>
          </cell>
          <cell r="BA8">
            <v>79</v>
          </cell>
          <cell r="BB8">
            <v>249</v>
          </cell>
        </row>
        <row r="9">
          <cell r="B9">
            <v>37026</v>
          </cell>
          <cell r="C9">
            <v>1918</v>
          </cell>
          <cell r="D9">
            <v>11067</v>
          </cell>
          <cell r="E9">
            <v>1810</v>
          </cell>
          <cell r="F9">
            <v>658</v>
          </cell>
          <cell r="G9">
            <v>1280</v>
          </cell>
          <cell r="H9">
            <v>960</v>
          </cell>
          <cell r="I9">
            <v>411</v>
          </cell>
          <cell r="J9">
            <v>4224</v>
          </cell>
          <cell r="K9">
            <v>1272</v>
          </cell>
          <cell r="L9">
            <v>90065</v>
          </cell>
          <cell r="M9">
            <v>4468</v>
          </cell>
          <cell r="N9">
            <v>25781</v>
          </cell>
          <cell r="O9">
            <v>4212.6344390000004</v>
          </cell>
          <cell r="P9">
            <v>34.591870999999998</v>
          </cell>
          <cell r="Q9">
            <v>3752.6944410000001</v>
          </cell>
          <cell r="R9">
            <v>21200</v>
          </cell>
          <cell r="S9">
            <v>7.96</v>
          </cell>
          <cell r="T9">
            <v>1.59</v>
          </cell>
          <cell r="U9">
            <v>1.82</v>
          </cell>
          <cell r="V9">
            <v>1.33</v>
          </cell>
          <cell r="W9">
            <v>187</v>
          </cell>
          <cell r="X9">
            <v>5.7700729927007295</v>
          </cell>
          <cell r="Y9">
            <v>112474</v>
          </cell>
          <cell r="Z9">
            <v>992</v>
          </cell>
          <cell r="AA9">
            <v>309</v>
          </cell>
          <cell r="AB9">
            <v>434</v>
          </cell>
          <cell r="AC9">
            <v>325.38709677419354</v>
          </cell>
          <cell r="AD9">
            <v>896.06451612903231</v>
          </cell>
          <cell r="AE9">
            <v>808</v>
          </cell>
          <cell r="AF9">
            <v>31</v>
          </cell>
          <cell r="AG9">
            <v>923</v>
          </cell>
          <cell r="AH9">
            <v>0.85</v>
          </cell>
          <cell r="AI9">
            <v>0.95</v>
          </cell>
          <cell r="AJ9">
            <v>4.8566392479435958</v>
          </cell>
          <cell r="AK9">
            <v>1.9272727272727272</v>
          </cell>
          <cell r="AL9">
            <v>9.721311475409836</v>
          </cell>
          <cell r="AM9">
            <v>14.444444444444445</v>
          </cell>
          <cell r="AN9">
            <v>244</v>
          </cell>
          <cell r="AO9">
            <v>593</v>
          </cell>
          <cell r="AP9">
            <v>5472.8211043720094</v>
          </cell>
          <cell r="AQ9">
            <v>31974588</v>
          </cell>
          <cell r="AR9">
            <v>24588714</v>
          </cell>
          <cell r="AS9">
            <v>31327808</v>
          </cell>
          <cell r="AT9">
            <v>575.8465065178541</v>
          </cell>
          <cell r="AU9">
            <v>17851.241702053478</v>
          </cell>
          <cell r="AV9">
            <v>576.49717004932995</v>
          </cell>
          <cell r="AW9">
            <v>140088.81232198718</v>
          </cell>
          <cell r="AX9">
            <v>4219.1502979999996</v>
          </cell>
          <cell r="AY9">
            <v>4766.7697399999997</v>
          </cell>
          <cell r="AZ9">
            <v>52.885663999999998</v>
          </cell>
          <cell r="BA9">
            <v>76</v>
          </cell>
          <cell r="BB9">
            <v>269</v>
          </cell>
        </row>
        <row r="10">
          <cell r="B10">
            <v>37057</v>
          </cell>
          <cell r="C10">
            <v>1895</v>
          </cell>
          <cell r="D10">
            <v>10935</v>
          </cell>
          <cell r="E10">
            <v>1789</v>
          </cell>
          <cell r="F10">
            <v>651</v>
          </cell>
          <cell r="G10">
            <v>1265</v>
          </cell>
          <cell r="H10">
            <v>948</v>
          </cell>
          <cell r="I10">
            <v>406</v>
          </cell>
          <cell r="J10">
            <v>4175</v>
          </cell>
          <cell r="K10">
            <v>1257</v>
          </cell>
          <cell r="L10">
            <v>89006</v>
          </cell>
          <cell r="M10">
            <v>4416</v>
          </cell>
          <cell r="N10">
            <v>25482</v>
          </cell>
          <cell r="O10">
            <v>4230.3462799999998</v>
          </cell>
          <cell r="P10">
            <v>34.73912</v>
          </cell>
          <cell r="Q10">
            <v>3768.284979</v>
          </cell>
          <cell r="R10">
            <v>21000</v>
          </cell>
          <cell r="S10">
            <v>7.96</v>
          </cell>
          <cell r="T10">
            <v>1.59</v>
          </cell>
          <cell r="U10">
            <v>1.82</v>
          </cell>
          <cell r="V10">
            <v>1.33</v>
          </cell>
          <cell r="W10">
            <v>185</v>
          </cell>
          <cell r="X10">
            <v>5.7704485488126647</v>
          </cell>
          <cell r="Y10">
            <v>111155</v>
          </cell>
          <cell r="Z10">
            <v>980</v>
          </cell>
          <cell r="AA10">
            <v>305</v>
          </cell>
          <cell r="AB10">
            <v>429</v>
          </cell>
          <cell r="AC10">
            <v>314.96666666666664</v>
          </cell>
          <cell r="AD10">
            <v>856.33333333333337</v>
          </cell>
          <cell r="AE10">
            <v>798</v>
          </cell>
          <cell r="AF10">
            <v>30</v>
          </cell>
          <cell r="AG10">
            <v>912</v>
          </cell>
          <cell r="AH10">
            <v>0.85</v>
          </cell>
          <cell r="AI10">
            <v>0.95</v>
          </cell>
          <cell r="AJ10">
            <v>4.8781407035175883</v>
          </cell>
          <cell r="AK10">
            <v>1.9230769230769231</v>
          </cell>
          <cell r="AL10">
            <v>9.8392857142857135</v>
          </cell>
          <cell r="AM10">
            <v>14.525423728813559</v>
          </cell>
          <cell r="AN10">
            <v>274</v>
          </cell>
          <cell r="AO10">
            <v>551</v>
          </cell>
          <cell r="AP10">
            <v>5023.6282958644933</v>
          </cell>
          <cell r="AQ10">
            <v>30366388</v>
          </cell>
          <cell r="AR10">
            <v>23150610</v>
          </cell>
          <cell r="AS10">
            <v>28942162</v>
          </cell>
          <cell r="AT10">
            <v>575.36536635964194</v>
          </cell>
          <cell r="AU10">
            <v>17260.960990789259</v>
          </cell>
          <cell r="AV10">
            <v>576.37279601749606</v>
          </cell>
          <cell r="AW10">
            <v>157349.77331277644</v>
          </cell>
          <cell r="AX10">
            <v>4228.0695169999999</v>
          </cell>
          <cell r="AY10">
            <v>4774.4455049999997</v>
          </cell>
          <cell r="AZ10">
            <v>52.979906999999997</v>
          </cell>
          <cell r="BA10">
            <v>70</v>
          </cell>
          <cell r="BB10">
            <v>283</v>
          </cell>
        </row>
        <row r="11">
          <cell r="B11">
            <v>37087</v>
          </cell>
          <cell r="C11">
            <v>1918</v>
          </cell>
          <cell r="D11">
            <v>11067</v>
          </cell>
          <cell r="E11">
            <v>1810</v>
          </cell>
          <cell r="F11">
            <v>658</v>
          </cell>
          <cell r="G11">
            <v>1280</v>
          </cell>
          <cell r="H11">
            <v>960</v>
          </cell>
          <cell r="I11">
            <v>411</v>
          </cell>
          <cell r="J11">
            <v>4224</v>
          </cell>
          <cell r="K11">
            <v>1272</v>
          </cell>
          <cell r="L11">
            <v>90065</v>
          </cell>
          <cell r="M11">
            <v>4468</v>
          </cell>
          <cell r="N11">
            <v>25781</v>
          </cell>
          <cell r="O11">
            <v>4212.6344390000004</v>
          </cell>
          <cell r="P11">
            <v>34.591870999999998</v>
          </cell>
          <cell r="Q11">
            <v>3752.6944410000001</v>
          </cell>
          <cell r="R11">
            <v>21200</v>
          </cell>
          <cell r="S11">
            <v>7.96</v>
          </cell>
          <cell r="T11">
            <v>1.59</v>
          </cell>
          <cell r="U11">
            <v>1.82</v>
          </cell>
          <cell r="V11">
            <v>1.33</v>
          </cell>
          <cell r="W11">
            <v>187</v>
          </cell>
          <cell r="X11">
            <v>5.7700729927007295</v>
          </cell>
          <cell r="Y11">
            <v>112474</v>
          </cell>
          <cell r="Z11">
            <v>992</v>
          </cell>
          <cell r="AA11">
            <v>309</v>
          </cell>
          <cell r="AB11">
            <v>434</v>
          </cell>
          <cell r="AC11">
            <v>331.90322580645159</v>
          </cell>
          <cell r="AD11">
            <v>880.0322580645161</v>
          </cell>
          <cell r="AE11">
            <v>660</v>
          </cell>
          <cell r="AF11">
            <v>31</v>
          </cell>
          <cell r="AG11">
            <v>754</v>
          </cell>
          <cell r="AH11">
            <v>0.85</v>
          </cell>
          <cell r="AI11">
            <v>0.95</v>
          </cell>
          <cell r="AJ11">
            <v>5.0824865511057977</v>
          </cell>
          <cell r="AK11">
            <v>1.919463087248322</v>
          </cell>
          <cell r="AL11">
            <v>9.8103448275862064</v>
          </cell>
          <cell r="AM11">
            <v>14.546875</v>
          </cell>
          <cell r="AN11">
            <v>305</v>
          </cell>
          <cell r="AO11">
            <v>569</v>
          </cell>
          <cell r="AP11">
            <v>5164.0777203669968</v>
          </cell>
          <cell r="AQ11">
            <v>32143595</v>
          </cell>
          <cell r="AR11">
            <v>21959896</v>
          </cell>
          <cell r="AS11">
            <v>31283352</v>
          </cell>
          <cell r="AT11">
            <v>582.37905842807788</v>
          </cell>
          <cell r="AU11">
            <v>18053.750811270413</v>
          </cell>
          <cell r="AV11">
            <v>576.9852767238383</v>
          </cell>
          <cell r="AW11">
            <v>175403.52412404685</v>
          </cell>
          <cell r="AX11">
            <v>4224.5483610000001</v>
          </cell>
          <cell r="AY11">
            <v>4768.742432</v>
          </cell>
          <cell r="AZ11">
            <v>52.969296999999997</v>
          </cell>
          <cell r="BA11">
            <v>77</v>
          </cell>
          <cell r="BB11">
            <v>276</v>
          </cell>
        </row>
        <row r="12">
          <cell r="B12">
            <v>37118</v>
          </cell>
          <cell r="C12">
            <v>1895</v>
          </cell>
          <cell r="D12">
            <v>10935</v>
          </cell>
          <cell r="E12">
            <v>1789</v>
          </cell>
          <cell r="F12">
            <v>651</v>
          </cell>
          <cell r="G12">
            <v>1265</v>
          </cell>
          <cell r="H12">
            <v>948</v>
          </cell>
          <cell r="I12">
            <v>406</v>
          </cell>
          <cell r="J12">
            <v>4175</v>
          </cell>
          <cell r="K12">
            <v>1257</v>
          </cell>
          <cell r="L12">
            <v>89006</v>
          </cell>
          <cell r="M12">
            <v>4415</v>
          </cell>
          <cell r="N12">
            <v>25477</v>
          </cell>
          <cell r="O12">
            <v>4205.3832220000004</v>
          </cell>
          <cell r="P12">
            <v>34.512622999999998</v>
          </cell>
          <cell r="Q12">
            <v>3746.2526889999999</v>
          </cell>
          <cell r="R12">
            <v>21000</v>
          </cell>
          <cell r="S12">
            <v>7.96</v>
          </cell>
          <cell r="T12">
            <v>1.59</v>
          </cell>
          <cell r="U12">
            <v>1.82</v>
          </cell>
          <cell r="V12">
            <v>1.33</v>
          </cell>
          <cell r="W12">
            <v>185</v>
          </cell>
          <cell r="X12">
            <v>5.7704485488126647</v>
          </cell>
          <cell r="Y12">
            <v>111155</v>
          </cell>
          <cell r="Z12">
            <v>980</v>
          </cell>
          <cell r="AA12">
            <v>305</v>
          </cell>
          <cell r="AB12">
            <v>429</v>
          </cell>
          <cell r="AC12">
            <v>339.09677419354841</v>
          </cell>
          <cell r="AD12">
            <v>883.0322580645161</v>
          </cell>
          <cell r="AE12">
            <v>706</v>
          </cell>
          <cell r="AF12">
            <v>31</v>
          </cell>
          <cell r="AG12">
            <v>806</v>
          </cell>
          <cell r="AH12">
            <v>0.85</v>
          </cell>
          <cell r="AI12">
            <v>0.95</v>
          </cell>
          <cell r="AJ12">
            <v>5.2284172661870505</v>
          </cell>
          <cell r="AK12">
            <v>1.9254658385093169</v>
          </cell>
          <cell r="AL12">
            <v>9.745454545454546</v>
          </cell>
          <cell r="AM12">
            <v>14.538461538461538</v>
          </cell>
          <cell r="AN12">
            <v>336</v>
          </cell>
          <cell r="AO12">
            <v>536</v>
          </cell>
          <cell r="AP12">
            <v>5081.4521304202544</v>
          </cell>
          <cell r="AQ12">
            <v>33278880</v>
          </cell>
          <cell r="AR12">
            <v>22105308</v>
          </cell>
          <cell r="AS12">
            <v>31380838</v>
          </cell>
          <cell r="AT12">
            <v>580.56527087999348</v>
          </cell>
          <cell r="AU12">
            <v>17997.523397279798</v>
          </cell>
          <cell r="AV12">
            <v>577.31655976515412</v>
          </cell>
          <cell r="AW12">
            <v>193401.04752132663</v>
          </cell>
          <cell r="AX12">
            <v>4225.9039579999999</v>
          </cell>
          <cell r="AY12">
            <v>4768.4457590000002</v>
          </cell>
          <cell r="AZ12">
            <v>52.991294000000003</v>
          </cell>
          <cell r="BA12">
            <v>73</v>
          </cell>
          <cell r="BB12">
            <v>287</v>
          </cell>
        </row>
        <row r="13">
          <cell r="B13">
            <v>37149</v>
          </cell>
          <cell r="C13">
            <v>1852</v>
          </cell>
          <cell r="D13">
            <v>10668</v>
          </cell>
          <cell r="E13">
            <v>1749</v>
          </cell>
          <cell r="F13">
            <v>636</v>
          </cell>
          <cell r="G13">
            <v>1230</v>
          </cell>
          <cell r="H13">
            <v>922</v>
          </cell>
          <cell r="I13">
            <v>395</v>
          </cell>
          <cell r="J13">
            <v>4075</v>
          </cell>
          <cell r="K13">
            <v>1228</v>
          </cell>
          <cell r="L13">
            <v>86914</v>
          </cell>
          <cell r="M13">
            <v>4310</v>
          </cell>
          <cell r="N13">
            <v>24823</v>
          </cell>
          <cell r="O13">
            <v>4209.7867340000003</v>
          </cell>
          <cell r="P13">
            <v>34.519888000000002</v>
          </cell>
          <cell r="Q13">
            <v>3756.4150089999998</v>
          </cell>
          <cell r="R13">
            <v>20600</v>
          </cell>
          <cell r="S13">
            <v>7.96</v>
          </cell>
          <cell r="T13">
            <v>1.59</v>
          </cell>
          <cell r="U13">
            <v>1.82</v>
          </cell>
          <cell r="V13">
            <v>1.33</v>
          </cell>
          <cell r="W13">
            <v>180</v>
          </cell>
          <cell r="X13">
            <v>5.7602591792656588</v>
          </cell>
          <cell r="Y13">
            <v>108485.57748485374</v>
          </cell>
          <cell r="Z13">
            <v>957</v>
          </cell>
          <cell r="AA13">
            <v>296</v>
          </cell>
          <cell r="AB13">
            <v>421</v>
          </cell>
          <cell r="AC13">
            <v>330.36666666666667</v>
          </cell>
          <cell r="AD13">
            <v>910.3</v>
          </cell>
          <cell r="AE13">
            <v>671</v>
          </cell>
          <cell r="AF13">
            <v>30</v>
          </cell>
          <cell r="AG13">
            <v>766</v>
          </cell>
          <cell r="AH13">
            <v>0.85</v>
          </cell>
          <cell r="AI13">
            <v>0.95</v>
          </cell>
          <cell r="AJ13">
            <v>5.312459651387992</v>
          </cell>
          <cell r="AK13">
            <v>1.9197080291970803</v>
          </cell>
          <cell r="AL13">
            <v>10.017857142857142</v>
          </cell>
          <cell r="AM13">
            <v>14.793103448275861</v>
          </cell>
          <cell r="AN13">
            <v>366</v>
          </cell>
          <cell r="AO13">
            <v>561</v>
          </cell>
          <cell r="AP13">
            <v>4981.6251519575644</v>
          </cell>
          <cell r="AQ13">
            <v>29062390</v>
          </cell>
          <cell r="AR13">
            <v>21035307</v>
          </cell>
          <cell r="AS13">
            <v>30334488</v>
          </cell>
          <cell r="AT13">
            <v>585.6804028422207</v>
          </cell>
          <cell r="AU13">
            <v>17570.41208526662</v>
          </cell>
          <cell r="AV13">
            <v>578.00399892217331</v>
          </cell>
          <cell r="AW13">
            <v>210971.45960659324</v>
          </cell>
          <cell r="AX13">
            <v>4227.7893389999999</v>
          </cell>
          <cell r="AY13">
            <v>4769.5222789999998</v>
          </cell>
          <cell r="AZ13">
            <v>53.042254</v>
          </cell>
          <cell r="BA13">
            <v>71</v>
          </cell>
          <cell r="BB13">
            <v>277</v>
          </cell>
        </row>
        <row r="15">
          <cell r="B15">
            <v>36448</v>
          </cell>
          <cell r="C15">
            <v>1854</v>
          </cell>
          <cell r="D15">
            <v>11534</v>
          </cell>
          <cell r="E15">
            <v>1644</v>
          </cell>
          <cell r="F15">
            <v>574.82517482517483</v>
          </cell>
          <cell r="G15">
            <v>1456.3670865188933</v>
          </cell>
          <cell r="H15">
            <v>1095.0128470066866</v>
          </cell>
          <cell r="I15">
            <v>386</v>
          </cell>
          <cell r="J15">
            <v>3994</v>
          </cell>
          <cell r="K15">
            <v>907</v>
          </cell>
          <cell r="L15">
            <v>81597</v>
          </cell>
          <cell r="M15">
            <v>4088</v>
          </cell>
          <cell r="N15">
            <v>25433</v>
          </cell>
          <cell r="O15">
            <v>3997.7666873449134</v>
          </cell>
          <cell r="P15">
            <v>52.061910669975184</v>
          </cell>
          <cell r="Q15">
            <v>3585.5125291563277</v>
          </cell>
          <cell r="R15">
            <v>20324.784480000006</v>
          </cell>
          <cell r="S15">
            <v>7.1923430194282361</v>
          </cell>
          <cell r="T15">
            <v>1.5950769230769231</v>
          </cell>
          <cell r="U15">
            <v>1.82</v>
          </cell>
          <cell r="V15">
            <v>1.2822242007409388</v>
          </cell>
          <cell r="W15">
            <v>205.37444933920705</v>
          </cell>
          <cell r="X15">
            <v>6.22</v>
          </cell>
          <cell r="Y15">
            <v>124843.41</v>
          </cell>
          <cell r="Z15">
            <v>993</v>
          </cell>
          <cell r="AA15">
            <v>310</v>
          </cell>
        </row>
        <row r="16">
          <cell r="B16">
            <v>36479</v>
          </cell>
          <cell r="C16">
            <v>1789</v>
          </cell>
          <cell r="D16">
            <v>11130</v>
          </cell>
          <cell r="E16">
            <v>1587</v>
          </cell>
          <cell r="F16">
            <v>554.89510489510496</v>
          </cell>
          <cell r="G16">
            <v>1405.4649359221164</v>
          </cell>
          <cell r="H16">
            <v>1056.7405533248996</v>
          </cell>
          <cell r="I16">
            <v>372</v>
          </cell>
          <cell r="J16">
            <v>3854</v>
          </cell>
          <cell r="K16">
            <v>875</v>
          </cell>
          <cell r="L16">
            <v>78750</v>
          </cell>
          <cell r="M16">
            <v>3808</v>
          </cell>
          <cell r="N16">
            <v>24544</v>
          </cell>
          <cell r="O16">
            <v>3996.2742307692306</v>
          </cell>
          <cell r="P16">
            <v>52.043557692307687</v>
          </cell>
          <cell r="Q16">
            <v>3584.1673221153846</v>
          </cell>
          <cell r="R16">
            <v>18147.129000000001</v>
          </cell>
          <cell r="S16">
            <v>7.3903507697413318</v>
          </cell>
          <cell r="T16">
            <v>1.5950769230769231</v>
          </cell>
          <cell r="U16">
            <v>1.82</v>
          </cell>
          <cell r="V16">
            <v>1.2785024426398186</v>
          </cell>
          <cell r="W16">
            <v>162.34361233480178</v>
          </cell>
          <cell r="X16">
            <v>6.22</v>
          </cell>
          <cell r="Y16">
            <v>120487.5</v>
          </cell>
          <cell r="Z16">
            <v>958</v>
          </cell>
          <cell r="AA16">
            <v>299</v>
          </cell>
        </row>
        <row r="17">
          <cell r="B17">
            <v>36509</v>
          </cell>
          <cell r="C17">
            <v>1765</v>
          </cell>
          <cell r="D17">
            <v>10979</v>
          </cell>
          <cell r="E17">
            <v>1565</v>
          </cell>
          <cell r="F17">
            <v>547.20279720279723</v>
          </cell>
          <cell r="G17">
            <v>1385.669655134481</v>
          </cell>
          <cell r="H17">
            <v>1041.85688355976</v>
          </cell>
          <cell r="I17">
            <v>366</v>
          </cell>
          <cell r="J17">
            <v>3802</v>
          </cell>
          <cell r="K17">
            <v>863</v>
          </cell>
          <cell r="L17">
            <v>77667</v>
          </cell>
          <cell r="M17">
            <v>3887</v>
          </cell>
          <cell r="N17">
            <v>24209</v>
          </cell>
          <cell r="O17">
            <v>3996.4952233250615</v>
          </cell>
          <cell r="P17">
            <v>52.033529776674939</v>
          </cell>
          <cell r="Q17">
            <v>3584.3809261786596</v>
          </cell>
          <cell r="R17">
            <v>17905.167280000001</v>
          </cell>
          <cell r="S17">
            <v>7.1840854376011407</v>
          </cell>
          <cell r="T17">
            <v>1.5950769230769231</v>
          </cell>
          <cell r="U17">
            <v>1.83</v>
          </cell>
          <cell r="V17">
            <v>1.2695215494208387</v>
          </cell>
          <cell r="W17">
            <v>177.99118942731278</v>
          </cell>
          <cell r="X17">
            <v>6.22</v>
          </cell>
          <cell r="Y17">
            <v>118830.51000000001</v>
          </cell>
          <cell r="Z17">
            <v>945</v>
          </cell>
          <cell r="AA17">
            <v>295</v>
          </cell>
        </row>
        <row r="18">
          <cell r="B18">
            <v>36540</v>
          </cell>
          <cell r="C18">
            <v>1899</v>
          </cell>
          <cell r="D18">
            <v>11813</v>
          </cell>
          <cell r="E18">
            <v>1685</v>
          </cell>
          <cell r="F18">
            <v>589.16083916083915</v>
          </cell>
          <cell r="G18">
            <v>1492.1871184203289</v>
          </cell>
          <cell r="H18">
            <v>1121.9452018197962</v>
          </cell>
          <cell r="I18">
            <v>394</v>
          </cell>
          <cell r="J18">
            <v>4090</v>
          </cell>
          <cell r="K18">
            <v>929</v>
          </cell>
          <cell r="L18">
            <v>83572</v>
          </cell>
          <cell r="M18">
            <v>4051</v>
          </cell>
          <cell r="N18">
            <v>26048</v>
          </cell>
          <cell r="O18">
            <v>3998.4080955334985</v>
          </cell>
          <cell r="P18">
            <v>52.067586848635237</v>
          </cell>
          <cell r="Q18">
            <v>3586.0833824441684</v>
          </cell>
          <cell r="R18">
            <v>19598.899320000004</v>
          </cell>
          <cell r="S18">
            <v>7.0716204623777941</v>
          </cell>
          <cell r="T18">
            <v>1.5840000000000001</v>
          </cell>
          <cell r="U18">
            <v>1.82</v>
          </cell>
          <cell r="V18">
            <v>1.260449581881276</v>
          </cell>
          <cell r="W18">
            <v>177.01321585903082</v>
          </cell>
          <cell r="X18">
            <v>6.22</v>
          </cell>
          <cell r="Y18">
            <v>127865.16</v>
          </cell>
          <cell r="Z18">
            <v>1017</v>
          </cell>
          <cell r="AA18">
            <v>318</v>
          </cell>
        </row>
        <row r="19">
          <cell r="B19">
            <v>36571</v>
          </cell>
          <cell r="C19">
            <v>1782</v>
          </cell>
          <cell r="D19">
            <v>11087</v>
          </cell>
          <cell r="E19">
            <v>1581</v>
          </cell>
          <cell r="F19">
            <v>552.79720279720277</v>
          </cell>
          <cell r="G19">
            <v>1399.8091414113635</v>
          </cell>
          <cell r="H19">
            <v>1052.4880762491455</v>
          </cell>
          <cell r="I19">
            <v>370</v>
          </cell>
          <cell r="J19">
            <v>3839</v>
          </cell>
          <cell r="K19">
            <v>872</v>
          </cell>
          <cell r="L19">
            <v>78435</v>
          </cell>
          <cell r="M19">
            <v>3835</v>
          </cell>
          <cell r="N19">
            <v>24447</v>
          </cell>
          <cell r="O19">
            <v>4000.08</v>
          </cell>
          <cell r="P19">
            <v>52.127088859416439</v>
          </cell>
          <cell r="Q19">
            <v>3587.5985620026518</v>
          </cell>
          <cell r="R19">
            <v>18873.014160000002</v>
          </cell>
          <cell r="S19">
            <v>6.9087020705388795</v>
          </cell>
          <cell r="T19">
            <v>1.5729230769230769</v>
          </cell>
          <cell r="U19">
            <v>1.8</v>
          </cell>
          <cell r="V19">
            <v>1.2587312308068865</v>
          </cell>
          <cell r="W19">
            <v>148.65198237885463</v>
          </cell>
          <cell r="X19">
            <v>6.22</v>
          </cell>
          <cell r="Y19">
            <v>120005.55</v>
          </cell>
          <cell r="Z19">
            <v>954</v>
          </cell>
          <cell r="AA19">
            <v>298</v>
          </cell>
        </row>
        <row r="20">
          <cell r="B20">
            <v>36600</v>
          </cell>
          <cell r="C20">
            <v>1871</v>
          </cell>
          <cell r="D20">
            <v>11638</v>
          </cell>
          <cell r="E20">
            <v>1660</v>
          </cell>
          <cell r="F20">
            <v>580.41958041958048</v>
          </cell>
          <cell r="G20">
            <v>1470.5065727957758</v>
          </cell>
          <cell r="H20">
            <v>1105.644039696072</v>
          </cell>
          <cell r="I20">
            <v>389</v>
          </cell>
          <cell r="J20">
            <v>4031</v>
          </cell>
          <cell r="K20">
            <v>915</v>
          </cell>
          <cell r="L20">
            <v>82350</v>
          </cell>
          <cell r="M20">
            <v>4044</v>
          </cell>
          <cell r="N20">
            <v>25667</v>
          </cell>
          <cell r="O20">
            <v>4004.143838</v>
          </cell>
          <cell r="P20">
            <v>52.067586848635237</v>
          </cell>
          <cell r="Q20">
            <v>3585.7499637096771</v>
          </cell>
          <cell r="R20">
            <v>19840.861040000003</v>
          </cell>
          <cell r="S20">
            <v>6.761355309889467</v>
          </cell>
          <cell r="T20">
            <v>1.5507692307692307</v>
          </cell>
          <cell r="U20">
            <v>1.79</v>
          </cell>
          <cell r="V20">
            <v>1.2524579439140107</v>
          </cell>
          <cell r="W20">
            <v>189.72687224669602</v>
          </cell>
          <cell r="X20">
            <v>6.22</v>
          </cell>
          <cell r="Y20">
            <v>125995.5</v>
          </cell>
          <cell r="Z20">
            <v>1002</v>
          </cell>
          <cell r="AA20">
            <v>313</v>
          </cell>
        </row>
        <row r="21">
          <cell r="B21">
            <v>36631</v>
          </cell>
          <cell r="C21">
            <v>1813</v>
          </cell>
          <cell r="D21">
            <v>11276</v>
          </cell>
          <cell r="E21">
            <v>1608</v>
          </cell>
          <cell r="F21">
            <v>562.23776223776224</v>
          </cell>
          <cell r="G21">
            <v>1423.3749518728343</v>
          </cell>
          <cell r="H21">
            <v>1070.2067307314544</v>
          </cell>
          <cell r="I21">
            <v>377</v>
          </cell>
          <cell r="J21">
            <v>3904</v>
          </cell>
          <cell r="K21">
            <v>887</v>
          </cell>
          <cell r="L21">
            <v>79783</v>
          </cell>
          <cell r="M21">
            <v>3958</v>
          </cell>
          <cell r="N21">
            <v>24866</v>
          </cell>
          <cell r="O21">
            <v>3996.6437499999997</v>
          </cell>
          <cell r="P21">
            <v>52.049423076923077</v>
          </cell>
          <cell r="Q21">
            <v>3584.4961942307691</v>
          </cell>
          <cell r="R21">
            <v>21050.66964</v>
          </cell>
          <cell r="S21">
            <v>6.6445394379866229</v>
          </cell>
          <cell r="T21">
            <v>1.5507692307692307</v>
          </cell>
          <cell r="U21">
            <v>1.8</v>
          </cell>
          <cell r="V21">
            <v>1.2374168418529781</v>
          </cell>
          <cell r="W21">
            <v>185.81497797356829</v>
          </cell>
          <cell r="X21">
            <v>6.22</v>
          </cell>
          <cell r="Y21">
            <v>122067.99</v>
          </cell>
          <cell r="Z21">
            <v>970</v>
          </cell>
          <cell r="AA21">
            <v>303</v>
          </cell>
        </row>
        <row r="22">
          <cell r="B22">
            <v>36661</v>
          </cell>
          <cell r="C22">
            <v>1811</v>
          </cell>
          <cell r="D22">
            <v>11263</v>
          </cell>
          <cell r="E22">
            <v>1606</v>
          </cell>
          <cell r="F22">
            <v>561.53846153846155</v>
          </cell>
          <cell r="G22">
            <v>1421.4896870359166</v>
          </cell>
          <cell r="H22">
            <v>1068.7892383728697</v>
          </cell>
          <cell r="I22">
            <v>376</v>
          </cell>
          <cell r="J22">
            <v>3900</v>
          </cell>
          <cell r="K22">
            <v>886</v>
          </cell>
          <cell r="L22">
            <v>79686</v>
          </cell>
          <cell r="M22">
            <v>4104</v>
          </cell>
          <cell r="N22">
            <v>24837</v>
          </cell>
          <cell r="O22">
            <v>3997.1650124069474</v>
          </cell>
          <cell r="P22">
            <v>52.044882133995038</v>
          </cell>
          <cell r="Q22">
            <v>3584.9770384615381</v>
          </cell>
          <cell r="R22">
            <v>20808.707920000001</v>
          </cell>
          <cell r="S22">
            <v>6.7694281365337616</v>
          </cell>
          <cell r="T22">
            <v>1.5507692307692307</v>
          </cell>
          <cell r="U22">
            <v>1.79</v>
          </cell>
          <cell r="V22">
            <v>1.2374326413309067</v>
          </cell>
          <cell r="W22">
            <v>197.55066079295156</v>
          </cell>
          <cell r="X22">
            <v>6.22</v>
          </cell>
          <cell r="Y22">
            <v>121919.58</v>
          </cell>
          <cell r="Z22">
            <v>969</v>
          </cell>
          <cell r="AA22">
            <v>303</v>
          </cell>
        </row>
        <row r="23">
          <cell r="B23">
            <v>36692</v>
          </cell>
          <cell r="C23">
            <v>1790</v>
          </cell>
          <cell r="D23">
            <v>11135</v>
          </cell>
          <cell r="E23">
            <v>1588</v>
          </cell>
          <cell r="F23">
            <v>555.24475524475531</v>
          </cell>
          <cell r="G23">
            <v>1405.4649359221164</v>
          </cell>
          <cell r="H23">
            <v>1056.7405533248996</v>
          </cell>
          <cell r="I23">
            <v>372</v>
          </cell>
          <cell r="J23">
            <v>3856</v>
          </cell>
          <cell r="K23">
            <v>876</v>
          </cell>
          <cell r="L23">
            <v>78784</v>
          </cell>
          <cell r="M23">
            <v>4099</v>
          </cell>
          <cell r="N23">
            <v>24555</v>
          </cell>
          <cell r="O23">
            <v>3996.2859615384614</v>
          </cell>
          <cell r="P23">
            <v>52.043557692307687</v>
          </cell>
          <cell r="Q23">
            <v>3584.1777625</v>
          </cell>
          <cell r="R23">
            <v>21292.631359999999</v>
          </cell>
          <cell r="S23">
            <v>6.7970655703271134</v>
          </cell>
          <cell r="T23">
            <v>1.5396923076923077</v>
          </cell>
          <cell r="U23">
            <v>1.79</v>
          </cell>
          <cell r="V23">
            <v>1.2322133329002973</v>
          </cell>
          <cell r="W23">
            <v>203.41850220264317</v>
          </cell>
          <cell r="X23">
            <v>6.22</v>
          </cell>
          <cell r="Y23">
            <v>120539.52</v>
          </cell>
          <cell r="Z23">
            <v>958</v>
          </cell>
          <cell r="AA23">
            <v>299</v>
          </cell>
        </row>
        <row r="24">
          <cell r="B24">
            <v>36722</v>
          </cell>
          <cell r="C24">
            <v>1833</v>
          </cell>
          <cell r="D24">
            <v>11400</v>
          </cell>
          <cell r="E24">
            <v>1625</v>
          </cell>
          <cell r="F24">
            <v>568.18181818181824</v>
          </cell>
          <cell r="G24">
            <v>1439.3997029866343</v>
          </cell>
          <cell r="H24">
            <v>1082.2554157794243</v>
          </cell>
          <cell r="I24">
            <v>381</v>
          </cell>
          <cell r="J24">
            <v>3947</v>
          </cell>
          <cell r="K24">
            <v>896</v>
          </cell>
          <cell r="L24">
            <v>80644</v>
          </cell>
          <cell r="M24">
            <v>4128</v>
          </cell>
          <cell r="N24">
            <v>25135</v>
          </cell>
          <cell r="O24">
            <v>4003.58</v>
          </cell>
          <cell r="P24">
            <v>52.12</v>
          </cell>
          <cell r="Q24">
            <v>3590.1160997956545</v>
          </cell>
          <cell r="R24">
            <v>22018.516520000001</v>
          </cell>
          <cell r="S24">
            <v>6.6606133729348045</v>
          </cell>
          <cell r="T24">
            <v>1.5396923076923077</v>
          </cell>
          <cell r="U24">
            <v>1.8</v>
          </cell>
          <cell r="V24">
            <v>1.2308998833814746</v>
          </cell>
          <cell r="W24">
            <v>203.41850220264317</v>
          </cell>
          <cell r="X24">
            <v>6.22</v>
          </cell>
          <cell r="Y24">
            <v>123385.32</v>
          </cell>
          <cell r="Z24">
            <v>981</v>
          </cell>
          <cell r="AA24">
            <v>307</v>
          </cell>
        </row>
        <row r="25">
          <cell r="B25">
            <v>36753</v>
          </cell>
          <cell r="C25">
            <v>1783</v>
          </cell>
          <cell r="D25">
            <v>11090</v>
          </cell>
          <cell r="E25">
            <v>1581</v>
          </cell>
          <cell r="F25">
            <v>552.79720279720277</v>
          </cell>
          <cell r="G25">
            <v>1399.8091414113635</v>
          </cell>
          <cell r="H25">
            <v>1052.4880762491455</v>
          </cell>
          <cell r="I25">
            <v>370</v>
          </cell>
          <cell r="J25">
            <v>3840</v>
          </cell>
          <cell r="K25">
            <v>872</v>
          </cell>
          <cell r="L25">
            <v>78456</v>
          </cell>
          <cell r="M25">
            <v>4022</v>
          </cell>
          <cell r="N25">
            <v>24454</v>
          </cell>
          <cell r="O25">
            <v>4002.88</v>
          </cell>
          <cell r="P25">
            <v>52.039205955334985</v>
          </cell>
          <cell r="Q25">
            <v>3589.4883912773143</v>
          </cell>
          <cell r="R25">
            <v>20808.707920000001</v>
          </cell>
          <cell r="S25">
            <v>6.6348483482008334</v>
          </cell>
          <cell r="T25">
            <v>1.5286153846153845</v>
          </cell>
          <cell r="U25">
            <v>1.78</v>
          </cell>
          <cell r="V25">
            <v>1.2265794958363836</v>
          </cell>
          <cell r="W25">
            <v>192.66079295154185</v>
          </cell>
          <cell r="X25">
            <v>6.22</v>
          </cell>
          <cell r="Y25">
            <v>120037.68000000001</v>
          </cell>
          <cell r="Z25">
            <v>954</v>
          </cell>
          <cell r="AA25">
            <v>298</v>
          </cell>
        </row>
        <row r="26">
          <cell r="B26">
            <v>36784</v>
          </cell>
          <cell r="C26">
            <v>1831</v>
          </cell>
          <cell r="D26">
            <v>11382</v>
          </cell>
          <cell r="E26">
            <v>1622</v>
          </cell>
          <cell r="F26">
            <v>567.1328671328672</v>
          </cell>
          <cell r="G26">
            <v>1438.4570705681756</v>
          </cell>
          <cell r="H26">
            <v>1081.546669600132</v>
          </cell>
          <cell r="I26">
            <v>382</v>
          </cell>
          <cell r="J26">
            <v>3943</v>
          </cell>
          <cell r="K26">
            <v>894</v>
          </cell>
          <cell r="L26">
            <v>80499</v>
          </cell>
          <cell r="M26">
            <v>4093</v>
          </cell>
          <cell r="N26">
            <v>25093</v>
          </cell>
          <cell r="O26">
            <v>4017.23</v>
          </cell>
          <cell r="P26">
            <v>52.852980769230768</v>
          </cell>
          <cell r="Q26">
            <v>3602.3564159032912</v>
          </cell>
          <cell r="R26">
            <v>21050.66964</v>
          </cell>
          <cell r="S26">
            <v>6.421619607021654</v>
          </cell>
          <cell r="T26">
            <v>1.5175384615384617</v>
          </cell>
          <cell r="U26">
            <v>1.78</v>
          </cell>
          <cell r="V26">
            <v>1.2171365167886652</v>
          </cell>
          <cell r="W26">
            <v>176.0352422907489</v>
          </cell>
          <cell r="X26">
            <v>6.22</v>
          </cell>
          <cell r="Y26">
            <v>123163.47</v>
          </cell>
          <cell r="Z26">
            <v>979</v>
          </cell>
          <cell r="AA26">
            <v>307</v>
          </cell>
        </row>
      </sheetData>
      <sheetData sheetId="61">
        <row r="6">
          <cell r="B6">
            <v>39722</v>
          </cell>
        </row>
      </sheetData>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Unrestricted YTD New"/>
      <sheetName val="Unrest Monthly New"/>
      <sheetName val="Cash new"/>
      <sheetName val="Bal sht new"/>
      <sheetName val="Net Assets New"/>
      <sheetName val="Sch of Patient Net Rev New"/>
      <sheetName val="Summary"/>
      <sheetName val="Print Margin charts"/>
      <sheetName val="Print Capital &amp; Profit Charts"/>
      <sheetName val=" Print Activity &amp; CMI charts"/>
      <sheetName val="second title page"/>
      <sheetName val="Unrestricted YTD New June 2004"/>
      <sheetName val="Unrest Monthly New June 2004"/>
      <sheetName val="Bal sht new June 2004"/>
      <sheetName val="Net Assets New June 30"/>
    </sheetNames>
    <sheetDataSet>
      <sheetData sheetId="0" refreshError="1">
        <row r="18">
          <cell r="A18" t="str">
            <v>REPORT 7</v>
          </cell>
          <cell r="B18" t="str">
            <v>Statistical Summary</v>
          </cell>
        </row>
        <row r="20">
          <cell r="A20" t="str">
            <v>REPORT 8</v>
          </cell>
          <cell r="B20" t="str">
            <v>Graphs</v>
          </cell>
        </row>
        <row r="23">
          <cell r="B23" t="str">
            <v xml:space="preserve">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H-Tax"/>
      <sheetName val="Sheet3"/>
      <sheetName val="Assumptions"/>
      <sheetName val="Mcare"/>
      <sheetName val="Prog Rate Inc"/>
      <sheetName val="Cost Shift"/>
      <sheetName val="State"/>
      <sheetName val="Components"/>
      <sheetName val="Narrative"/>
      <sheetName val="State File"/>
      <sheetName val="Report 5"/>
      <sheetName val="Bud Team"/>
      <sheetName val="FY12 Rev Source"/>
      <sheetName val="Jan 13 Rev Source"/>
      <sheetName val="Historical"/>
      <sheetName val="Stats"/>
      <sheetName val="Net to Gross"/>
      <sheetName val="Rev Edits"/>
      <sheetName val="Budget Input"/>
      <sheetName val="M'care IP"/>
      <sheetName val="M'care OP"/>
      <sheetName val="M'care U&amp;C"/>
      <sheetName val="Psych"/>
      <sheetName val="Rehab"/>
      <sheetName val="Swing"/>
      <sheetName val="M'caid IP"/>
      <sheetName val="M'caid OP"/>
      <sheetName val="M'caid U&amp;C"/>
      <sheetName val="M'care HMO"/>
      <sheetName val="BCBS"/>
      <sheetName val="WC"/>
      <sheetName val="Catamount"/>
      <sheetName val="CIGNA &amp; MVP"/>
      <sheetName val="Other CA's"/>
      <sheetName val="Recon"/>
      <sheetName val="Bud Input"/>
    </sheetNames>
    <sheetDataSet>
      <sheetData sheetId="0"/>
      <sheetData sheetId="1"/>
      <sheetData sheetId="2"/>
      <sheetData sheetId="3"/>
      <sheetData sheetId="4"/>
      <sheetData sheetId="5"/>
      <sheetData sheetId="6"/>
      <sheetData sheetId="7"/>
      <sheetData sheetId="8"/>
      <sheetData sheetId="9"/>
      <sheetData sheetId="10"/>
      <sheetData sheetId="11">
        <row r="12">
          <cell r="J12">
            <v>9209789</v>
          </cell>
        </row>
      </sheetData>
      <sheetData sheetId="12"/>
      <sheetData sheetId="13"/>
      <sheetData sheetId="14"/>
      <sheetData sheetId="15">
        <row r="8">
          <cell r="A8" t="str">
            <v>Medicare IP DRG Revenue</v>
          </cell>
          <cell r="B8">
            <v>0</v>
          </cell>
          <cell r="C8">
            <v>84086444</v>
          </cell>
          <cell r="D8">
            <v>0.46858770897908969</v>
          </cell>
          <cell r="E8">
            <v>0</v>
          </cell>
          <cell r="F8">
            <v>71773311.519999996</v>
          </cell>
          <cell r="G8">
            <v>0.45657033412743969</v>
          </cell>
          <cell r="I8">
            <v>25087987</v>
          </cell>
          <cell r="J8">
            <v>0.45317809639270012</v>
          </cell>
          <cell r="K8">
            <v>0</v>
          </cell>
          <cell r="L8">
            <v>76303323.151364267</v>
          </cell>
          <cell r="M8">
            <v>0.45317809639270001</v>
          </cell>
          <cell r="N8">
            <v>2383472</v>
          </cell>
          <cell r="O8">
            <v>0</v>
          </cell>
          <cell r="P8">
            <v>79579841.956636712</v>
          </cell>
          <cell r="Q8">
            <v>0.46717017016990031</v>
          </cell>
          <cell r="R8"/>
          <cell r="S8">
            <v>0</v>
          </cell>
          <cell r="T8">
            <v>82899005</v>
          </cell>
          <cell r="U8">
            <v>0.467170171702258</v>
          </cell>
          <cell r="V8"/>
        </row>
        <row r="9">
          <cell r="A9" t="str">
            <v>Medicare IP Swing Revenue</v>
          </cell>
          <cell r="B9">
            <v>0</v>
          </cell>
          <cell r="C9">
            <v>452683</v>
          </cell>
          <cell r="D9">
            <v>2.5226621530550306E-3</v>
          </cell>
          <cell r="E9">
            <v>0</v>
          </cell>
          <cell r="F9">
            <v>812147.85000000009</v>
          </cell>
          <cell r="G9">
            <v>5.1663021725290711E-3</v>
          </cell>
          <cell r="I9">
            <v>186531</v>
          </cell>
          <cell r="J9">
            <v>3.369411961917341E-3</v>
          </cell>
          <cell r="K9">
            <v>0</v>
          </cell>
          <cell r="L9">
            <v>567320.73285700963</v>
          </cell>
          <cell r="M9">
            <v>3.3694119619173406E-3</v>
          </cell>
          <cell r="N9"/>
          <cell r="O9">
            <v>0</v>
          </cell>
          <cell r="P9">
            <v>573960.60052093468</v>
          </cell>
          <cell r="Q9">
            <v>3.369411961917341E-3</v>
          </cell>
          <cell r="R9"/>
          <cell r="S9">
            <v>0</v>
          </cell>
          <cell r="T9">
            <v>597900</v>
          </cell>
          <cell r="U9">
            <v>3.3694137301259535E-3</v>
          </cell>
          <cell r="V9"/>
        </row>
        <row r="10">
          <cell r="A10" t="str">
            <v>Medicare IP Rehab Revenue</v>
          </cell>
          <cell r="B10">
            <v>0</v>
          </cell>
          <cell r="C10">
            <v>0</v>
          </cell>
          <cell r="D10">
            <v>0</v>
          </cell>
          <cell r="E10">
            <v>0</v>
          </cell>
          <cell r="F10">
            <v>5296299.7499999972</v>
          </cell>
          <cell r="G10">
            <v>3.3691260655052103E-2</v>
          </cell>
          <cell r="I10">
            <v>0</v>
          </cell>
          <cell r="J10">
            <v>0</v>
          </cell>
          <cell r="K10">
            <v>0</v>
          </cell>
          <cell r="L10">
            <v>0</v>
          </cell>
          <cell r="M10">
            <v>0</v>
          </cell>
          <cell r="N10"/>
          <cell r="O10">
            <v>0</v>
          </cell>
          <cell r="P10">
            <v>0</v>
          </cell>
          <cell r="Q10">
            <v>0</v>
          </cell>
          <cell r="R10"/>
          <cell r="S10">
            <v>0</v>
          </cell>
          <cell r="T10">
            <v>0</v>
          </cell>
          <cell r="U10">
            <v>0</v>
          </cell>
          <cell r="V10"/>
        </row>
        <row r="11">
          <cell r="A11" t="str">
            <v>Medicare IP Psych Revenue</v>
          </cell>
          <cell r="B11">
            <v>0</v>
          </cell>
          <cell r="C11">
            <v>4262253</v>
          </cell>
          <cell r="D11">
            <v>2.3752215854903461E-2</v>
          </cell>
          <cell r="E11">
            <v>0</v>
          </cell>
          <cell r="F11">
            <v>4655682.2100000018</v>
          </cell>
          <cell r="G11">
            <v>2.9616111298118877E-2</v>
          </cell>
          <cell r="I11">
            <v>1703912</v>
          </cell>
          <cell r="J11">
            <v>3.0778698848204857E-2</v>
          </cell>
          <cell r="K11">
            <v>0</v>
          </cell>
          <cell r="L11">
            <v>5182326.8226935621</v>
          </cell>
          <cell r="M11">
            <v>3.077869884820485E-2</v>
          </cell>
          <cell r="N11"/>
          <cell r="O11">
            <v>0</v>
          </cell>
          <cell r="P11">
            <v>5242980.2807834987</v>
          </cell>
          <cell r="Q11">
            <v>3.0778698848204854E-2</v>
          </cell>
          <cell r="R11"/>
          <cell r="S11">
            <v>0</v>
          </cell>
          <cell r="T11">
            <v>5461658</v>
          </cell>
          <cell r="U11">
            <v>3.0778701211661239E-2</v>
          </cell>
          <cell r="V11"/>
        </row>
        <row r="12">
          <cell r="A12" t="str">
            <v>Medicare IP U&amp;C Revenue</v>
          </cell>
          <cell r="B12">
            <v>0</v>
          </cell>
          <cell r="C12">
            <v>11481650</v>
          </cell>
          <cell r="D12">
            <v>6.39836793288555E-2</v>
          </cell>
          <cell r="E12">
            <v>0</v>
          </cell>
          <cell r="F12">
            <v>7647123</v>
          </cell>
          <cell r="G12">
            <v>4.8645512228465575E-2</v>
          </cell>
          <cell r="I12">
            <v>3303495</v>
          </cell>
          <cell r="J12">
            <v>5.9672845634956798E-2</v>
          </cell>
          <cell r="K12">
            <v>0</v>
          </cell>
          <cell r="L12">
            <v>10047344.432772391</v>
          </cell>
          <cell r="M12">
            <v>5.9672845634956784E-2</v>
          </cell>
          <cell r="N12"/>
          <cell r="O12">
            <v>0</v>
          </cell>
          <cell r="P12">
            <v>10164937.592238851</v>
          </cell>
          <cell r="Q12">
            <v>5.9672845634956798E-2</v>
          </cell>
          <cell r="R12"/>
          <cell r="S12">
            <v>0</v>
          </cell>
          <cell r="T12">
            <v>10588903</v>
          </cell>
          <cell r="U12">
            <v>5.9672846889399396E-2</v>
          </cell>
          <cell r="V12"/>
        </row>
        <row r="13">
          <cell r="A13" t="str">
            <v>Medicaid IP DRG Revenue</v>
          </cell>
          <cell r="B13">
            <v>0</v>
          </cell>
          <cell r="C13">
            <v>15091568</v>
          </cell>
          <cell r="D13">
            <v>8.4100634271347507E-2</v>
          </cell>
          <cell r="E13">
            <v>0</v>
          </cell>
          <cell r="F13">
            <v>15441147.540000005</v>
          </cell>
          <cell r="G13">
            <v>9.8225506700835241E-2</v>
          </cell>
          <cell r="I13">
            <v>4335163</v>
          </cell>
          <cell r="J13">
            <v>7.8308431676565649E-2</v>
          </cell>
          <cell r="K13">
            <v>0</v>
          </cell>
          <cell r="L13">
            <v>13185089.074816478</v>
          </cell>
          <cell r="M13">
            <v>7.8308431676565635E-2</v>
          </cell>
          <cell r="N13"/>
          <cell r="O13">
            <v>0</v>
          </cell>
          <cell r="P13">
            <v>13339406.0978397</v>
          </cell>
          <cell r="Q13">
            <v>7.8308431676565649E-2</v>
          </cell>
          <cell r="R13"/>
          <cell r="S13">
            <v>0</v>
          </cell>
          <cell r="T13">
            <v>13895774</v>
          </cell>
          <cell r="U13">
            <v>7.8308432357128685E-2</v>
          </cell>
          <cell r="V13"/>
        </row>
        <row r="14">
          <cell r="A14" t="str">
            <v>Medicaid IP Rehab Revenue</v>
          </cell>
          <cell r="B14">
            <v>0</v>
          </cell>
          <cell r="C14">
            <v>0</v>
          </cell>
          <cell r="D14">
            <v>0</v>
          </cell>
          <cell r="E14">
            <v>0</v>
          </cell>
          <cell r="F14">
            <v>570444</v>
          </cell>
          <cell r="G14">
            <v>3.6287556219057565E-3</v>
          </cell>
          <cell r="I14">
            <v>0</v>
          </cell>
          <cell r="J14">
            <v>0</v>
          </cell>
          <cell r="K14">
            <v>0</v>
          </cell>
          <cell r="L14">
            <v>0</v>
          </cell>
          <cell r="M14">
            <v>0</v>
          </cell>
          <cell r="N14"/>
          <cell r="O14">
            <v>0</v>
          </cell>
          <cell r="P14">
            <v>0</v>
          </cell>
          <cell r="Q14">
            <v>0</v>
          </cell>
          <cell r="R14"/>
          <cell r="S14">
            <v>0</v>
          </cell>
          <cell r="T14">
            <v>0</v>
          </cell>
          <cell r="U14">
            <v>0</v>
          </cell>
          <cell r="V14">
            <v>0</v>
          </cell>
        </row>
        <row r="15">
          <cell r="A15" t="str">
            <v>Medicaid IP Psych Revenue</v>
          </cell>
          <cell r="B15">
            <v>0</v>
          </cell>
          <cell r="C15">
            <v>2771037</v>
          </cell>
          <cell r="D15">
            <v>1.5442130949505842E-2</v>
          </cell>
          <cell r="E15">
            <v>0</v>
          </cell>
          <cell r="F15">
            <v>2973449.22</v>
          </cell>
          <cell r="G15">
            <v>1.8914951465045276E-2</v>
          </cell>
          <cell r="I15">
            <v>1266310</v>
          </cell>
          <cell r="J15">
            <v>2.2874053436134197E-2</v>
          </cell>
          <cell r="K15">
            <v>0</v>
          </cell>
          <cell r="L15">
            <v>3851391.5500595598</v>
          </cell>
          <cell r="M15">
            <v>2.2874053436134193E-2</v>
          </cell>
          <cell r="N15"/>
          <cell r="O15">
            <v>0</v>
          </cell>
          <cell r="P15">
            <v>3896467.8688564622</v>
          </cell>
          <cell r="Q15">
            <v>2.2874053436134197E-2</v>
          </cell>
          <cell r="R15"/>
          <cell r="S15">
            <v>0</v>
          </cell>
          <cell r="T15">
            <v>4058984</v>
          </cell>
          <cell r="U15">
            <v>2.2874053219537654E-2</v>
          </cell>
          <cell r="V15">
            <v>0</v>
          </cell>
        </row>
        <row r="16">
          <cell r="A16" t="str">
            <v>Medicaid Level II Revenue</v>
          </cell>
          <cell r="B16">
            <v>0</v>
          </cell>
          <cell r="C16">
            <v>3327338</v>
          </cell>
          <cell r="D16">
            <v>1.8542224123772749E-2</v>
          </cell>
          <cell r="E16">
            <v>0</v>
          </cell>
          <cell r="F16">
            <v>3107892</v>
          </cell>
          <cell r="G16">
            <v>1.977018001289509E-2</v>
          </cell>
          <cell r="I16">
            <v>852055</v>
          </cell>
          <cell r="J16">
            <v>1.5391137715508306E-2</v>
          </cell>
          <cell r="K16">
            <v>0</v>
          </cell>
          <cell r="L16">
            <v>2591464.5127859674</v>
          </cell>
          <cell r="M16">
            <v>1.5391137715508305E-2</v>
          </cell>
          <cell r="N16"/>
          <cell r="O16">
            <v>0</v>
          </cell>
          <cell r="P16">
            <v>2621794.7658934174</v>
          </cell>
          <cell r="Q16">
            <v>1.5391137715508308E-2</v>
          </cell>
          <cell r="R16"/>
          <cell r="S16">
            <v>0</v>
          </cell>
          <cell r="T16">
            <v>2731146</v>
          </cell>
          <cell r="U16">
            <v>1.5391137031909311E-2</v>
          </cell>
          <cell r="V16"/>
        </row>
        <row r="17">
          <cell r="A17" t="str">
            <v>Medicaid IP U&amp;C Revenue</v>
          </cell>
          <cell r="B17">
            <v>0</v>
          </cell>
          <cell r="C17">
            <v>4602578</v>
          </cell>
          <cell r="D17">
            <v>2.564874167371807E-2</v>
          </cell>
          <cell r="E17">
            <v>0</v>
          </cell>
          <cell r="F17">
            <v>2535605</v>
          </cell>
          <cell r="G17">
            <v>1.6129700546736132E-2</v>
          </cell>
          <cell r="I17">
            <v>925937</v>
          </cell>
          <cell r="J17">
            <v>1.6725708883680766E-2</v>
          </cell>
          <cell r="K17">
            <v>0</v>
          </cell>
          <cell r="L17">
            <v>2816171.3464218862</v>
          </cell>
          <cell r="M17">
            <v>1.6725708883680763E-2</v>
          </cell>
          <cell r="N17"/>
          <cell r="O17">
            <v>0</v>
          </cell>
          <cell r="P17">
            <v>2849131.5468450431</v>
          </cell>
          <cell r="Q17">
            <v>1.6725708883680766E-2</v>
          </cell>
          <cell r="R17"/>
          <cell r="S17">
            <v>0</v>
          </cell>
          <cell r="T17">
            <v>2967965</v>
          </cell>
          <cell r="U17">
            <v>1.672571002096216E-2</v>
          </cell>
          <cell r="V17"/>
        </row>
        <row r="18">
          <cell r="A18" t="str">
            <v>Blue Cross IP Revenue</v>
          </cell>
          <cell r="B18">
            <v>0</v>
          </cell>
          <cell r="C18">
            <v>28817395</v>
          </cell>
          <cell r="D18">
            <v>0.16059041694991258</v>
          </cell>
          <cell r="E18">
            <v>0</v>
          </cell>
          <cell r="F18">
            <v>16971635.460000001</v>
          </cell>
          <cell r="G18">
            <v>0.1079613732257857</v>
          </cell>
          <cell r="I18">
            <v>6392995</v>
          </cell>
          <cell r="J18">
            <v>0.11548018198303633</v>
          </cell>
          <cell r="K18">
            <v>0</v>
          </cell>
          <cell r="L18">
            <v>19443838.335457366</v>
          </cell>
          <cell r="M18">
            <v>0.11548018198303632</v>
          </cell>
          <cell r="N18"/>
          <cell r="O18">
            <v>0</v>
          </cell>
          <cell r="P18">
            <v>19671407.161958776</v>
          </cell>
          <cell r="Q18">
            <v>0.11548018198303632</v>
          </cell>
          <cell r="R18"/>
          <cell r="S18">
            <v>0</v>
          </cell>
          <cell r="T18">
            <v>20491874</v>
          </cell>
          <cell r="U18">
            <v>0.11548018332766523</v>
          </cell>
          <cell r="V18"/>
        </row>
        <row r="19">
          <cell r="A19" t="str">
            <v>Blue Cross IP Psych Revenue</v>
          </cell>
          <cell r="B19">
            <v>0</v>
          </cell>
          <cell r="C19">
            <v>158838</v>
          </cell>
          <cell r="D19">
            <v>8.8515497835561525E-4</v>
          </cell>
          <cell r="E19">
            <v>0</v>
          </cell>
          <cell r="F19">
            <v>233008</v>
          </cell>
          <cell r="G19">
            <v>1.4822297893378081E-3</v>
          </cell>
          <cell r="I19">
            <v>105556</v>
          </cell>
          <cell r="J19">
            <v>1.9067160367560719E-3</v>
          </cell>
          <cell r="K19">
            <v>0</v>
          </cell>
          <cell r="L19">
            <v>321041.04560343589</v>
          </cell>
          <cell r="M19">
            <v>1.9067160367560714E-3</v>
          </cell>
          <cell r="N19"/>
          <cell r="O19">
            <v>0</v>
          </cell>
          <cell r="P19">
            <v>324798.47933366452</v>
          </cell>
          <cell r="Q19">
            <v>1.9067160367560716E-3</v>
          </cell>
          <cell r="R19"/>
          <cell r="S19">
            <v>0</v>
          </cell>
          <cell r="T19">
            <v>338345</v>
          </cell>
          <cell r="U19">
            <v>1.9067139797950589E-3</v>
          </cell>
          <cell r="V19">
            <v>0</v>
          </cell>
        </row>
        <row r="20">
          <cell r="A20" t="str">
            <v>Blue Shield IP Revenue</v>
          </cell>
          <cell r="B20">
            <v>0</v>
          </cell>
          <cell r="C20">
            <v>821593</v>
          </cell>
          <cell r="D20">
            <v>4.5784833234624274E-3</v>
          </cell>
          <cell r="E20">
            <v>0</v>
          </cell>
          <cell r="F20">
            <v>1632479</v>
          </cell>
          <cell r="G20">
            <v>1.0384660630829823E-2</v>
          </cell>
          <cell r="I20">
            <v>949652</v>
          </cell>
          <cell r="J20">
            <v>1.7154085961361525E-2</v>
          </cell>
          <cell r="K20">
            <v>0</v>
          </cell>
          <cell r="L20">
            <v>2888298.8275360386</v>
          </cell>
          <cell r="M20">
            <v>1.7154085961361521E-2</v>
          </cell>
          <cell r="N20"/>
          <cell r="O20">
            <v>0</v>
          </cell>
          <cell r="P20">
            <v>2922103.2011081623</v>
          </cell>
          <cell r="Q20">
            <v>1.7154085961361525E-2</v>
          </cell>
          <cell r="R20">
            <v>0</v>
          </cell>
          <cell r="S20">
            <v>0</v>
          </cell>
          <cell r="T20">
            <v>3043980</v>
          </cell>
          <cell r="U20">
            <v>1.7154085977970898E-2</v>
          </cell>
          <cell r="V20">
            <v>0</v>
          </cell>
        </row>
        <row r="21">
          <cell r="A21" t="str">
            <v>M'care HMO IP Revenue</v>
          </cell>
          <cell r="B21">
            <v>0</v>
          </cell>
          <cell r="C21">
            <v>4925548</v>
          </cell>
          <cell r="D21">
            <v>2.7448553452760323E-2</v>
          </cell>
          <cell r="E21">
            <v>0</v>
          </cell>
          <cell r="F21">
            <v>5527346.5</v>
          </cell>
          <cell r="G21">
            <v>3.5161014378442247E-2</v>
          </cell>
          <cell r="I21">
            <v>1718597</v>
          </cell>
          <cell r="J21">
            <v>3.1043962073410085E-2</v>
          </cell>
          <cell r="K21">
            <v>0</v>
          </cell>
          <cell r="L21">
            <v>5226990.202839518</v>
          </cell>
          <cell r="M21">
            <v>3.1043962073410081E-2</v>
          </cell>
          <cell r="N21"/>
          <cell r="O21">
            <v>0</v>
          </cell>
          <cell r="P21">
            <v>5288166.3968642037</v>
          </cell>
          <cell r="Q21">
            <v>3.1043962073410085E-2</v>
          </cell>
          <cell r="R21"/>
          <cell r="S21">
            <v>0</v>
          </cell>
          <cell r="T21">
            <v>5508728</v>
          </cell>
          <cell r="U21">
            <v>3.1043960124986256E-2</v>
          </cell>
          <cell r="V21"/>
        </row>
        <row r="22">
          <cell r="A22" t="str">
            <v>M'care HMO U&amp;C Revenue</v>
          </cell>
          <cell r="B22">
            <v>0</v>
          </cell>
          <cell r="C22">
            <v>498281</v>
          </cell>
          <cell r="D22">
            <v>2.7767656843451461E-3</v>
          </cell>
          <cell r="E22">
            <v>0</v>
          </cell>
          <cell r="F22">
            <v>500925</v>
          </cell>
          <cell r="G22">
            <v>3.1865256009409181E-3</v>
          </cell>
          <cell r="I22">
            <v>237716</v>
          </cell>
          <cell r="J22">
            <v>4.2939947458553408E-3</v>
          </cell>
          <cell r="K22">
            <v>0</v>
          </cell>
          <cell r="L22">
            <v>722996.25977364019</v>
          </cell>
          <cell r="M22">
            <v>4.2939947458553399E-3</v>
          </cell>
          <cell r="N22"/>
          <cell r="O22">
            <v>0</v>
          </cell>
          <cell r="P22">
            <v>731458.13893365988</v>
          </cell>
          <cell r="Q22">
            <v>4.2939947458553408E-3</v>
          </cell>
          <cell r="R22"/>
          <cell r="S22">
            <v>0</v>
          </cell>
          <cell r="T22">
            <v>761966</v>
          </cell>
          <cell r="U22">
            <v>4.2939934809987498E-3</v>
          </cell>
          <cell r="V22"/>
        </row>
        <row r="23">
          <cell r="A23" t="str">
            <v>Catamount IP Revenue</v>
          </cell>
          <cell r="B23">
            <v>0</v>
          </cell>
          <cell r="C23">
            <v>1481429</v>
          </cell>
          <cell r="D23">
            <v>8.25554498564815E-3</v>
          </cell>
          <cell r="E23">
            <v>0</v>
          </cell>
          <cell r="F23">
            <v>1500384</v>
          </cell>
          <cell r="G23">
            <v>9.5443669755794561E-3</v>
          </cell>
          <cell r="I23">
            <v>1020206</v>
          </cell>
          <cell r="J23">
            <v>1.84285416366172E-2</v>
          </cell>
          <cell r="K23">
            <v>0</v>
          </cell>
          <cell r="L23">
            <v>3102883.7865294148</v>
          </cell>
          <cell r="M23">
            <v>1.8428541636617196E-2</v>
          </cell>
          <cell r="N23"/>
          <cell r="O23">
            <v>0</v>
          </cell>
          <cell r="P23">
            <v>3139199.6419633236</v>
          </cell>
          <cell r="Q23">
            <v>1.84285416366172E-2</v>
          </cell>
          <cell r="R23"/>
          <cell r="S23">
            <v>0</v>
          </cell>
          <cell r="T23">
            <v>3270131</v>
          </cell>
          <cell r="U23">
            <v>1.8428540375832938E-2</v>
          </cell>
          <cell r="V23"/>
        </row>
        <row r="24">
          <cell r="A24" t="str">
            <v>Pace VT IP Revenue</v>
          </cell>
          <cell r="B24">
            <v>0</v>
          </cell>
          <cell r="C24">
            <v>293722</v>
          </cell>
          <cell r="D24">
            <v>1.636821733795238E-3</v>
          </cell>
          <cell r="E24">
            <v>0</v>
          </cell>
          <cell r="F24">
            <v>800956</v>
          </cell>
          <cell r="G24">
            <v>5.0951076493032568E-3</v>
          </cell>
          <cell r="I24">
            <v>777860</v>
          </cell>
          <cell r="J24">
            <v>1.4050912656325345E-2</v>
          </cell>
          <cell r="K24">
            <v>0</v>
          </cell>
          <cell r="L24">
            <v>2365805.7119736318</v>
          </cell>
          <cell r="M24">
            <v>1.4050912656325344E-2</v>
          </cell>
          <cell r="N24">
            <v>-2383472</v>
          </cell>
          <cell r="O24">
            <v>0</v>
          </cell>
          <cell r="P24">
            <v>10022.876032478642</v>
          </cell>
          <cell r="Q24">
            <v>5.8838879125147166E-5</v>
          </cell>
          <cell r="R24">
            <v>0</v>
          </cell>
          <cell r="S24">
            <v>0</v>
          </cell>
          <cell r="T24">
            <v>10441</v>
          </cell>
          <cell r="U24">
            <v>5.8839352326885905E-5</v>
          </cell>
          <cell r="V24">
            <v>0</v>
          </cell>
        </row>
        <row r="25">
          <cell r="A25" t="str">
            <v>Commercial IP Revenue</v>
          </cell>
          <cell r="B25">
            <v>0</v>
          </cell>
          <cell r="C25">
            <v>10114589</v>
          </cell>
          <cell r="D25">
            <v>5.6365471784906279E-2</v>
          </cell>
          <cell r="E25">
            <v>0</v>
          </cell>
          <cell r="F25">
            <v>9453181.5</v>
          </cell>
          <cell r="G25">
            <v>6.0134361152050848E-2</v>
          </cell>
          <cell r="I25">
            <v>4556258</v>
          </cell>
          <cell r="J25">
            <v>8.2302192165278593E-2</v>
          </cell>
          <cell r="K25">
            <v>0</v>
          </cell>
          <cell r="L25">
            <v>13857533.748522298</v>
          </cell>
          <cell r="M25">
            <v>8.2302192165278579E-2</v>
          </cell>
          <cell r="N25"/>
          <cell r="O25">
            <v>0</v>
          </cell>
          <cell r="P25">
            <v>14019720.999771154</v>
          </cell>
          <cell r="Q25">
            <v>8.2302192165278593E-2</v>
          </cell>
          <cell r="R25"/>
          <cell r="S25">
            <v>0</v>
          </cell>
          <cell r="T25">
            <v>14604464</v>
          </cell>
          <cell r="U25">
            <v>8.2302193548637242E-2</v>
          </cell>
          <cell r="V25"/>
        </row>
        <row r="26">
          <cell r="A26" t="str">
            <v>Workers Comp IP Revenue</v>
          </cell>
          <cell r="B26">
            <v>0</v>
          </cell>
          <cell r="C26">
            <v>282122</v>
          </cell>
          <cell r="D26">
            <v>1.5721785265719972E-3</v>
          </cell>
          <cell r="E26">
            <v>0</v>
          </cell>
          <cell r="F26">
            <v>654744</v>
          </cell>
          <cell r="G26">
            <v>4.1650117643608538E-3</v>
          </cell>
          <cell r="I26">
            <v>126529</v>
          </cell>
          <cell r="J26">
            <v>2.285562861558879E-3</v>
          </cell>
          <cell r="K26">
            <v>0</v>
          </cell>
          <cell r="L26">
            <v>384828.92928073386</v>
          </cell>
          <cell r="M26">
            <v>2.2855628615588786E-3</v>
          </cell>
          <cell r="N26"/>
          <cell r="O26">
            <v>0</v>
          </cell>
          <cell r="P26">
            <v>389332.9303081705</v>
          </cell>
          <cell r="Q26">
            <v>2.285562861558879E-3</v>
          </cell>
          <cell r="R26"/>
          <cell r="S26">
            <v>0</v>
          </cell>
          <cell r="T26">
            <v>405571</v>
          </cell>
          <cell r="U26">
            <v>2.2855602875747E-3</v>
          </cell>
          <cell r="V26"/>
        </row>
        <row r="27">
          <cell r="A27" t="str">
            <v>Selfpay IP Revenue</v>
          </cell>
          <cell r="B27">
            <v>0</v>
          </cell>
          <cell r="C27">
            <v>5977474</v>
          </cell>
          <cell r="D27">
            <v>3.3310611245994368E-2</v>
          </cell>
          <cell r="E27">
            <v>0</v>
          </cell>
          <cell r="F27">
            <v>5113235</v>
          </cell>
          <cell r="G27">
            <v>3.2526734004346233E-2</v>
          </cell>
          <cell r="I27">
            <v>1813346</v>
          </cell>
          <cell r="J27">
            <v>3.2755465330132592E-2</v>
          </cell>
          <cell r="K27">
            <v>0</v>
          </cell>
          <cell r="L27">
            <v>5515162.5287127979</v>
          </cell>
          <cell r="M27">
            <v>3.2755465330132585E-2</v>
          </cell>
          <cell r="N27"/>
          <cell r="O27">
            <v>0</v>
          </cell>
          <cell r="P27">
            <v>5579711.4641117826</v>
          </cell>
          <cell r="Q27">
            <v>3.2755465330132592E-2</v>
          </cell>
          <cell r="R27"/>
          <cell r="S27">
            <v>0</v>
          </cell>
          <cell r="T27">
            <v>5812433</v>
          </cell>
          <cell r="U27">
            <v>3.2755463381229616E-2</v>
          </cell>
          <cell r="V27"/>
        </row>
        <row r="28">
          <cell r="A28" t="str">
            <v>TOTAL INPATIENT REVENUE</v>
          </cell>
          <cell r="B28">
            <v>0</v>
          </cell>
          <cell r="C28">
            <v>179446542</v>
          </cell>
          <cell r="D28">
            <v>0.40552712507167143</v>
          </cell>
          <cell r="E28">
            <v>0</v>
          </cell>
          <cell r="F28">
            <v>157200996.55000001</v>
          </cell>
          <cell r="G28">
            <v>0.40699050357465194</v>
          </cell>
          <cell r="I28">
            <v>55360105</v>
          </cell>
          <cell r="J28">
            <v>0.38041904039863883</v>
          </cell>
          <cell r="L28">
            <v>168373811.00000003</v>
          </cell>
          <cell r="M28">
            <v>0.3883430899798781</v>
          </cell>
          <cell r="N28">
            <v>0</v>
          </cell>
          <cell r="O28">
            <v>0</v>
          </cell>
          <cell r="P28">
            <v>170344442</v>
          </cell>
          <cell r="Q28">
            <v>0.38841642012155098</v>
          </cell>
          <cell r="R28">
            <v>0</v>
          </cell>
          <cell r="T28">
            <v>177449268</v>
          </cell>
          <cell r="U28">
            <v>0.38627190222147229</v>
          </cell>
          <cell r="V28">
            <v>0</v>
          </cell>
        </row>
        <row r="29">
          <cell r="A29">
            <v>0</v>
          </cell>
          <cell r="B29">
            <v>0</v>
          </cell>
          <cell r="C29">
            <v>0</v>
          </cell>
          <cell r="D29">
            <v>0</v>
          </cell>
          <cell r="F29">
            <v>0</v>
          </cell>
          <cell r="G29">
            <v>0</v>
          </cell>
          <cell r="I29">
            <v>0</v>
          </cell>
          <cell r="J29">
            <v>0</v>
          </cell>
          <cell r="L29">
            <v>0</v>
          </cell>
          <cell r="M29">
            <v>0</v>
          </cell>
          <cell r="N29">
            <v>0</v>
          </cell>
          <cell r="O29">
            <v>0</v>
          </cell>
          <cell r="P29">
            <v>0</v>
          </cell>
          <cell r="Q29">
            <v>0</v>
          </cell>
          <cell r="R29">
            <v>0</v>
          </cell>
          <cell r="T29">
            <v>0</v>
          </cell>
          <cell r="U29">
            <v>0</v>
          </cell>
          <cell r="V29">
            <v>0</v>
          </cell>
        </row>
        <row r="30">
          <cell r="A30" t="str">
            <v>Medicare OP APC Revenue</v>
          </cell>
          <cell r="B30">
            <v>0</v>
          </cell>
          <cell r="C30">
            <v>78126973</v>
          </cell>
          <cell r="D30">
            <v>0.29699816773199611</v>
          </cell>
          <cell r="E30">
            <v>0</v>
          </cell>
          <cell r="F30">
            <v>69524666</v>
          </cell>
          <cell r="G30">
            <v>0.3035332303844317</v>
          </cell>
          <cell r="I30">
            <v>26849314</v>
          </cell>
          <cell r="J30">
            <v>0.29778339130756609</v>
          </cell>
          <cell r="L30">
            <v>78970941.907446951</v>
          </cell>
          <cell r="M30">
            <v>0.29778339130756604</v>
          </cell>
          <cell r="N30">
            <v>519493</v>
          </cell>
          <cell r="O30">
            <v>0</v>
          </cell>
          <cell r="P30">
            <v>80390042.999337971</v>
          </cell>
          <cell r="Q30">
            <v>0.29972023019626565</v>
          </cell>
          <cell r="R30"/>
          <cell r="T30">
            <v>84503200</v>
          </cell>
          <cell r="U30">
            <v>0.29972022832368572</v>
          </cell>
          <cell r="V30"/>
        </row>
        <row r="31">
          <cell r="A31" t="str">
            <v>Medicare OP Fee Based Revenue</v>
          </cell>
          <cell r="B31">
            <v>0</v>
          </cell>
          <cell r="C31">
            <v>17954156</v>
          </cell>
          <cell r="D31">
            <v>6.8252374697461066E-2</v>
          </cell>
          <cell r="E31">
            <v>0</v>
          </cell>
          <cell r="F31">
            <v>14857548</v>
          </cell>
          <cell r="G31">
            <v>6.4865605251979958E-2</v>
          </cell>
          <cell r="I31">
            <v>4750958</v>
          </cell>
          <cell r="J31">
            <v>5.2692459300815349E-2</v>
          </cell>
          <cell r="L31">
            <v>13973825.48480458</v>
          </cell>
          <cell r="M31">
            <v>5.2692459300815335E-2</v>
          </cell>
          <cell r="N31">
            <v>0</v>
          </cell>
          <cell r="O31">
            <v>0</v>
          </cell>
          <cell r="P31">
            <v>14133010.194739232</v>
          </cell>
          <cell r="Q31">
            <v>5.2692459300815349E-2</v>
          </cell>
          <cell r="R31"/>
          <cell r="T31">
            <v>14856126</v>
          </cell>
          <cell r="U31">
            <v>5.2692459891760829E-2</v>
          </cell>
          <cell r="V31"/>
        </row>
        <row r="32">
          <cell r="A32" t="str">
            <v>Medicare OP U&amp;C Revenue</v>
          </cell>
          <cell r="B32">
            <v>0</v>
          </cell>
          <cell r="C32">
            <v>11916920</v>
          </cell>
          <cell r="D32">
            <v>4.5301939510811191E-2</v>
          </cell>
          <cell r="E32">
            <v>0</v>
          </cell>
          <cell r="F32">
            <v>9371108</v>
          </cell>
          <cell r="G32">
            <v>4.0912712669793926E-2</v>
          </cell>
          <cell r="I32">
            <v>4256095</v>
          </cell>
          <cell r="J32">
            <v>4.7203977085864303E-2</v>
          </cell>
          <cell r="L32">
            <v>12518302.366964588</v>
          </cell>
          <cell r="M32">
            <v>4.7203977085864289E-2</v>
          </cell>
          <cell r="N32"/>
          <cell r="O32">
            <v>0</v>
          </cell>
          <cell r="P32">
            <v>12660906.28980064</v>
          </cell>
          <cell r="Q32">
            <v>4.7203977085864303E-2</v>
          </cell>
          <cell r="R32"/>
          <cell r="T32">
            <v>13308702</v>
          </cell>
          <cell r="U32">
            <v>4.7203978099431651E-2</v>
          </cell>
          <cell r="V32"/>
        </row>
        <row r="33">
          <cell r="A33" t="str">
            <v>Medicaid OP Revenue</v>
          </cell>
          <cell r="B33">
            <v>0</v>
          </cell>
          <cell r="C33">
            <v>34304014</v>
          </cell>
          <cell r="D33">
            <v>0.13040604176297402</v>
          </cell>
          <cell r="E33">
            <v>0</v>
          </cell>
          <cell r="F33">
            <v>27343079</v>
          </cell>
          <cell r="G33">
            <v>0.11937537531682232</v>
          </cell>
          <cell r="I33">
            <v>10434769</v>
          </cell>
          <cell r="J33">
            <v>0.11573110956693569</v>
          </cell>
          <cell r="L33">
            <v>30691418.65287986</v>
          </cell>
          <cell r="M33">
            <v>0.11573110956693566</v>
          </cell>
          <cell r="N33"/>
          <cell r="O33">
            <v>0</v>
          </cell>
          <cell r="P33">
            <v>31041044.070848215</v>
          </cell>
          <cell r="Q33">
            <v>0.11573110956693569</v>
          </cell>
          <cell r="R33"/>
          <cell r="T33">
            <v>32629260</v>
          </cell>
          <cell r="U33">
            <v>0.11573111145179006</v>
          </cell>
          <cell r="V33"/>
        </row>
        <row r="34">
          <cell r="A34" t="str">
            <v>Medicaid OP Fee Based Revenue</v>
          </cell>
          <cell r="B34">
            <v>0</v>
          </cell>
          <cell r="C34">
            <v>7857241</v>
          </cell>
          <cell r="D34">
            <v>2.9869148782056574E-2</v>
          </cell>
          <cell r="E34">
            <v>0</v>
          </cell>
          <cell r="F34">
            <v>6501933</v>
          </cell>
          <cell r="G34">
            <v>2.8386367612800025E-2</v>
          </cell>
          <cell r="I34">
            <v>2260544</v>
          </cell>
          <cell r="J34">
            <v>2.5071495626293124E-2</v>
          </cell>
          <cell r="L34">
            <v>6648858.4737482592</v>
          </cell>
          <cell r="M34">
            <v>2.5071495626293117E-2</v>
          </cell>
          <cell r="N34"/>
          <cell r="O34">
            <v>0</v>
          </cell>
          <cell r="P34">
            <v>6724599.8381077256</v>
          </cell>
          <cell r="Q34">
            <v>2.5071495626293124E-2</v>
          </cell>
          <cell r="R34"/>
          <cell r="T34">
            <v>7068664</v>
          </cell>
          <cell r="U34">
            <v>2.5071495375600186E-2</v>
          </cell>
          <cell r="V34"/>
        </row>
        <row r="35">
          <cell r="A35" t="str">
            <v>Medicaid OP U&amp;C Revenue</v>
          </cell>
          <cell r="B35">
            <v>0</v>
          </cell>
          <cell r="C35">
            <v>6242367</v>
          </cell>
          <cell r="D35">
            <v>2.3730236691887157E-2</v>
          </cell>
          <cell r="E35">
            <v>0</v>
          </cell>
          <cell r="F35">
            <v>4768905</v>
          </cell>
          <cell r="G35">
            <v>2.0820253060208418E-2</v>
          </cell>
          <cell r="I35">
            <v>2394487</v>
          </cell>
          <cell r="J35">
            <v>2.6557045714534086E-2</v>
          </cell>
          <cell r="L35">
            <v>7042820.3035331527</v>
          </cell>
          <cell r="M35">
            <v>2.6557045714534079E-2</v>
          </cell>
          <cell r="N35"/>
          <cell r="O35">
            <v>0</v>
          </cell>
          <cell r="P35">
            <v>7123049.5369924465</v>
          </cell>
          <cell r="Q35">
            <v>2.6557045714534086E-2</v>
          </cell>
          <cell r="R35"/>
          <cell r="T35">
            <v>7487501</v>
          </cell>
          <cell r="U35">
            <v>2.6557047653743587E-2</v>
          </cell>
          <cell r="V35"/>
        </row>
        <row r="36">
          <cell r="A36" t="str">
            <v>Blue Cross OP Revenue</v>
          </cell>
          <cell r="B36">
            <v>0</v>
          </cell>
          <cell r="C36">
            <v>42352698</v>
          </cell>
          <cell r="D36">
            <v>0.16100295738459719</v>
          </cell>
          <cell r="E36">
            <v>0</v>
          </cell>
          <cell r="F36">
            <v>45886525.539999999</v>
          </cell>
          <cell r="G36">
            <v>0.2003330059618543</v>
          </cell>
          <cell r="I36">
            <v>17259448</v>
          </cell>
          <cell r="J36">
            <v>0.19142302695467711</v>
          </cell>
          <cell r="L36">
            <v>50764606.699545532</v>
          </cell>
          <cell r="M36">
            <v>0.19142302695467708</v>
          </cell>
          <cell r="N36"/>
          <cell r="O36">
            <v>0</v>
          </cell>
          <cell r="P36">
            <v>51342898.535321012</v>
          </cell>
          <cell r="Q36">
            <v>0.19142302695467711</v>
          </cell>
          <cell r="R36"/>
          <cell r="T36">
            <v>53969859</v>
          </cell>
          <cell r="U36">
            <v>0.1914230285016085</v>
          </cell>
          <cell r="V36"/>
        </row>
        <row r="37">
          <cell r="A37" t="str">
            <v>Blue Shield OP Revenue</v>
          </cell>
          <cell r="B37">
            <v>0</v>
          </cell>
          <cell r="C37">
            <v>7385441</v>
          </cell>
          <cell r="D37">
            <v>2.8075610261935544E-2</v>
          </cell>
          <cell r="E37">
            <v>0</v>
          </cell>
          <cell r="F37">
            <v>5245153</v>
          </cell>
          <cell r="G37">
            <v>2.2899473317147513E-2</v>
          </cell>
          <cell r="I37">
            <v>3211684</v>
          </cell>
          <cell r="J37">
            <v>3.5620506107837582E-2</v>
          </cell>
          <cell r="L37">
            <v>9446413.0662361365</v>
          </cell>
          <cell r="M37">
            <v>3.5620506107837568E-2</v>
          </cell>
          <cell r="N37"/>
          <cell r="O37">
            <v>0</v>
          </cell>
          <cell r="P37">
            <v>9554023.1494955067</v>
          </cell>
          <cell r="Q37">
            <v>3.5620506107837582E-2</v>
          </cell>
          <cell r="R37"/>
          <cell r="T37">
            <v>10042855</v>
          </cell>
          <cell r="U37">
            <v>3.5620506603556652E-2</v>
          </cell>
          <cell r="V37"/>
        </row>
        <row r="38">
          <cell r="A38" t="str">
            <v>M'care HMO OP Revenue</v>
          </cell>
          <cell r="B38">
            <v>0</v>
          </cell>
          <cell r="C38">
            <v>5478564</v>
          </cell>
          <cell r="D38">
            <v>2.0826654448809576E-2</v>
          </cell>
          <cell r="E38">
            <v>0</v>
          </cell>
          <cell r="F38">
            <v>4572455.5</v>
          </cell>
          <cell r="G38">
            <v>1.9962586928559452E-2</v>
          </cell>
          <cell r="I38">
            <v>1800792</v>
          </cell>
          <cell r="J38">
            <v>1.997242643888535E-2</v>
          </cell>
          <cell r="L38">
            <v>5296606.103954656</v>
          </cell>
          <cell r="M38">
            <v>1.9972426438885343E-2</v>
          </cell>
          <cell r="N38"/>
          <cell r="O38">
            <v>0</v>
          </cell>
          <cell r="P38">
            <v>5356943.1038129255</v>
          </cell>
          <cell r="Q38">
            <v>1.997242643888535E-2</v>
          </cell>
          <cell r="R38"/>
          <cell r="T38">
            <v>5631031</v>
          </cell>
          <cell r="U38">
            <v>1.9972425861005883E-2</v>
          </cell>
          <cell r="V38"/>
        </row>
        <row r="39">
          <cell r="A39" t="str">
            <v>M'care HMO U&amp;C Revenue</v>
          </cell>
          <cell r="B39">
            <v>0</v>
          </cell>
          <cell r="C39">
            <v>498281</v>
          </cell>
          <cell r="D39">
            <v>1.8942055263764892E-3</v>
          </cell>
          <cell r="E39">
            <v>0</v>
          </cell>
          <cell r="F39">
            <v>500925</v>
          </cell>
          <cell r="G39">
            <v>2.1869559708538756E-3</v>
          </cell>
          <cell r="I39">
            <v>274474</v>
          </cell>
          <cell r="J39">
            <v>3.0441671077984676E-3</v>
          </cell>
          <cell r="L39">
            <v>807300.71200718929</v>
          </cell>
          <cell r="M39">
            <v>3.0441671077984667E-3</v>
          </cell>
          <cell r="N39"/>
          <cell r="O39">
            <v>0</v>
          </cell>
          <cell r="P39">
            <v>816497.18650235515</v>
          </cell>
          <cell r="Q39">
            <v>3.0441671077984676E-3</v>
          </cell>
          <cell r="R39"/>
          <cell r="T39">
            <v>858273</v>
          </cell>
          <cell r="U39">
            <v>3.0441661324548028E-3</v>
          </cell>
          <cell r="V39"/>
        </row>
        <row r="40">
          <cell r="A40" t="str">
            <v>Catamount OP Revenue</v>
          </cell>
          <cell r="B40">
            <v>0</v>
          </cell>
          <cell r="C40">
            <v>5426934</v>
          </cell>
          <cell r="D40">
            <v>2.0630384008381748E-2</v>
          </cell>
          <cell r="E40">
            <v>0</v>
          </cell>
          <cell r="F40">
            <v>4761894</v>
          </cell>
          <cell r="G40">
            <v>2.0789644189995002E-2</v>
          </cell>
          <cell r="I40">
            <v>2028516</v>
          </cell>
          <cell r="J40">
            <v>2.2498093388965499E-2</v>
          </cell>
          <cell r="L40">
            <v>5966402.6870230902</v>
          </cell>
          <cell r="M40">
            <v>2.2498093388965492E-2</v>
          </cell>
          <cell r="N40"/>
          <cell r="O40">
            <v>0</v>
          </cell>
          <cell r="P40">
            <v>6034369.764622556</v>
          </cell>
          <cell r="Q40">
            <v>2.2498093388965499E-2</v>
          </cell>
          <cell r="R40"/>
          <cell r="T40">
            <v>6343118</v>
          </cell>
          <cell r="U40">
            <v>2.2498092086975174E-2</v>
          </cell>
          <cell r="V40"/>
        </row>
        <row r="41">
          <cell r="A41" t="str">
            <v>Pace VT OP Revenue</v>
          </cell>
          <cell r="B41">
            <v>0</v>
          </cell>
          <cell r="C41">
            <v>365935</v>
          </cell>
          <cell r="D41">
            <v>1.3910947824512284E-3</v>
          </cell>
          <cell r="E41">
            <v>0</v>
          </cell>
          <cell r="F41">
            <v>411541</v>
          </cell>
          <cell r="G41">
            <v>1.7967201621024601E-3</v>
          </cell>
          <cell r="I41">
            <v>176933</v>
          </cell>
          <cell r="J41">
            <v>1.9623484150925268E-3</v>
          </cell>
          <cell r="L41">
            <v>520406.80311274662</v>
          </cell>
          <cell r="M41">
            <v>1.9623484150925264E-3</v>
          </cell>
          <cell r="N41">
            <v>-519493</v>
          </cell>
          <cell r="O41">
            <v>0</v>
          </cell>
          <cell r="P41">
            <v>6842.0871099673677</v>
          </cell>
          <cell r="Q41">
            <v>2.5509526392954032E-5</v>
          </cell>
          <cell r="R41">
            <v>0</v>
          </cell>
          <cell r="T41">
            <v>7192</v>
          </cell>
          <cell r="U41">
            <v>2.5508949745145126E-5</v>
          </cell>
          <cell r="V41">
            <v>0</v>
          </cell>
        </row>
        <row r="42">
          <cell r="A42" t="str">
            <v>Commercial OP Revenue</v>
          </cell>
          <cell r="B42">
            <v>0</v>
          </cell>
          <cell r="C42">
            <v>33947382</v>
          </cell>
          <cell r="D42">
            <v>0.129050312154013</v>
          </cell>
          <cell r="E42">
            <v>0</v>
          </cell>
          <cell r="F42">
            <v>25846700.5</v>
          </cell>
          <cell r="G42">
            <v>0.11284243346877647</v>
          </cell>
          <cell r="I42">
            <v>10502622</v>
          </cell>
          <cell r="J42">
            <v>0.11648366125039368</v>
          </cell>
          <cell r="L42">
            <v>30890992.292684808</v>
          </cell>
          <cell r="M42">
            <v>0.11648366125039365</v>
          </cell>
          <cell r="N42"/>
          <cell r="O42">
            <v>0</v>
          </cell>
          <cell r="P42">
            <v>31242891.180577166</v>
          </cell>
          <cell r="Q42">
            <v>0.11648366125039368</v>
          </cell>
          <cell r="R42"/>
          <cell r="T42">
            <v>32841434</v>
          </cell>
          <cell r="U42">
            <v>0.11648366093777815</v>
          </cell>
          <cell r="V42"/>
        </row>
        <row r="43">
          <cell r="A43" t="str">
            <v>Workers Comp OP Revenue</v>
          </cell>
          <cell r="B43">
            <v>0</v>
          </cell>
          <cell r="C43">
            <v>3121534</v>
          </cell>
          <cell r="D43">
            <v>1.1866450764873851E-2</v>
          </cell>
          <cell r="E43">
            <v>0</v>
          </cell>
          <cell r="F43">
            <v>2842605</v>
          </cell>
          <cell r="G43">
            <v>1.2410344817146441E-2</v>
          </cell>
          <cell r="I43">
            <v>1089188</v>
          </cell>
          <cell r="J43">
            <v>1.2080088765452456E-2</v>
          </cell>
          <cell r="L43">
            <v>3203590.3142362721</v>
          </cell>
          <cell r="M43">
            <v>1.2080088765452454E-2</v>
          </cell>
          <cell r="N43"/>
          <cell r="O43">
            <v>0</v>
          </cell>
          <cell r="P43">
            <v>3240084.4435980353</v>
          </cell>
          <cell r="Q43">
            <v>1.2080088765452456E-2</v>
          </cell>
          <cell r="R43"/>
          <cell r="T43">
            <v>3405863</v>
          </cell>
          <cell r="U43">
            <v>1.2080087333961237E-2</v>
          </cell>
          <cell r="V43"/>
        </row>
        <row r="44">
          <cell r="A44" t="str">
            <v>Selfpay OP Revenue</v>
          </cell>
          <cell r="B44">
            <v>0</v>
          </cell>
          <cell r="C44">
            <v>8076964</v>
          </cell>
          <cell r="D44">
            <v>3.0704421491375256E-2</v>
          </cell>
          <cell r="E44">
            <v>0</v>
          </cell>
          <cell r="F44">
            <v>6616212</v>
          </cell>
          <cell r="G44">
            <v>2.8885290887528198E-2</v>
          </cell>
          <cell r="I44">
            <v>2874083</v>
          </cell>
          <cell r="J44">
            <v>3.1876202968888649E-2</v>
          </cell>
          <cell r="L44">
            <v>8453439.1318221707</v>
          </cell>
          <cell r="M44">
            <v>3.1876202968888642E-2</v>
          </cell>
          <cell r="N44"/>
          <cell r="O44">
            <v>0</v>
          </cell>
          <cell r="P44">
            <v>8549737.6191342287</v>
          </cell>
          <cell r="Q44">
            <v>3.1876202968888649E-2</v>
          </cell>
          <cell r="R44"/>
          <cell r="T44">
            <v>8987185</v>
          </cell>
          <cell r="U44">
            <v>3.1876202796902404E-2</v>
          </cell>
          <cell r="V44"/>
        </row>
        <row r="45">
          <cell r="A45" t="str">
            <v>TOTAL OUTPATIENT REVENUE</v>
          </cell>
          <cell r="B45">
            <v>0</v>
          </cell>
          <cell r="C45">
            <v>263055404</v>
          </cell>
          <cell r="D45">
            <v>0.59447287492832857</v>
          </cell>
          <cell r="E45">
            <v>0</v>
          </cell>
          <cell r="F45">
            <v>229051250.53999999</v>
          </cell>
          <cell r="G45">
            <v>0.59300949642534795</v>
          </cell>
          <cell r="I45">
            <v>90163907</v>
          </cell>
          <cell r="J45">
            <v>0.61958095960136117</v>
          </cell>
          <cell r="L45">
            <v>265195925.00000006</v>
          </cell>
          <cell r="M45">
            <v>0.6116569100201219</v>
          </cell>
          <cell r="N45">
            <v>0</v>
          </cell>
          <cell r="O45">
            <v>0</v>
          </cell>
          <cell r="P45">
            <v>268216940</v>
          </cell>
          <cell r="Q45">
            <v>0.61158357987844902</v>
          </cell>
          <cell r="R45">
            <v>0</v>
          </cell>
          <cell r="T45">
            <v>281940263</v>
          </cell>
          <cell r="U45">
            <v>0.61372809777852777</v>
          </cell>
          <cell r="V45">
            <v>0</v>
          </cell>
        </row>
        <row r="46">
          <cell r="A46">
            <v>0</v>
          </cell>
          <cell r="B46">
            <v>0</v>
          </cell>
          <cell r="C46">
            <v>0</v>
          </cell>
          <cell r="D46">
            <v>0</v>
          </cell>
          <cell r="F46">
            <v>0</v>
          </cell>
          <cell r="G46">
            <v>0</v>
          </cell>
          <cell r="I46">
            <v>0</v>
          </cell>
          <cell r="J46">
            <v>0</v>
          </cell>
          <cell r="L46">
            <v>0</v>
          </cell>
          <cell r="M46">
            <v>0</v>
          </cell>
          <cell r="N46">
            <v>0</v>
          </cell>
          <cell r="O46">
            <v>0</v>
          </cell>
          <cell r="P46">
            <v>0</v>
          </cell>
          <cell r="Q46">
            <v>0</v>
          </cell>
          <cell r="R46">
            <v>0</v>
          </cell>
          <cell r="T46">
            <v>0</v>
          </cell>
          <cell r="U46">
            <v>0</v>
          </cell>
          <cell r="V46">
            <v>0</v>
          </cell>
        </row>
        <row r="47">
          <cell r="A47" t="str">
            <v>TOTAL PATIENT REVENUE</v>
          </cell>
          <cell r="B47">
            <v>0</v>
          </cell>
          <cell r="C47">
            <v>442501946</v>
          </cell>
          <cell r="D47">
            <v>1</v>
          </cell>
          <cell r="E47">
            <v>0</v>
          </cell>
          <cell r="F47">
            <v>386252247.09000003</v>
          </cell>
          <cell r="G47">
            <v>0.99999999999999989</v>
          </cell>
          <cell r="I47">
            <v>145524012</v>
          </cell>
          <cell r="J47">
            <v>1</v>
          </cell>
          <cell r="L47">
            <v>433569736.00000012</v>
          </cell>
          <cell r="M47">
            <v>1</v>
          </cell>
          <cell r="N47">
            <v>0</v>
          </cell>
          <cell r="O47">
            <v>0</v>
          </cell>
          <cell r="P47">
            <v>438561382</v>
          </cell>
          <cell r="Q47">
            <v>1</v>
          </cell>
          <cell r="R47">
            <v>0</v>
          </cell>
          <cell r="T47">
            <v>459389531</v>
          </cell>
          <cell r="U47">
            <v>1</v>
          </cell>
          <cell r="V47">
            <v>0</v>
          </cell>
        </row>
        <row r="48">
          <cell r="A48">
            <v>0</v>
          </cell>
          <cell r="B48">
            <v>0</v>
          </cell>
          <cell r="D48">
            <v>0</v>
          </cell>
          <cell r="F48">
            <v>0</v>
          </cell>
          <cell r="G48">
            <v>0</v>
          </cell>
          <cell r="I48">
            <v>0</v>
          </cell>
          <cell r="J48">
            <v>0</v>
          </cell>
          <cell r="L48">
            <v>0</v>
          </cell>
          <cell r="M48">
            <v>0</v>
          </cell>
          <cell r="N48">
            <v>0</v>
          </cell>
          <cell r="O48">
            <v>0</v>
          </cell>
          <cell r="Q48">
            <v>0</v>
          </cell>
          <cell r="R48">
            <v>0</v>
          </cell>
          <cell r="U48">
            <v>0</v>
          </cell>
          <cell r="V48">
            <v>0</v>
          </cell>
        </row>
        <row r="49">
          <cell r="A49" t="str">
            <v xml:space="preserve">PATIENT DAYS BY PAYOR </v>
          </cell>
          <cell r="B49">
            <v>0</v>
          </cell>
          <cell r="D49">
            <v>0</v>
          </cell>
          <cell r="F49">
            <v>0</v>
          </cell>
          <cell r="G49">
            <v>0</v>
          </cell>
          <cell r="I49">
            <v>0</v>
          </cell>
          <cell r="J49">
            <v>0</v>
          </cell>
          <cell r="L49">
            <v>0</v>
          </cell>
          <cell r="M49">
            <v>0</v>
          </cell>
          <cell r="N49">
            <v>0</v>
          </cell>
          <cell r="P49">
            <v>0</v>
          </cell>
          <cell r="Q49">
            <v>0</v>
          </cell>
          <cell r="R49">
            <v>0</v>
          </cell>
          <cell r="T49">
            <v>0</v>
          </cell>
          <cell r="U49">
            <v>0</v>
          </cell>
          <cell r="V49">
            <v>0</v>
          </cell>
        </row>
        <row r="50">
          <cell r="A50" t="str">
            <v>Medicare IP DRG Days</v>
          </cell>
          <cell r="B50">
            <v>0</v>
          </cell>
          <cell r="C50">
            <v>14647</v>
          </cell>
          <cell r="D50">
            <v>0.44392919924834817</v>
          </cell>
          <cell r="F50">
            <v>14047</v>
          </cell>
          <cell r="G50">
            <v>0.41514954486345906</v>
          </cell>
          <cell r="I50">
            <v>4468</v>
          </cell>
          <cell r="J50">
            <v>0.45063035804336865</v>
          </cell>
          <cell r="K50">
            <v>0.47051390058972198</v>
          </cell>
          <cell r="L50">
            <v>13367</v>
          </cell>
          <cell r="M50">
            <v>0.45103927655554055</v>
          </cell>
          <cell r="N50">
            <v>683</v>
          </cell>
          <cell r="O50">
            <v>0</v>
          </cell>
          <cell r="P50">
            <v>14494</v>
          </cell>
          <cell r="Q50">
            <v>0.47398541482716899</v>
          </cell>
          <cell r="R50"/>
          <cell r="T50">
            <v>14494</v>
          </cell>
          <cell r="U50">
            <v>0.47398541482716899</v>
          </cell>
          <cell r="V50"/>
        </row>
        <row r="51">
          <cell r="A51" t="str">
            <v>Medicare Swing Days</v>
          </cell>
          <cell r="B51">
            <v>0</v>
          </cell>
          <cell r="C51">
            <v>193</v>
          </cell>
          <cell r="D51">
            <v>5.8495484027398922E-3</v>
          </cell>
          <cell r="F51">
            <v>432</v>
          </cell>
          <cell r="G51">
            <v>1.2767466603617449E-2</v>
          </cell>
          <cell r="I51">
            <v>71</v>
          </cell>
          <cell r="J51">
            <v>7.1608673726676749E-3</v>
          </cell>
          <cell r="K51">
            <v>0</v>
          </cell>
          <cell r="L51">
            <v>224</v>
          </cell>
          <cell r="M51">
            <v>7.5583749493858821E-3</v>
          </cell>
          <cell r="N51">
            <v>0</v>
          </cell>
          <cell r="O51">
            <v>0</v>
          </cell>
          <cell r="P51">
            <v>224</v>
          </cell>
          <cell r="Q51">
            <v>7.3252885967494035E-3</v>
          </cell>
          <cell r="R51">
            <v>0</v>
          </cell>
          <cell r="T51">
            <v>224</v>
          </cell>
          <cell r="U51">
            <v>7.3252885967494035E-3</v>
          </cell>
          <cell r="V51">
            <v>0</v>
          </cell>
        </row>
        <row r="52">
          <cell r="A52" t="str">
            <v>Medicare Rehab Days</v>
          </cell>
          <cell r="B52">
            <v>0</v>
          </cell>
          <cell r="C52">
            <v>0</v>
          </cell>
          <cell r="D52">
            <v>0</v>
          </cell>
          <cell r="F52">
            <v>1965</v>
          </cell>
          <cell r="G52">
            <v>5.8074240453954366E-2</v>
          </cell>
          <cell r="I52">
            <v>0</v>
          </cell>
          <cell r="J52">
            <v>0</v>
          </cell>
          <cell r="K52">
            <v>0</v>
          </cell>
          <cell r="L52">
            <v>0</v>
          </cell>
          <cell r="M52">
            <v>0</v>
          </cell>
          <cell r="N52">
            <v>0</v>
          </cell>
          <cell r="O52">
            <v>0</v>
          </cell>
          <cell r="P52">
            <v>0</v>
          </cell>
          <cell r="Q52">
            <v>0</v>
          </cell>
          <cell r="R52"/>
          <cell r="T52">
            <v>0</v>
          </cell>
          <cell r="U52">
            <v>0</v>
          </cell>
          <cell r="V52"/>
        </row>
        <row r="53">
          <cell r="A53" t="str">
            <v>Medicare Psych Days</v>
          </cell>
          <cell r="B53">
            <v>0</v>
          </cell>
          <cell r="C53">
            <v>2464</v>
          </cell>
          <cell r="D53">
            <v>7.4680244893010853E-2</v>
          </cell>
          <cell r="F53">
            <v>2621</v>
          </cell>
          <cell r="G53">
            <v>7.7461874926114199E-2</v>
          </cell>
          <cell r="I53">
            <v>923</v>
          </cell>
          <cell r="J53">
            <v>9.3091275844679772E-2</v>
          </cell>
          <cell r="K53">
            <v>9.7198820556023593E-2</v>
          </cell>
          <cell r="L53">
            <v>2761</v>
          </cell>
          <cell r="M53">
            <v>9.3163719800242947E-2</v>
          </cell>
          <cell r="N53">
            <v>0</v>
          </cell>
          <cell r="O53">
            <v>0</v>
          </cell>
          <cell r="P53">
            <v>2853</v>
          </cell>
          <cell r="Q53">
            <v>9.3299323064848422E-2</v>
          </cell>
          <cell r="R53"/>
          <cell r="T53">
            <v>2853</v>
          </cell>
          <cell r="U53">
            <v>9.3299323064848422E-2</v>
          </cell>
          <cell r="V53"/>
        </row>
        <row r="54">
          <cell r="A54" t="str">
            <v>Medicaid DRG Days</v>
          </cell>
          <cell r="B54">
            <v>0</v>
          </cell>
          <cell r="C54">
            <v>3798</v>
          </cell>
          <cell r="D54">
            <v>0.11511183851609383</v>
          </cell>
          <cell r="F54">
            <v>3723</v>
          </cell>
          <cell r="G54">
            <v>0.11003073649367537</v>
          </cell>
          <cell r="I54">
            <v>1101</v>
          </cell>
          <cell r="J54">
            <v>0.11104387291981846</v>
          </cell>
          <cell r="K54">
            <v>0.11594355518112889</v>
          </cell>
          <cell r="L54">
            <v>3294</v>
          </cell>
          <cell r="M54">
            <v>0.11114860305034417</v>
          </cell>
          <cell r="N54">
            <v>0</v>
          </cell>
          <cell r="P54">
            <v>3403</v>
          </cell>
          <cell r="Q54">
            <v>0.11128552274436705</v>
          </cell>
          <cell r="R54"/>
          <cell r="T54">
            <v>3403</v>
          </cell>
          <cell r="U54">
            <v>0.11128552274436705</v>
          </cell>
          <cell r="V54"/>
        </row>
        <row r="55">
          <cell r="A55" t="str">
            <v>Medicaid Rehab Days</v>
          </cell>
          <cell r="B55">
            <v>0</v>
          </cell>
          <cell r="C55">
            <v>0</v>
          </cell>
          <cell r="D55">
            <v>0</v>
          </cell>
          <cell r="F55">
            <v>218</v>
          </cell>
          <cell r="G55">
            <v>6.4428419434921389E-3</v>
          </cell>
          <cell r="I55">
            <v>0</v>
          </cell>
          <cell r="J55">
            <v>0</v>
          </cell>
          <cell r="K55">
            <v>0</v>
          </cell>
          <cell r="L55">
            <v>0</v>
          </cell>
          <cell r="M55">
            <v>0</v>
          </cell>
          <cell r="N55">
            <v>0</v>
          </cell>
          <cell r="P55">
            <v>0</v>
          </cell>
          <cell r="Q55">
            <v>0</v>
          </cell>
          <cell r="R55"/>
          <cell r="T55">
            <v>0</v>
          </cell>
          <cell r="U55">
            <v>0</v>
          </cell>
          <cell r="V55"/>
        </row>
        <row r="56">
          <cell r="A56" t="str">
            <v>Medicaid Psych Days</v>
          </cell>
          <cell r="B56">
            <v>0</v>
          </cell>
          <cell r="C56">
            <v>2187</v>
          </cell>
          <cell r="D56">
            <v>6.62847790507365E-2</v>
          </cell>
          <cell r="F56">
            <v>1733</v>
          </cell>
          <cell r="G56">
            <v>5.1217638018678333E-2</v>
          </cell>
          <cell r="I56">
            <v>642</v>
          </cell>
          <cell r="J56">
            <v>6.4750378214826015E-2</v>
          </cell>
          <cell r="K56">
            <v>6.7607413647851722E-2</v>
          </cell>
          <cell r="L56">
            <v>1921</v>
          </cell>
          <cell r="M56">
            <v>6.481981374004589E-2</v>
          </cell>
          <cell r="N56">
            <v>0</v>
          </cell>
          <cell r="P56">
            <v>1984</v>
          </cell>
          <cell r="Q56">
            <v>6.4881127571208994E-2</v>
          </cell>
          <cell r="R56"/>
          <cell r="T56">
            <v>1984</v>
          </cell>
          <cell r="U56">
            <v>6.4881127571208994E-2</v>
          </cell>
          <cell r="V56"/>
        </row>
        <row r="57">
          <cell r="A57" t="str">
            <v>Medicaid Level II Days</v>
          </cell>
          <cell r="B57">
            <v>0</v>
          </cell>
          <cell r="C57">
            <v>1154</v>
          </cell>
          <cell r="D57">
            <v>3.4976056252651995E-2</v>
          </cell>
          <cell r="F57">
            <v>1479</v>
          </cell>
          <cell r="G57">
            <v>4.3710840524884741E-2</v>
          </cell>
          <cell r="I57">
            <v>348</v>
          </cell>
          <cell r="J57">
            <v>3.509833585476551E-2</v>
          </cell>
          <cell r="K57">
            <v>0</v>
          </cell>
          <cell r="L57">
            <v>1002</v>
          </cell>
          <cell r="M57">
            <v>3.381023080037792E-2</v>
          </cell>
          <cell r="N57">
            <v>0</v>
          </cell>
          <cell r="O57">
            <v>0</v>
          </cell>
          <cell r="P57">
            <v>1002</v>
          </cell>
          <cell r="Q57">
            <v>3.2767585597959385E-2</v>
          </cell>
          <cell r="R57">
            <v>0</v>
          </cell>
          <cell r="T57">
            <v>1002</v>
          </cell>
          <cell r="U57">
            <v>3.2767585597959385E-2</v>
          </cell>
          <cell r="V57">
            <v>0</v>
          </cell>
        </row>
        <row r="58">
          <cell r="A58" t="str">
            <v>BCBS Days</v>
          </cell>
          <cell r="B58">
            <v>0</v>
          </cell>
          <cell r="C58">
            <v>3356</v>
          </cell>
          <cell r="D58">
            <v>0.10171546341759108</v>
          </cell>
          <cell r="F58">
            <v>2915</v>
          </cell>
          <cell r="G58">
            <v>8.6150845253576067E-2</v>
          </cell>
          <cell r="I58">
            <v>870</v>
          </cell>
          <cell r="J58">
            <v>8.7745839636913764E-2</v>
          </cell>
          <cell r="K58">
            <v>9.1617523167649539E-2</v>
          </cell>
          <cell r="L58">
            <v>2603</v>
          </cell>
          <cell r="M58">
            <v>8.7832366041301124E-2</v>
          </cell>
          <cell r="N58">
            <v>0</v>
          </cell>
          <cell r="O58">
            <v>0</v>
          </cell>
          <cell r="P58">
            <v>2689</v>
          </cell>
          <cell r="Q58">
            <v>8.7936165342228326E-2</v>
          </cell>
          <cell r="R58"/>
          <cell r="T58">
            <v>2689</v>
          </cell>
          <cell r="U58">
            <v>8.7936165342228326E-2</v>
          </cell>
          <cell r="V58"/>
        </row>
        <row r="59">
          <cell r="A59" t="str">
            <v>BCBS Psych Days</v>
          </cell>
          <cell r="B59">
            <v>0</v>
          </cell>
          <cell r="C59">
            <v>174</v>
          </cell>
          <cell r="D59">
            <v>5.2736861247499548E-3</v>
          </cell>
          <cell r="F59">
            <v>231</v>
          </cell>
          <cell r="G59">
            <v>6.8270481144343306E-3</v>
          </cell>
          <cell r="I59">
            <v>95</v>
          </cell>
          <cell r="J59">
            <v>9.5814422592032274E-3</v>
          </cell>
          <cell r="K59">
            <v>1.0004212299915754E-2</v>
          </cell>
          <cell r="L59">
            <v>284</v>
          </cell>
          <cell r="M59">
            <v>9.5829396679713869E-3</v>
          </cell>
          <cell r="N59">
            <v>0</v>
          </cell>
          <cell r="O59">
            <v>0</v>
          </cell>
          <cell r="P59">
            <v>294</v>
          </cell>
          <cell r="Q59">
            <v>9.6144412832335924E-3</v>
          </cell>
          <cell r="R59"/>
          <cell r="T59">
            <v>294</v>
          </cell>
          <cell r="U59">
            <v>9.6144412832335924E-3</v>
          </cell>
          <cell r="V59">
            <v>0</v>
          </cell>
        </row>
        <row r="60">
          <cell r="A60" t="str">
            <v>M'care HMO Days</v>
          </cell>
          <cell r="B60">
            <v>0</v>
          </cell>
          <cell r="C60">
            <v>1100</v>
          </cell>
          <cell r="D60">
            <v>3.3339395041522703E-2</v>
          </cell>
          <cell r="F60">
            <v>1155</v>
          </cell>
          <cell r="G60">
            <v>3.4135240572171655E-2</v>
          </cell>
          <cell r="I60">
            <v>280</v>
          </cell>
          <cell r="J60">
            <v>2.8240040342914774E-2</v>
          </cell>
          <cell r="K60">
            <v>2.9486099410278011E-2</v>
          </cell>
          <cell r="L60">
            <v>838</v>
          </cell>
          <cell r="M60">
            <v>2.8276420569577541E-2</v>
          </cell>
          <cell r="N60">
            <v>0</v>
          </cell>
          <cell r="O60">
            <v>0</v>
          </cell>
          <cell r="P60">
            <v>866</v>
          </cell>
          <cell r="Q60">
            <v>2.8320088949932959E-2</v>
          </cell>
          <cell r="R60"/>
          <cell r="T60">
            <v>866</v>
          </cell>
          <cell r="U60">
            <v>2.8320088949932959E-2</v>
          </cell>
          <cell r="V60"/>
        </row>
        <row r="61">
          <cell r="A61" t="str">
            <v>Catamount Days</v>
          </cell>
          <cell r="B61">
            <v>0</v>
          </cell>
          <cell r="C61">
            <v>185</v>
          </cell>
          <cell r="D61">
            <v>5.6070800751651818E-3</v>
          </cell>
          <cell r="F61">
            <v>249</v>
          </cell>
          <cell r="G61">
            <v>7.3590258895850575E-3</v>
          </cell>
          <cell r="I61">
            <v>145</v>
          </cell>
          <cell r="J61">
            <v>1.4624306606152295E-2</v>
          </cell>
          <cell r="K61">
            <v>1.5269587194608256E-2</v>
          </cell>
          <cell r="L61">
            <v>434</v>
          </cell>
          <cell r="M61">
            <v>1.4644351464435146E-2</v>
          </cell>
          <cell r="N61">
            <v>0</v>
          </cell>
          <cell r="O61">
            <v>0</v>
          </cell>
          <cell r="P61">
            <v>448</v>
          </cell>
          <cell r="Q61">
            <v>1.4650577193498807E-2</v>
          </cell>
          <cell r="R61">
            <v>0</v>
          </cell>
          <cell r="T61">
            <v>448</v>
          </cell>
          <cell r="U61">
            <v>1.4650577193498807E-2</v>
          </cell>
          <cell r="V61">
            <v>0</v>
          </cell>
        </row>
        <row r="62">
          <cell r="A62" t="str">
            <v>Pace VT Days</v>
          </cell>
          <cell r="B62">
            <v>0</v>
          </cell>
          <cell r="C62">
            <v>72</v>
          </cell>
          <cell r="D62">
            <v>2.1822149481723948E-3</v>
          </cell>
          <cell r="F62">
            <v>223</v>
          </cell>
          <cell r="G62">
            <v>6.5906135477006743E-3</v>
          </cell>
          <cell r="I62">
            <v>221</v>
          </cell>
          <cell r="J62">
            <v>2.2289460413514876E-2</v>
          </cell>
          <cell r="K62">
            <v>2.327295703454086E-2</v>
          </cell>
          <cell r="L62">
            <v>661</v>
          </cell>
          <cell r="M62">
            <v>2.2303954649750303E-2</v>
          </cell>
          <cell r="N62">
            <v>-683</v>
          </cell>
          <cell r="O62">
            <v>0</v>
          </cell>
          <cell r="P62">
            <v>0</v>
          </cell>
          <cell r="Q62">
            <v>0</v>
          </cell>
          <cell r="R62">
            <v>0</v>
          </cell>
          <cell r="T62">
            <v>0</v>
          </cell>
          <cell r="U62">
            <v>0</v>
          </cell>
          <cell r="V62">
            <v>0</v>
          </cell>
        </row>
        <row r="63">
          <cell r="A63" t="str">
            <v>Commercial Days</v>
          </cell>
          <cell r="B63">
            <v>0</v>
          </cell>
          <cell r="C63">
            <v>2075</v>
          </cell>
          <cell r="D63">
            <v>6.2890222464690546E-2</v>
          </cell>
          <cell r="F63">
            <v>1593</v>
          </cell>
          <cell r="G63">
            <v>4.7080033100839344E-2</v>
          </cell>
          <cell r="I63">
            <v>482</v>
          </cell>
          <cell r="J63">
            <v>4.861321230458901E-2</v>
          </cell>
          <cell r="K63">
            <v>5.0758213984835723E-2</v>
          </cell>
          <cell r="L63">
            <v>1442</v>
          </cell>
          <cell r="M63">
            <v>4.8657038736671612E-2</v>
          </cell>
          <cell r="N63">
            <v>0</v>
          </cell>
          <cell r="O63">
            <v>0</v>
          </cell>
          <cell r="P63">
            <v>1490</v>
          </cell>
          <cell r="Q63">
            <v>4.8726250040877724E-2</v>
          </cell>
          <cell r="R63"/>
          <cell r="T63">
            <v>1490</v>
          </cell>
          <cell r="U63">
            <v>4.8726250040877724E-2</v>
          </cell>
          <cell r="V63"/>
        </row>
        <row r="64">
          <cell r="A64" t="str">
            <v>Workers Comp Days</v>
          </cell>
          <cell r="B64">
            <v>0</v>
          </cell>
          <cell r="C64">
            <v>39</v>
          </cell>
          <cell r="D64">
            <v>1.1820330969267139E-3</v>
          </cell>
          <cell r="F64">
            <v>49</v>
          </cell>
          <cell r="G64">
            <v>1.4481617212436459E-3</v>
          </cell>
          <cell r="I64">
            <v>9</v>
          </cell>
          <cell r="J64">
            <v>9.0771558245083205E-4</v>
          </cell>
          <cell r="K64">
            <v>9.4776748104465037E-4</v>
          </cell>
          <cell r="L64">
            <v>27</v>
          </cell>
          <cell r="M64">
            <v>9.1105412336347689E-4</v>
          </cell>
          <cell r="N64"/>
          <cell r="O64">
            <v>0</v>
          </cell>
          <cell r="P64">
            <v>28</v>
          </cell>
          <cell r="Q64">
            <v>9.1566107459367543E-4</v>
          </cell>
          <cell r="R64"/>
          <cell r="T64">
            <v>28</v>
          </cell>
          <cell r="U64">
            <v>9.1566107459367543E-4</v>
          </cell>
          <cell r="V64"/>
        </row>
        <row r="65">
          <cell r="A65" t="str">
            <v>Selfpay Days</v>
          </cell>
          <cell r="B65">
            <v>0</v>
          </cell>
          <cell r="C65">
            <v>1550</v>
          </cell>
          <cell r="D65">
            <v>4.6978238467600172E-2</v>
          </cell>
          <cell r="F65">
            <v>1203</v>
          </cell>
          <cell r="G65">
            <v>3.5553847972573591E-2</v>
          </cell>
          <cell r="I65">
            <v>260</v>
          </cell>
          <cell r="J65">
            <v>2.6222894604135148E-2</v>
          </cell>
          <cell r="K65">
            <v>2.737994945240101E-2</v>
          </cell>
          <cell r="L65">
            <v>778</v>
          </cell>
          <cell r="M65">
            <v>2.6251855850992038E-2</v>
          </cell>
          <cell r="N65"/>
          <cell r="P65">
            <v>804</v>
          </cell>
          <cell r="Q65">
            <v>2.6292553713332681E-2</v>
          </cell>
          <cell r="R65"/>
          <cell r="T65">
            <v>804</v>
          </cell>
          <cell r="U65">
            <v>2.6292553713332681E-2</v>
          </cell>
          <cell r="V65"/>
        </row>
        <row r="66">
          <cell r="A66" t="str">
            <v>TOTAL PATIENT DAYS</v>
          </cell>
          <cell r="B66">
            <v>0</v>
          </cell>
          <cell r="C66">
            <v>32994</v>
          </cell>
          <cell r="D66">
            <v>1</v>
          </cell>
          <cell r="F66">
            <v>33836</v>
          </cell>
          <cell r="G66">
            <v>0.99999999999999978</v>
          </cell>
          <cell r="I66">
            <v>9915</v>
          </cell>
          <cell r="J66">
            <v>1</v>
          </cell>
          <cell r="K66">
            <v>0</v>
          </cell>
          <cell r="L66">
            <v>29636</v>
          </cell>
          <cell r="M66">
            <v>0.99999999999999978</v>
          </cell>
          <cell r="N66"/>
          <cell r="P66">
            <v>30579</v>
          </cell>
          <cell r="Q66">
            <v>1</v>
          </cell>
          <cell r="R66"/>
          <cell r="T66">
            <v>30579</v>
          </cell>
          <cell r="U66">
            <v>1</v>
          </cell>
          <cell r="V66"/>
        </row>
        <row r="67">
          <cell r="A67">
            <v>0</v>
          </cell>
          <cell r="B67">
            <v>0</v>
          </cell>
          <cell r="D67">
            <v>0</v>
          </cell>
          <cell r="G67">
            <v>0</v>
          </cell>
          <cell r="J67">
            <v>0</v>
          </cell>
          <cell r="L67"/>
          <cell r="M67">
            <v>0</v>
          </cell>
          <cell r="N67">
            <v>0</v>
          </cell>
          <cell r="P67"/>
          <cell r="Q67">
            <v>0</v>
          </cell>
          <cell r="R67">
            <v>0</v>
          </cell>
          <cell r="T67"/>
          <cell r="U67">
            <v>0</v>
          </cell>
          <cell r="V67">
            <v>0</v>
          </cell>
        </row>
        <row r="68">
          <cell r="A68" t="str">
            <v xml:space="preserve">DISCHARGES BY PAYOR </v>
          </cell>
          <cell r="B68">
            <v>0</v>
          </cell>
          <cell r="D68">
            <v>0</v>
          </cell>
          <cell r="G68">
            <v>0</v>
          </cell>
          <cell r="J68">
            <v>0</v>
          </cell>
          <cell r="M68">
            <v>0</v>
          </cell>
          <cell r="N68">
            <v>0</v>
          </cell>
          <cell r="Q68">
            <v>0</v>
          </cell>
          <cell r="R68">
            <v>0</v>
          </cell>
          <cell r="T68">
            <v>0</v>
          </cell>
          <cell r="U68">
            <v>0</v>
          </cell>
          <cell r="V68">
            <v>0</v>
          </cell>
        </row>
        <row r="69">
          <cell r="A69" t="str">
            <v>Medicare IP DRG Discharges</v>
          </cell>
          <cell r="B69">
            <v>0</v>
          </cell>
          <cell r="C69">
            <v>3293</v>
          </cell>
          <cell r="D69">
            <v>0.46862103315781983</v>
          </cell>
          <cell r="F69">
            <v>3095</v>
          </cell>
          <cell r="G69">
            <v>0.4523531131248173</v>
          </cell>
          <cell r="I69">
            <v>1013</v>
          </cell>
          <cell r="J69">
            <v>0.46639042357274402</v>
          </cell>
          <cell r="K69">
            <v>0</v>
          </cell>
          <cell r="L69">
            <v>2884</v>
          </cell>
          <cell r="M69">
            <v>0.46644023936600354</v>
          </cell>
          <cell r="N69">
            <v>64</v>
          </cell>
          <cell r="O69">
            <v>0</v>
          </cell>
          <cell r="P69">
            <v>2994</v>
          </cell>
          <cell r="Q69">
            <v>0.47659980897803245</v>
          </cell>
          <cell r="R69"/>
          <cell r="T69">
            <v>2994</v>
          </cell>
          <cell r="U69">
            <v>0.47659980897803245</v>
          </cell>
          <cell r="V69"/>
        </row>
        <row r="70">
          <cell r="A70" t="str">
            <v>Medicare Rehab Discharges</v>
          </cell>
          <cell r="B70">
            <v>0</v>
          </cell>
          <cell r="C70">
            <v>0</v>
          </cell>
          <cell r="D70">
            <v>0</v>
          </cell>
          <cell r="F70">
            <v>147</v>
          </cell>
          <cell r="G70">
            <v>2.1484945922244959E-2</v>
          </cell>
          <cell r="I70">
            <v>0</v>
          </cell>
          <cell r="J70">
            <v>0</v>
          </cell>
          <cell r="K70">
            <v>0</v>
          </cell>
          <cell r="L70">
            <v>0</v>
          </cell>
          <cell r="M70">
            <v>0</v>
          </cell>
          <cell r="N70">
            <v>0</v>
          </cell>
          <cell r="O70">
            <v>0</v>
          </cell>
          <cell r="P70">
            <v>0</v>
          </cell>
          <cell r="Q70">
            <v>0</v>
          </cell>
          <cell r="R70"/>
          <cell r="T70">
            <v>0</v>
          </cell>
          <cell r="U70">
            <v>0</v>
          </cell>
          <cell r="V70"/>
        </row>
        <row r="71">
          <cell r="A71" t="str">
            <v>Medicare Psych Discharges</v>
          </cell>
          <cell r="B71">
            <v>0</v>
          </cell>
          <cell r="C71">
            <v>157</v>
          </cell>
          <cell r="D71">
            <v>2.2342393624590864E-2</v>
          </cell>
          <cell r="F71">
            <v>148</v>
          </cell>
          <cell r="G71">
            <v>2.1631102016954108E-2</v>
          </cell>
          <cell r="I71">
            <v>54</v>
          </cell>
          <cell r="J71">
            <v>2.4861878453038673E-2</v>
          </cell>
          <cell r="L71">
            <v>154</v>
          </cell>
          <cell r="M71">
            <v>2.4907003072941938E-2</v>
          </cell>
          <cell r="N71">
            <v>0</v>
          </cell>
          <cell r="O71">
            <v>0</v>
          </cell>
          <cell r="P71">
            <v>156</v>
          </cell>
          <cell r="Q71">
            <v>2.4832855778414518E-2</v>
          </cell>
          <cell r="R71"/>
          <cell r="T71">
            <v>156</v>
          </cell>
          <cell r="U71">
            <v>2.4832855778414518E-2</v>
          </cell>
          <cell r="V71"/>
        </row>
        <row r="72">
          <cell r="A72" t="str">
            <v>Medicaid DRG Discharges</v>
          </cell>
          <cell r="B72">
            <v>0</v>
          </cell>
          <cell r="C72">
            <v>1255</v>
          </cell>
          <cell r="D72">
            <v>0.17859684075707982</v>
          </cell>
          <cell r="F72">
            <v>1210</v>
          </cell>
          <cell r="G72">
            <v>0.17684887459807075</v>
          </cell>
          <cell r="I72">
            <v>348</v>
          </cell>
          <cell r="J72">
            <v>0.16022099447513813</v>
          </cell>
          <cell r="L72">
            <v>990</v>
          </cell>
          <cell r="M72">
            <v>0.16011644832605532</v>
          </cell>
          <cell r="N72">
            <v>0</v>
          </cell>
          <cell r="P72">
            <v>1007</v>
          </cell>
          <cell r="Q72">
            <v>0.16029926774912448</v>
          </cell>
          <cell r="R72"/>
          <cell r="T72">
            <v>1007</v>
          </cell>
          <cell r="U72">
            <v>0.16029926774912448</v>
          </cell>
          <cell r="V72"/>
        </row>
        <row r="73">
          <cell r="A73" t="str">
            <v>Medicaid Rehab Discharges</v>
          </cell>
          <cell r="B73">
            <v>0</v>
          </cell>
          <cell r="C73">
            <v>0</v>
          </cell>
          <cell r="D73">
            <v>0</v>
          </cell>
          <cell r="F73">
            <v>15</v>
          </cell>
          <cell r="G73">
            <v>2.1923414206372407E-3</v>
          </cell>
          <cell r="I73">
            <v>0</v>
          </cell>
          <cell r="J73">
            <v>0</v>
          </cell>
          <cell r="L73">
            <v>0</v>
          </cell>
          <cell r="M73">
            <v>0</v>
          </cell>
          <cell r="N73">
            <v>0</v>
          </cell>
          <cell r="P73">
            <v>0</v>
          </cell>
          <cell r="Q73">
            <v>0</v>
          </cell>
          <cell r="R73"/>
          <cell r="T73">
            <v>0</v>
          </cell>
          <cell r="U73">
            <v>0</v>
          </cell>
          <cell r="V73"/>
        </row>
        <row r="74">
          <cell r="A74" t="str">
            <v>Medicaid Psych Discharges</v>
          </cell>
          <cell r="B74">
            <v>0</v>
          </cell>
          <cell r="C74">
            <v>268</v>
          </cell>
          <cell r="D74">
            <v>3.8138608225416253E-2</v>
          </cell>
          <cell r="F74">
            <v>225</v>
          </cell>
          <cell r="G74">
            <v>3.2885121309558611E-2</v>
          </cell>
          <cell r="I74">
            <v>77</v>
          </cell>
          <cell r="J74">
            <v>3.5451197053406998E-2</v>
          </cell>
          <cell r="L74">
            <v>219</v>
          </cell>
          <cell r="M74">
            <v>3.5419699175157693E-2</v>
          </cell>
          <cell r="N74">
            <v>0</v>
          </cell>
          <cell r="P74">
            <v>223</v>
          </cell>
          <cell r="Q74">
            <v>3.5498248965297678E-2</v>
          </cell>
          <cell r="R74"/>
          <cell r="T74">
            <v>223</v>
          </cell>
          <cell r="U74">
            <v>3.5498248965297678E-2</v>
          </cell>
          <cell r="V74"/>
        </row>
        <row r="75">
          <cell r="A75" t="str">
            <v>BCBS Discharges</v>
          </cell>
          <cell r="B75">
            <v>0</v>
          </cell>
          <cell r="C75">
            <v>935</v>
          </cell>
          <cell r="D75">
            <v>0.13305820407001565</v>
          </cell>
          <cell r="F75">
            <v>875</v>
          </cell>
          <cell r="G75">
            <v>0.12788658287050569</v>
          </cell>
          <cell r="I75">
            <v>295</v>
          </cell>
          <cell r="J75">
            <v>0.13581952117863719</v>
          </cell>
          <cell r="L75">
            <v>840</v>
          </cell>
          <cell r="M75">
            <v>0.1358563803978651</v>
          </cell>
          <cell r="N75">
            <v>0</v>
          </cell>
          <cell r="P75">
            <v>853</v>
          </cell>
          <cell r="Q75">
            <v>0.13578478191658708</v>
          </cell>
          <cell r="R75"/>
          <cell r="T75">
            <v>853</v>
          </cell>
          <cell r="U75">
            <v>0.13578478191658708</v>
          </cell>
          <cell r="V75"/>
        </row>
        <row r="76">
          <cell r="A76" t="str">
            <v>BCBS Psych Discharges</v>
          </cell>
          <cell r="B76">
            <v>0</v>
          </cell>
          <cell r="C76">
            <v>36</v>
          </cell>
          <cell r="D76">
            <v>5.1230966272947202E-3</v>
          </cell>
          <cell r="F76">
            <v>46</v>
          </cell>
          <cell r="G76">
            <v>6.7231803566208713E-3</v>
          </cell>
          <cell r="I76">
            <v>15</v>
          </cell>
          <cell r="J76">
            <v>6.9060773480662981E-3</v>
          </cell>
          <cell r="L76">
            <v>43</v>
          </cell>
          <cell r="M76">
            <v>6.9545528060811906E-3</v>
          </cell>
          <cell r="N76">
            <v>0</v>
          </cell>
          <cell r="P76">
            <v>43</v>
          </cell>
          <cell r="Q76">
            <v>6.8449538363578475E-3</v>
          </cell>
          <cell r="R76"/>
          <cell r="T76">
            <v>43</v>
          </cell>
          <cell r="U76">
            <v>6.8449538363578475E-3</v>
          </cell>
          <cell r="V76"/>
        </row>
        <row r="77">
          <cell r="A77" t="str">
            <v>M'care HMO Discharges</v>
          </cell>
          <cell r="B77">
            <v>0</v>
          </cell>
          <cell r="C77">
            <v>158</v>
          </cell>
          <cell r="D77">
            <v>2.2484701864237941E-2</v>
          </cell>
          <cell r="F77">
            <v>207</v>
          </cell>
          <cell r="G77">
            <v>3.0254311604793919E-2</v>
          </cell>
          <cell r="I77">
            <v>72</v>
          </cell>
          <cell r="J77">
            <v>3.3149171270718231E-2</v>
          </cell>
          <cell r="L77">
            <v>205</v>
          </cell>
          <cell r="M77">
            <v>3.3155426168526604E-2</v>
          </cell>
          <cell r="N77">
            <v>0</v>
          </cell>
          <cell r="P77">
            <v>208</v>
          </cell>
          <cell r="Q77">
            <v>3.3110474371219355E-2</v>
          </cell>
          <cell r="R77"/>
          <cell r="T77">
            <v>208</v>
          </cell>
          <cell r="U77">
            <v>3.3110474371219355E-2</v>
          </cell>
          <cell r="V77"/>
        </row>
        <row r="78">
          <cell r="A78" t="str">
            <v>Catamount Discharges</v>
          </cell>
          <cell r="B78">
            <v>0</v>
          </cell>
          <cell r="C78">
            <v>42</v>
          </cell>
          <cell r="D78">
            <v>5.9769460651771739E-3</v>
          </cell>
          <cell r="F78">
            <v>56</v>
          </cell>
          <cell r="G78">
            <v>8.1847413037123649E-3</v>
          </cell>
          <cell r="I78">
            <v>36</v>
          </cell>
          <cell r="J78">
            <v>1.6574585635359115E-2</v>
          </cell>
          <cell r="L78">
            <v>102</v>
          </cell>
          <cell r="M78">
            <v>1.6496846191169336E-2</v>
          </cell>
          <cell r="N78">
            <v>0</v>
          </cell>
          <cell r="P78">
            <v>104</v>
          </cell>
          <cell r="Q78">
            <v>1.6555237185609677E-2</v>
          </cell>
          <cell r="R78">
            <v>0</v>
          </cell>
          <cell r="T78">
            <v>104</v>
          </cell>
          <cell r="U78">
            <v>1.6555237185609677E-2</v>
          </cell>
          <cell r="V78">
            <v>0</v>
          </cell>
        </row>
        <row r="79">
          <cell r="A79" t="str">
            <v>Pace VT Discharges</v>
          </cell>
          <cell r="B79">
            <v>0</v>
          </cell>
          <cell r="C79">
            <v>21</v>
          </cell>
          <cell r="D79">
            <v>2.9884730325885869E-3</v>
          </cell>
          <cell r="F79">
            <v>38</v>
          </cell>
          <cell r="G79">
            <v>5.553931598947676E-3</v>
          </cell>
          <cell r="I79">
            <v>22</v>
          </cell>
          <cell r="J79">
            <v>1.0128913443830571E-2</v>
          </cell>
          <cell r="L79">
            <v>63</v>
          </cell>
          <cell r="M79">
            <v>1.0189228529839884E-2</v>
          </cell>
          <cell r="N79">
            <v>-64</v>
          </cell>
          <cell r="P79">
            <v>0</v>
          </cell>
          <cell r="Q79">
            <v>0</v>
          </cell>
          <cell r="R79">
            <v>0</v>
          </cell>
          <cell r="T79">
            <v>0</v>
          </cell>
          <cell r="U79">
            <v>0</v>
          </cell>
          <cell r="V79">
            <v>0</v>
          </cell>
        </row>
        <row r="80">
          <cell r="A80" t="str">
            <v>Commercial Discharges</v>
          </cell>
          <cell r="B80">
            <v>0</v>
          </cell>
          <cell r="C80">
            <v>543</v>
          </cell>
          <cell r="D80">
            <v>7.7273374128362035E-2</v>
          </cell>
          <cell r="F80">
            <v>494</v>
          </cell>
          <cell r="G80">
            <v>7.2201110786319786E-2</v>
          </cell>
          <cell r="I80">
            <v>170</v>
          </cell>
          <cell r="J80">
            <v>7.8268876611418042E-2</v>
          </cell>
          <cell r="L80">
            <v>484</v>
          </cell>
          <cell r="M80">
            <v>7.8279152514960371E-2</v>
          </cell>
          <cell r="N80">
            <v>0</v>
          </cell>
          <cell r="P80">
            <v>492</v>
          </cell>
          <cell r="Q80">
            <v>7.8319006685768869E-2</v>
          </cell>
          <cell r="R80"/>
          <cell r="T80">
            <v>492</v>
          </cell>
          <cell r="U80">
            <v>7.8319006685768869E-2</v>
          </cell>
          <cell r="V80"/>
        </row>
        <row r="81">
          <cell r="A81" t="str">
            <v>Workers Comp Discharges</v>
          </cell>
          <cell r="B81">
            <v>0</v>
          </cell>
          <cell r="C81">
            <v>15</v>
          </cell>
          <cell r="D81">
            <v>2.1346235947061333E-3</v>
          </cell>
          <cell r="F81">
            <v>21</v>
          </cell>
          <cell r="G81">
            <v>3.0692779888921366E-3</v>
          </cell>
          <cell r="I81">
            <v>5</v>
          </cell>
          <cell r="J81">
            <v>2.3020257826887663E-3</v>
          </cell>
          <cell r="L81">
            <v>14</v>
          </cell>
          <cell r="M81">
            <v>2.2642730066310852E-3</v>
          </cell>
          <cell r="N81"/>
          <cell r="P81">
            <v>14</v>
          </cell>
          <cell r="Q81">
            <v>2.2285896211397642E-3</v>
          </cell>
          <cell r="R81"/>
          <cell r="T81">
            <v>14</v>
          </cell>
          <cell r="U81">
            <v>2.2285896211397642E-3</v>
          </cell>
          <cell r="V81"/>
        </row>
        <row r="82">
          <cell r="A82" t="str">
            <v>Selfpay Discharges</v>
          </cell>
          <cell r="B82">
            <v>0</v>
          </cell>
          <cell r="C82">
            <v>304</v>
          </cell>
          <cell r="D82">
            <v>4.3261704852710969E-2</v>
          </cell>
          <cell r="F82">
            <v>265</v>
          </cell>
          <cell r="G82">
            <v>3.8731365097924582E-2</v>
          </cell>
          <cell r="I82">
            <v>65</v>
          </cell>
          <cell r="J82">
            <v>2.9926335174953959E-2</v>
          </cell>
          <cell r="L82">
            <v>185</v>
          </cell>
          <cell r="M82">
            <v>2.9920750444767913E-2</v>
          </cell>
          <cell r="N82"/>
          <cell r="P82">
            <v>188</v>
          </cell>
          <cell r="Q82">
            <v>2.9926774912448266E-2</v>
          </cell>
          <cell r="R82"/>
          <cell r="T82">
            <v>188</v>
          </cell>
          <cell r="U82">
            <v>2.9926774912448266E-2</v>
          </cell>
          <cell r="V82"/>
        </row>
        <row r="83">
          <cell r="A83" t="str">
            <v>TOTAL DISCHARGES</v>
          </cell>
          <cell r="B83">
            <v>0</v>
          </cell>
          <cell r="C83">
            <v>7027</v>
          </cell>
          <cell r="D83">
            <v>0.99999999999999989</v>
          </cell>
          <cell r="E83">
            <v>0</v>
          </cell>
          <cell r="F83">
            <v>6842</v>
          </cell>
          <cell r="G83">
            <v>1</v>
          </cell>
          <cell r="H83">
            <v>0</v>
          </cell>
          <cell r="I83">
            <v>2172</v>
          </cell>
          <cell r="J83">
            <v>0.99999999999999989</v>
          </cell>
          <cell r="K83">
            <v>0</v>
          </cell>
          <cell r="L83">
            <v>6183</v>
          </cell>
          <cell r="M83">
            <v>0.99999999999999989</v>
          </cell>
          <cell r="N83"/>
          <cell r="P83">
            <v>6282</v>
          </cell>
          <cell r="Q83">
            <v>1</v>
          </cell>
          <cell r="R83"/>
          <cell r="T83">
            <v>6282</v>
          </cell>
          <cell r="U83">
            <v>1</v>
          </cell>
          <cell r="V83"/>
        </row>
        <row r="84">
          <cell r="A84">
            <v>0</v>
          </cell>
          <cell r="B84">
            <v>0</v>
          </cell>
          <cell r="C84">
            <v>0</v>
          </cell>
          <cell r="D84">
            <v>0</v>
          </cell>
          <cell r="E84">
            <v>0</v>
          </cell>
          <cell r="F84">
            <v>0</v>
          </cell>
          <cell r="G84">
            <v>0</v>
          </cell>
          <cell r="H84">
            <v>0</v>
          </cell>
          <cell r="I84">
            <v>0</v>
          </cell>
          <cell r="J84">
            <v>0</v>
          </cell>
          <cell r="K84">
            <v>0</v>
          </cell>
          <cell r="L84"/>
          <cell r="M84">
            <v>0</v>
          </cell>
          <cell r="N84">
            <v>0</v>
          </cell>
          <cell r="P84"/>
          <cell r="Q84">
            <v>0</v>
          </cell>
          <cell r="R84">
            <v>0</v>
          </cell>
          <cell r="T84"/>
          <cell r="U84">
            <v>0</v>
          </cell>
          <cell r="V84">
            <v>0</v>
          </cell>
        </row>
        <row r="85">
          <cell r="A85" t="str">
            <v>Medicare Swing Bed Discharges</v>
          </cell>
          <cell r="B85">
            <v>0</v>
          </cell>
          <cell r="C85">
            <v>26</v>
          </cell>
          <cell r="D85">
            <v>3.7000142308239647E-3</v>
          </cell>
          <cell r="E85">
            <v>0</v>
          </cell>
          <cell r="F85">
            <v>29</v>
          </cell>
          <cell r="G85">
            <v>4.2385267465653315E-3</v>
          </cell>
          <cell r="H85">
            <v>0</v>
          </cell>
          <cell r="I85">
            <v>7</v>
          </cell>
          <cell r="J85">
            <v>3.2228360957642726E-3</v>
          </cell>
          <cell r="K85">
            <v>0</v>
          </cell>
          <cell r="L85">
            <v>29.866666666666667</v>
          </cell>
          <cell r="M85">
            <v>4.8304490808129819E-3</v>
          </cell>
          <cell r="N85">
            <v>0</v>
          </cell>
          <cell r="P85">
            <v>29.866666666666667</v>
          </cell>
          <cell r="Q85">
            <v>4.7543245250981645E-3</v>
          </cell>
          <cell r="R85">
            <v>0</v>
          </cell>
          <cell r="T85">
            <v>29.866666666666667</v>
          </cell>
          <cell r="U85">
            <v>4.7543245250981645E-3</v>
          </cell>
        </row>
        <row r="86">
          <cell r="A86">
            <v>0</v>
          </cell>
          <cell r="B86">
            <v>0</v>
          </cell>
          <cell r="C86">
            <v>0</v>
          </cell>
          <cell r="D86">
            <v>0</v>
          </cell>
          <cell r="E86">
            <v>0</v>
          </cell>
          <cell r="F86">
            <v>0</v>
          </cell>
          <cell r="G86">
            <v>0</v>
          </cell>
          <cell r="H86">
            <v>0</v>
          </cell>
          <cell r="I86">
            <v>0</v>
          </cell>
          <cell r="J86">
            <v>0</v>
          </cell>
          <cell r="K86">
            <v>0</v>
          </cell>
          <cell r="L86">
            <v>0</v>
          </cell>
          <cell r="M86">
            <v>0</v>
          </cell>
          <cell r="N86">
            <v>0</v>
          </cell>
          <cell r="Q86">
            <v>0</v>
          </cell>
          <cell r="R86">
            <v>0</v>
          </cell>
          <cell r="U86">
            <v>0</v>
          </cell>
          <cell r="V86">
            <v>0</v>
          </cell>
        </row>
        <row r="87">
          <cell r="A87" t="str">
            <v>AVERAGE LENGTH OF STAY</v>
          </cell>
          <cell r="B87">
            <v>0</v>
          </cell>
          <cell r="C87">
            <v>0</v>
          </cell>
          <cell r="D87">
            <v>0</v>
          </cell>
          <cell r="E87">
            <v>0</v>
          </cell>
          <cell r="F87">
            <v>0</v>
          </cell>
          <cell r="G87">
            <v>0</v>
          </cell>
          <cell r="H87">
            <v>0</v>
          </cell>
          <cell r="I87">
            <v>0</v>
          </cell>
          <cell r="J87">
            <v>0</v>
          </cell>
          <cell r="K87">
            <v>0</v>
          </cell>
          <cell r="L87">
            <v>0</v>
          </cell>
        </row>
        <row r="88">
          <cell r="A88" t="str">
            <v>Medicare IP DRG</v>
          </cell>
          <cell r="B88">
            <v>0</v>
          </cell>
          <cell r="C88">
            <v>4.4479198299423022</v>
          </cell>
          <cell r="D88">
            <v>0</v>
          </cell>
          <cell r="E88">
            <v>0</v>
          </cell>
          <cell r="F88">
            <v>4.5386106623586429</v>
          </cell>
          <cell r="G88">
            <v>0</v>
          </cell>
          <cell r="H88">
            <v>0</v>
          </cell>
          <cell r="I88">
            <v>4.4106614017768999</v>
          </cell>
          <cell r="J88">
            <v>0</v>
          </cell>
          <cell r="K88">
            <v>0</v>
          </cell>
          <cell r="L88">
            <v>4.6348821081830787</v>
          </cell>
          <cell r="P88">
            <v>4.8410153640614562</v>
          </cell>
          <cell r="T88">
            <v>4.8410153640614562</v>
          </cell>
        </row>
        <row r="89">
          <cell r="A89" t="str">
            <v>Medicare Rehab</v>
          </cell>
          <cell r="B89">
            <v>0</v>
          </cell>
          <cell r="C89">
            <v>0</v>
          </cell>
          <cell r="D89">
            <v>0</v>
          </cell>
          <cell r="E89">
            <v>0</v>
          </cell>
          <cell r="F89">
            <v>13.36734693877551</v>
          </cell>
          <cell r="G89">
            <v>0</v>
          </cell>
          <cell r="H89">
            <v>0</v>
          </cell>
          <cell r="I89">
            <v>0</v>
          </cell>
          <cell r="J89">
            <v>0</v>
          </cell>
          <cell r="K89">
            <v>0</v>
          </cell>
          <cell r="L89">
            <v>0</v>
          </cell>
          <cell r="P89">
            <v>0</v>
          </cell>
          <cell r="T89">
            <v>0</v>
          </cell>
        </row>
        <row r="90">
          <cell r="A90" t="str">
            <v>Medicare Psych</v>
          </cell>
          <cell r="B90">
            <v>0</v>
          </cell>
          <cell r="C90">
            <v>15.694267515923567</v>
          </cell>
          <cell r="D90">
            <v>0</v>
          </cell>
          <cell r="E90">
            <v>0</v>
          </cell>
          <cell r="F90">
            <v>17.70945945945946</v>
          </cell>
          <cell r="G90">
            <v>0</v>
          </cell>
          <cell r="H90">
            <v>0</v>
          </cell>
          <cell r="I90">
            <v>17.092592592592592</v>
          </cell>
          <cell r="J90">
            <v>0</v>
          </cell>
          <cell r="K90">
            <v>0</v>
          </cell>
          <cell r="L90">
            <v>17.928571428571427</v>
          </cell>
          <cell r="P90">
            <v>18.28846153846154</v>
          </cell>
          <cell r="T90">
            <v>18.28846153846154</v>
          </cell>
        </row>
        <row r="91">
          <cell r="A91" t="str">
            <v>Medicaid DRG</v>
          </cell>
          <cell r="B91">
            <v>0</v>
          </cell>
          <cell r="C91">
            <v>3.0262948207171316</v>
          </cell>
          <cell r="D91">
            <v>0</v>
          </cell>
          <cell r="E91">
            <v>0</v>
          </cell>
          <cell r="F91">
            <v>3.0768595041322313</v>
          </cell>
          <cell r="G91">
            <v>0</v>
          </cell>
          <cell r="H91">
            <v>0</v>
          </cell>
          <cell r="I91">
            <v>3.1637931034482758</v>
          </cell>
          <cell r="J91">
            <v>0</v>
          </cell>
          <cell r="K91">
            <v>0</v>
          </cell>
          <cell r="L91">
            <v>3.3272727272727272</v>
          </cell>
          <cell r="P91">
            <v>3.3793445878848063</v>
          </cell>
          <cell r="T91">
            <v>3.3793445878848063</v>
          </cell>
        </row>
        <row r="92">
          <cell r="A92" t="str">
            <v>Medicaid Rehab</v>
          </cell>
          <cell r="B92">
            <v>0</v>
          </cell>
          <cell r="C92">
            <v>0</v>
          </cell>
          <cell r="D92">
            <v>0</v>
          </cell>
          <cell r="E92">
            <v>0</v>
          </cell>
          <cell r="F92">
            <v>14.533333333333333</v>
          </cell>
          <cell r="G92">
            <v>0</v>
          </cell>
          <cell r="H92">
            <v>0</v>
          </cell>
          <cell r="I92">
            <v>0</v>
          </cell>
          <cell r="J92">
            <v>0</v>
          </cell>
          <cell r="K92">
            <v>0</v>
          </cell>
          <cell r="L92">
            <v>0</v>
          </cell>
          <cell r="P92">
            <v>0</v>
          </cell>
          <cell r="T92">
            <v>0</v>
          </cell>
        </row>
        <row r="93">
          <cell r="A93" t="str">
            <v>Medicaid Psych</v>
          </cell>
          <cell r="B93">
            <v>0</v>
          </cell>
          <cell r="C93">
            <v>8.16044776119403</v>
          </cell>
          <cell r="D93">
            <v>0</v>
          </cell>
          <cell r="E93">
            <v>0</v>
          </cell>
          <cell r="F93">
            <v>7.7022222222222219</v>
          </cell>
          <cell r="G93">
            <v>0</v>
          </cell>
          <cell r="H93">
            <v>0</v>
          </cell>
          <cell r="I93">
            <v>8.3376623376623371</v>
          </cell>
          <cell r="J93">
            <v>0</v>
          </cell>
          <cell r="K93">
            <v>0</v>
          </cell>
          <cell r="L93">
            <v>8.7716894977168955</v>
          </cell>
          <cell r="P93">
            <v>8.896860986547086</v>
          </cell>
          <cell r="T93">
            <v>8.896860986547086</v>
          </cell>
        </row>
        <row r="94">
          <cell r="A94" t="str">
            <v>Blue Cross</v>
          </cell>
          <cell r="B94">
            <v>0</v>
          </cell>
          <cell r="C94">
            <v>3.635427394438723</v>
          </cell>
          <cell r="D94">
            <v>0</v>
          </cell>
          <cell r="E94">
            <v>0</v>
          </cell>
          <cell r="F94">
            <v>3.4158523344191098</v>
          </cell>
          <cell r="G94">
            <v>0</v>
          </cell>
          <cell r="H94">
            <v>0</v>
          </cell>
          <cell r="I94">
            <v>3.1129032258064515</v>
          </cell>
          <cell r="J94">
            <v>0</v>
          </cell>
          <cell r="K94">
            <v>0</v>
          </cell>
          <cell r="L94">
            <v>3.2695356738391848</v>
          </cell>
          <cell r="P94">
            <v>3.3292410714285716</v>
          </cell>
          <cell r="T94">
            <v>3.3292410714285716</v>
          </cell>
        </row>
        <row r="95">
          <cell r="A95" t="str">
            <v>M'care HMO</v>
          </cell>
          <cell r="B95">
            <v>0</v>
          </cell>
          <cell r="C95">
            <v>6.962025316455696</v>
          </cell>
          <cell r="D95">
            <v>0</v>
          </cell>
          <cell r="E95">
            <v>0</v>
          </cell>
          <cell r="F95">
            <v>5.5797101449275361</v>
          </cell>
          <cell r="G95">
            <v>0</v>
          </cell>
          <cell r="H95">
            <v>0</v>
          </cell>
          <cell r="I95">
            <v>3.8888888888888888</v>
          </cell>
          <cell r="J95">
            <v>0</v>
          </cell>
          <cell r="K95">
            <v>0</v>
          </cell>
          <cell r="L95">
            <v>4.0878048780487806</v>
          </cell>
          <cell r="P95">
            <v>4.1634615384615383</v>
          </cell>
          <cell r="T95">
            <v>4.1634615384615383</v>
          </cell>
        </row>
        <row r="96">
          <cell r="A96" t="str">
            <v>Catamount</v>
          </cell>
          <cell r="B96">
            <v>0</v>
          </cell>
          <cell r="C96">
            <v>4.4047619047619051</v>
          </cell>
          <cell r="D96">
            <v>0</v>
          </cell>
          <cell r="E96">
            <v>0</v>
          </cell>
          <cell r="F96">
            <v>4.4464285714285712</v>
          </cell>
          <cell r="G96">
            <v>0</v>
          </cell>
          <cell r="H96">
            <v>0</v>
          </cell>
          <cell r="I96">
            <v>4.0277777777777777</v>
          </cell>
          <cell r="J96">
            <v>0</v>
          </cell>
          <cell r="K96">
            <v>0</v>
          </cell>
          <cell r="L96">
            <v>4.2549019607843137</v>
          </cell>
          <cell r="P96">
            <v>4.3076923076923075</v>
          </cell>
          <cell r="T96">
            <v>4.3076923076923075</v>
          </cell>
        </row>
        <row r="97">
          <cell r="A97" t="str">
            <v>Pace VT</v>
          </cell>
          <cell r="B97">
            <v>0</v>
          </cell>
          <cell r="C97">
            <v>3.4285714285714284</v>
          </cell>
          <cell r="D97">
            <v>0</v>
          </cell>
          <cell r="E97">
            <v>0</v>
          </cell>
          <cell r="F97">
            <v>5.8684210526315788</v>
          </cell>
          <cell r="G97">
            <v>0</v>
          </cell>
          <cell r="H97">
            <v>0</v>
          </cell>
          <cell r="I97">
            <v>10.045454545454545</v>
          </cell>
          <cell r="J97">
            <v>0</v>
          </cell>
          <cell r="K97">
            <v>0</v>
          </cell>
          <cell r="L97">
            <v>10.492063492063492</v>
          </cell>
          <cell r="P97">
            <v>0</v>
          </cell>
          <cell r="T97">
            <v>0</v>
          </cell>
        </row>
        <row r="98">
          <cell r="A98" t="str">
            <v>Commercial</v>
          </cell>
          <cell r="B98">
            <v>0</v>
          </cell>
          <cell r="C98">
            <v>3.8213627992633517</v>
          </cell>
          <cell r="D98">
            <v>0</v>
          </cell>
          <cell r="E98">
            <v>0</v>
          </cell>
          <cell r="F98">
            <v>3.2246963562753037</v>
          </cell>
          <cell r="G98">
            <v>0</v>
          </cell>
          <cell r="H98">
            <v>0</v>
          </cell>
          <cell r="I98">
            <v>2.835294117647059</v>
          </cell>
          <cell r="J98">
            <v>0</v>
          </cell>
          <cell r="K98">
            <v>0</v>
          </cell>
          <cell r="L98">
            <v>2.9793388429752068</v>
          </cell>
          <cell r="P98">
            <v>3.0284552845528454</v>
          </cell>
          <cell r="T98">
            <v>3.0284552845528454</v>
          </cell>
        </row>
        <row r="99">
          <cell r="A99" t="str">
            <v>Workers Comp</v>
          </cell>
          <cell r="B99">
            <v>0</v>
          </cell>
          <cell r="C99">
            <v>2.6</v>
          </cell>
          <cell r="D99">
            <v>0</v>
          </cell>
          <cell r="E99">
            <v>0</v>
          </cell>
          <cell r="F99">
            <v>2.3333333333333335</v>
          </cell>
          <cell r="G99">
            <v>0</v>
          </cell>
          <cell r="H99">
            <v>0</v>
          </cell>
          <cell r="I99">
            <v>1.8</v>
          </cell>
          <cell r="J99">
            <v>0</v>
          </cell>
          <cell r="K99">
            <v>0</v>
          </cell>
          <cell r="L99">
            <v>1.9285714285714286</v>
          </cell>
          <cell r="P99">
            <v>2</v>
          </cell>
          <cell r="T99">
            <v>2</v>
          </cell>
        </row>
        <row r="100">
          <cell r="A100" t="str">
            <v>Self Pay</v>
          </cell>
          <cell r="B100">
            <v>0</v>
          </cell>
          <cell r="C100">
            <v>5.0986842105263159</v>
          </cell>
          <cell r="D100">
            <v>0</v>
          </cell>
          <cell r="E100">
            <v>0</v>
          </cell>
          <cell r="F100">
            <v>4.5396226415094336</v>
          </cell>
          <cell r="G100">
            <v>0</v>
          </cell>
          <cell r="H100">
            <v>0</v>
          </cell>
          <cell r="I100">
            <v>4</v>
          </cell>
          <cell r="J100">
            <v>0</v>
          </cell>
          <cell r="K100">
            <v>0</v>
          </cell>
          <cell r="L100">
            <v>4.2054054054054051</v>
          </cell>
          <cell r="P100">
            <v>4.2765957446808507</v>
          </cell>
          <cell r="T100">
            <v>4.2765957446808507</v>
          </cell>
        </row>
        <row r="101">
          <cell r="A101" t="str">
            <v>Overall ALOS (exc swing + Level II)</v>
          </cell>
          <cell r="B101">
            <v>0</v>
          </cell>
          <cell r="C101">
            <v>4.5036288601110002</v>
          </cell>
          <cell r="D101">
            <v>0</v>
          </cell>
          <cell r="E101">
            <v>0</v>
          </cell>
          <cell r="F101">
            <v>4.6660333235895939</v>
          </cell>
          <cell r="G101">
            <v>0</v>
          </cell>
          <cell r="H101">
            <v>0</v>
          </cell>
          <cell r="I101">
            <v>4.3720073664825048</v>
          </cell>
          <cell r="J101">
            <v>0</v>
          </cell>
          <cell r="K101">
            <v>0</v>
          </cell>
          <cell r="L101">
            <v>4.5948568655992235</v>
          </cell>
          <cell r="P101">
            <v>4.6725565106653928</v>
          </cell>
          <cell r="T101">
            <v>4.6725565106653928</v>
          </cell>
        </row>
        <row r="102">
          <cell r="A102" t="str">
            <v>Swing Bed ALOS</v>
          </cell>
          <cell r="B102">
            <v>0</v>
          </cell>
          <cell r="C102">
            <v>7.4230769230769234</v>
          </cell>
          <cell r="D102">
            <v>0</v>
          </cell>
          <cell r="E102">
            <v>0</v>
          </cell>
          <cell r="F102">
            <v>14.896551724137931</v>
          </cell>
          <cell r="G102">
            <v>0</v>
          </cell>
          <cell r="H102">
            <v>0</v>
          </cell>
          <cell r="I102">
            <v>10.142857142857142</v>
          </cell>
          <cell r="J102">
            <v>0</v>
          </cell>
          <cell r="K102">
            <v>0</v>
          </cell>
          <cell r="L102">
            <v>7.5</v>
          </cell>
          <cell r="M102">
            <v>0</v>
          </cell>
          <cell r="N102">
            <v>0</v>
          </cell>
          <cell r="O102">
            <v>0</v>
          </cell>
          <cell r="P102">
            <v>7.5</v>
          </cell>
          <cell r="Q102">
            <v>0</v>
          </cell>
          <cell r="R102">
            <v>0</v>
          </cell>
          <cell r="S102">
            <v>0</v>
          </cell>
          <cell r="T102">
            <v>7.5</v>
          </cell>
        </row>
        <row r="103">
          <cell r="A103">
            <v>0</v>
          </cell>
          <cell r="B103">
            <v>0</v>
          </cell>
          <cell r="C103">
            <v>0</v>
          </cell>
          <cell r="D103">
            <v>0</v>
          </cell>
          <cell r="E103">
            <v>0</v>
          </cell>
          <cell r="F103">
            <v>0</v>
          </cell>
          <cell r="G103">
            <v>0</v>
          </cell>
          <cell r="H103">
            <v>0</v>
          </cell>
          <cell r="I103">
            <v>0</v>
          </cell>
          <cell r="J103">
            <v>0</v>
          </cell>
          <cell r="K103">
            <v>0</v>
          </cell>
          <cell r="L103">
            <v>0</v>
          </cell>
          <cell r="P103">
            <v>0</v>
          </cell>
        </row>
        <row r="104">
          <cell r="A104" t="str">
            <v>REVENUE PER DISCHARGE</v>
          </cell>
          <cell r="B104">
            <v>0</v>
          </cell>
          <cell r="C104">
            <v>0</v>
          </cell>
          <cell r="D104">
            <v>0</v>
          </cell>
          <cell r="E104">
            <v>0</v>
          </cell>
          <cell r="F104">
            <v>0</v>
          </cell>
          <cell r="G104">
            <v>0</v>
          </cell>
          <cell r="H104">
            <v>0</v>
          </cell>
          <cell r="I104">
            <v>0</v>
          </cell>
          <cell r="J104">
            <v>0</v>
          </cell>
          <cell r="K104">
            <v>0</v>
          </cell>
          <cell r="L104">
            <v>0</v>
          </cell>
          <cell r="P104">
            <v>0</v>
          </cell>
          <cell r="U104">
            <v>0</v>
          </cell>
          <cell r="V104">
            <v>0</v>
          </cell>
        </row>
        <row r="105">
          <cell r="A105" t="str">
            <v>Medicare IP</v>
          </cell>
          <cell r="B105">
            <v>0</v>
          </cell>
          <cell r="C105">
            <v>25534.905557242637</v>
          </cell>
          <cell r="D105">
            <v>0</v>
          </cell>
          <cell r="E105">
            <v>0</v>
          </cell>
          <cell r="F105">
            <v>23190.084497576736</v>
          </cell>
          <cell r="G105">
            <v>-9.1828068618049916E-2</v>
          </cell>
          <cell r="H105">
            <v>0</v>
          </cell>
          <cell r="I105">
            <v>24766.028627838106</v>
          </cell>
          <cell r="J105">
            <v>6.7957670892749442E-2</v>
          </cell>
          <cell r="K105">
            <v>0</v>
          </cell>
          <cell r="L105">
            <v>26457.462951235877</v>
          </cell>
          <cell r="M105">
            <v>6.8296550440732517E-2</v>
          </cell>
          <cell r="O105">
            <v>0</v>
          </cell>
          <cell r="P105">
            <v>26579.77353261079</v>
          </cell>
          <cell r="Q105">
            <v>4.6229142076224701E-3</v>
          </cell>
          <cell r="R105">
            <v>0</v>
          </cell>
          <cell r="S105">
            <v>0</v>
          </cell>
          <cell r="T105">
            <v>27688.378423513695</v>
          </cell>
          <cell r="U105">
            <v>4.1708590539447407E-2</v>
          </cell>
          <cell r="V105">
            <v>0</v>
          </cell>
        </row>
        <row r="106">
          <cell r="A106" t="str">
            <v>Medicare Rehab</v>
          </cell>
          <cell r="B106">
            <v>0</v>
          </cell>
          <cell r="C106">
            <v>0</v>
          </cell>
          <cell r="D106">
            <v>0</v>
          </cell>
          <cell r="E106">
            <v>0</v>
          </cell>
          <cell r="F106">
            <v>36029.249999999978</v>
          </cell>
          <cell r="G106">
            <v>0</v>
          </cell>
          <cell r="H106">
            <v>0</v>
          </cell>
          <cell r="I106">
            <v>0</v>
          </cell>
          <cell r="J106">
            <v>-1</v>
          </cell>
          <cell r="K106">
            <v>0</v>
          </cell>
          <cell r="L106">
            <v>0</v>
          </cell>
          <cell r="M106">
            <v>0</v>
          </cell>
          <cell r="O106">
            <v>0</v>
          </cell>
          <cell r="P106">
            <v>0</v>
          </cell>
          <cell r="Q106" t="e">
            <v>#DIV/0!</v>
          </cell>
          <cell r="R106">
            <v>0</v>
          </cell>
          <cell r="S106">
            <v>0</v>
          </cell>
          <cell r="T106">
            <v>0</v>
          </cell>
          <cell r="U106" t="e">
            <v>#DIV/0!</v>
          </cell>
          <cell r="V106">
            <v>0</v>
          </cell>
        </row>
        <row r="107">
          <cell r="A107" t="str">
            <v>Medicare Psych</v>
          </cell>
          <cell r="B107">
            <v>0</v>
          </cell>
          <cell r="C107">
            <v>27148.108280254775</v>
          </cell>
          <cell r="D107">
            <v>0</v>
          </cell>
          <cell r="E107">
            <v>0</v>
          </cell>
          <cell r="F107">
            <v>31457.312229729741</v>
          </cell>
          <cell r="G107">
            <v>0.15872943724071981</v>
          </cell>
          <cell r="H107">
            <v>0</v>
          </cell>
          <cell r="I107">
            <v>31553.925925925927</v>
          </cell>
          <cell r="J107">
            <v>3.071263542499278E-3</v>
          </cell>
          <cell r="K107">
            <v>0</v>
          </cell>
          <cell r="L107">
            <v>33651.472874633517</v>
          </cell>
          <cell r="M107">
            <v>6.6474991214458171E-2</v>
          </cell>
          <cell r="O107">
            <v>0</v>
          </cell>
          <cell r="P107">
            <v>33608.847953740376</v>
          </cell>
          <cell r="Q107">
            <v>-1.2666584030938818E-3</v>
          </cell>
          <cell r="R107">
            <v>0</v>
          </cell>
          <cell r="S107">
            <v>0</v>
          </cell>
          <cell r="T107">
            <v>35010.628205128203</v>
          </cell>
          <cell r="U107">
            <v>4.170866711400683E-2</v>
          </cell>
          <cell r="V107">
            <v>0</v>
          </cell>
        </row>
        <row r="108">
          <cell r="A108" t="str">
            <v>Medicaid DRG</v>
          </cell>
          <cell r="B108">
            <v>0</v>
          </cell>
          <cell r="C108">
            <v>12025.153784860559</v>
          </cell>
          <cell r="D108">
            <v>0</v>
          </cell>
          <cell r="E108">
            <v>0</v>
          </cell>
          <cell r="F108">
            <v>12761.278958677689</v>
          </cell>
          <cell r="G108">
            <v>6.1215447801083268E-2</v>
          </cell>
          <cell r="H108">
            <v>0</v>
          </cell>
          <cell r="I108">
            <v>12457.364942528735</v>
          </cell>
          <cell r="J108">
            <v>-2.3815325809666752E-2</v>
          </cell>
          <cell r="K108">
            <v>0</v>
          </cell>
          <cell r="L108">
            <v>13318.271792743917</v>
          </cell>
          <cell r="M108">
            <v>6.9108262797704129E-2</v>
          </cell>
          <cell r="O108">
            <v>0</v>
          </cell>
          <cell r="P108">
            <v>13246.679342442601</v>
          </cell>
          <cell r="Q108">
            <v>-5.3755060277656157E-3</v>
          </cell>
          <cell r="R108">
            <v>0</v>
          </cell>
          <cell r="S108">
            <v>0</v>
          </cell>
          <cell r="T108">
            <v>13799.179741807349</v>
          </cell>
          <cell r="U108">
            <v>4.170859617583756E-2</v>
          </cell>
          <cell r="V108">
            <v>0</v>
          </cell>
        </row>
        <row r="109">
          <cell r="A109" t="str">
            <v>Medicaid Rehab</v>
          </cell>
          <cell r="B109">
            <v>0</v>
          </cell>
          <cell r="C109">
            <v>0</v>
          </cell>
          <cell r="D109">
            <v>0</v>
          </cell>
          <cell r="E109">
            <v>0</v>
          </cell>
          <cell r="F109">
            <v>38029.599999999999</v>
          </cell>
          <cell r="G109">
            <v>0</v>
          </cell>
          <cell r="H109">
            <v>0</v>
          </cell>
          <cell r="I109">
            <v>0</v>
          </cell>
          <cell r="J109">
            <v>-1</v>
          </cell>
          <cell r="K109">
            <v>0</v>
          </cell>
          <cell r="L109">
            <v>0</v>
          </cell>
          <cell r="M109">
            <v>0</v>
          </cell>
          <cell r="O109">
            <v>0</v>
          </cell>
          <cell r="P109">
            <v>0</v>
          </cell>
          <cell r="Q109" t="e">
            <v>#DIV/0!</v>
          </cell>
          <cell r="R109">
            <v>0</v>
          </cell>
          <cell r="S109">
            <v>0</v>
          </cell>
          <cell r="T109">
            <v>0</v>
          </cell>
          <cell r="U109" t="e">
            <v>#DIV/0!</v>
          </cell>
          <cell r="V109">
            <v>0</v>
          </cell>
        </row>
        <row r="110">
          <cell r="A110" t="str">
            <v>Medicaid Psych</v>
          </cell>
          <cell r="B110">
            <v>0</v>
          </cell>
          <cell r="C110">
            <v>10339.690298507463</v>
          </cell>
          <cell r="D110">
            <v>0</v>
          </cell>
          <cell r="E110">
            <v>0</v>
          </cell>
          <cell r="F110">
            <v>13215.329866666667</v>
          </cell>
          <cell r="G110">
            <v>0.27811660554033257</v>
          </cell>
          <cell r="H110">
            <v>0</v>
          </cell>
          <cell r="I110">
            <v>16445.584415584417</v>
          </cell>
          <cell r="J110">
            <v>0.24443238129571748</v>
          </cell>
          <cell r="K110">
            <v>0</v>
          </cell>
          <cell r="L110">
            <v>17586.262785660088</v>
          </cell>
          <cell r="M110">
            <v>6.9360768291987507E-2</v>
          </cell>
          <cell r="O110">
            <v>0</v>
          </cell>
          <cell r="P110">
            <v>17472.950084558128</v>
          </cell>
          <cell r="Q110">
            <v>-6.4432507624278311E-3</v>
          </cell>
          <cell r="R110">
            <v>0</v>
          </cell>
          <cell r="S110">
            <v>0</v>
          </cell>
          <cell r="T110">
            <v>18201.721973094169</v>
          </cell>
          <cell r="U110">
            <v>4.1708577258519126E-2</v>
          </cell>
          <cell r="V110">
            <v>0</v>
          </cell>
        </row>
        <row r="111">
          <cell r="A111" t="str">
            <v>BCBS</v>
          </cell>
          <cell r="B111">
            <v>0</v>
          </cell>
          <cell r="C111">
            <v>30820.743315508022</v>
          </cell>
          <cell r="D111">
            <v>0</v>
          </cell>
          <cell r="E111">
            <v>0</v>
          </cell>
          <cell r="F111">
            <v>19396.154811428572</v>
          </cell>
          <cell r="G111">
            <v>-0.37067855201048827</v>
          </cell>
          <cell r="H111">
            <v>0</v>
          </cell>
          <cell r="I111">
            <v>21671.169491525423</v>
          </cell>
          <cell r="J111">
            <v>0.11729204588305152</v>
          </cell>
          <cell r="K111">
            <v>0</v>
          </cell>
          <cell r="L111">
            <v>23147.426589830196</v>
          </cell>
          <cell r="M111">
            <v>6.8120785953986851E-2</v>
          </cell>
          <cell r="O111">
            <v>0</v>
          </cell>
          <cell r="P111">
            <v>23061.438642390123</v>
          </cell>
          <cell r="Q111">
            <v>-3.7147951244762526E-3</v>
          </cell>
          <cell r="R111">
            <v>0</v>
          </cell>
          <cell r="S111">
            <v>0</v>
          </cell>
          <cell r="T111">
            <v>24023.298944900351</v>
          </cell>
          <cell r="U111">
            <v>4.1708599252008274E-2</v>
          </cell>
          <cell r="V111">
            <v>0</v>
          </cell>
        </row>
        <row r="112">
          <cell r="A112" t="str">
            <v>M'care HMO</v>
          </cell>
          <cell r="B112">
            <v>0</v>
          </cell>
          <cell r="C112">
            <v>31174.354430379746</v>
          </cell>
          <cell r="D112">
            <v>0</v>
          </cell>
          <cell r="E112">
            <v>0</v>
          </cell>
          <cell r="F112">
            <v>26702.157004830919</v>
          </cell>
          <cell r="G112">
            <v>-0.1434575793874539</v>
          </cell>
          <cell r="H112">
            <v>0</v>
          </cell>
          <cell r="I112">
            <v>23869.402777777777</v>
          </cell>
          <cell r="J112">
            <v>-0.10608709350861217</v>
          </cell>
          <cell r="K112">
            <v>0</v>
          </cell>
          <cell r="L112">
            <v>25497.513184583015</v>
          </cell>
          <cell r="M112">
            <v>6.8209096891229934E-2</v>
          </cell>
          <cell r="O112">
            <v>0</v>
          </cell>
          <cell r="P112">
            <v>25423.876908000981</v>
          </cell>
          <cell r="Q112">
            <v>-2.8879787628292302E-3</v>
          </cell>
          <cell r="R112">
            <v>0</v>
          </cell>
          <cell r="S112">
            <v>0</v>
          </cell>
          <cell r="T112">
            <v>26484.26923076923</v>
          </cell>
          <cell r="U112">
            <v>4.1708521741408398E-2</v>
          </cell>
          <cell r="V112">
            <v>0</v>
          </cell>
        </row>
        <row r="113">
          <cell r="A113" t="str">
            <v>Catamount</v>
          </cell>
          <cell r="B113">
            <v>0</v>
          </cell>
          <cell r="C113">
            <v>35272.119047619046</v>
          </cell>
          <cell r="D113">
            <v>0</v>
          </cell>
          <cell r="E113">
            <v>0</v>
          </cell>
          <cell r="F113">
            <v>26792.571428571428</v>
          </cell>
          <cell r="G113">
            <v>-0.24040369130076433</v>
          </cell>
          <cell r="H113">
            <v>0</v>
          </cell>
          <cell r="I113">
            <v>28339.055555555555</v>
          </cell>
          <cell r="J113">
            <v>5.7720630925890387E-2</v>
          </cell>
          <cell r="K113">
            <v>0</v>
          </cell>
          <cell r="L113">
            <v>30420.429279700144</v>
          </cell>
          <cell r="M113">
            <v>7.3445415993637755E-2</v>
          </cell>
          <cell r="O113">
            <v>0</v>
          </cell>
          <cell r="P113">
            <v>30184.611941955034</v>
          </cell>
          <cell r="Q113">
            <v>-7.7519398420347954E-3</v>
          </cell>
          <cell r="R113">
            <v>0</v>
          </cell>
          <cell r="S113">
            <v>0</v>
          </cell>
          <cell r="T113">
            <v>31443.567307692309</v>
          </cell>
          <cell r="U113">
            <v>4.1708515854311588E-2</v>
          </cell>
          <cell r="V113">
            <v>0</v>
          </cell>
        </row>
        <row r="114">
          <cell r="A114" t="str">
            <v>Pace VT</v>
          </cell>
          <cell r="B114">
            <v>0</v>
          </cell>
          <cell r="C114">
            <v>13986.761904761905</v>
          </cell>
          <cell r="D114">
            <v>0</v>
          </cell>
          <cell r="E114">
            <v>0</v>
          </cell>
          <cell r="F114">
            <v>21077.78947368421</v>
          </cell>
          <cell r="G114">
            <v>0.50698135974618319</v>
          </cell>
          <cell r="H114">
            <v>0</v>
          </cell>
          <cell r="I114">
            <v>35357.272727272728</v>
          </cell>
          <cell r="J114">
            <v>0.67746588281549014</v>
          </cell>
          <cell r="K114">
            <v>0</v>
          </cell>
          <cell r="L114">
            <v>37552.471618629075</v>
          </cell>
          <cell r="M114">
            <v>6.2086205242382488E-2</v>
          </cell>
          <cell r="O114">
            <v>0</v>
          </cell>
          <cell r="P114">
            <v>0</v>
          </cell>
          <cell r="Q114">
            <v>-1</v>
          </cell>
          <cell r="R114">
            <v>0</v>
          </cell>
          <cell r="S114">
            <v>0</v>
          </cell>
          <cell r="T114">
            <v>0</v>
          </cell>
          <cell r="U114" t="e">
            <v>#DIV/0!</v>
          </cell>
          <cell r="V114">
            <v>0</v>
          </cell>
        </row>
        <row r="115">
          <cell r="A115" t="str">
            <v>Commercial</v>
          </cell>
          <cell r="B115">
            <v>0</v>
          </cell>
          <cell r="C115">
            <v>18627.235727440147</v>
          </cell>
          <cell r="D115">
            <v>0</v>
          </cell>
          <cell r="E115">
            <v>0</v>
          </cell>
          <cell r="F115">
            <v>19135.994939271255</v>
          </cell>
          <cell r="G115">
            <v>2.7312652251543931E-2</v>
          </cell>
          <cell r="H115">
            <v>0</v>
          </cell>
          <cell r="I115">
            <v>26801.517647058823</v>
          </cell>
          <cell r="J115">
            <v>0.40058135111941506</v>
          </cell>
          <cell r="K115">
            <v>0</v>
          </cell>
          <cell r="L115">
            <v>28631.268075459295</v>
          </cell>
          <cell r="M115">
            <v>6.8270403657580456E-2</v>
          </cell>
          <cell r="O115">
            <v>0</v>
          </cell>
          <cell r="P115">
            <v>28495.367885713727</v>
          </cell>
          <cell r="Q115">
            <v>-4.7465655166720119E-3</v>
          </cell>
          <cell r="R115">
            <v>0</v>
          </cell>
          <cell r="S115">
            <v>0</v>
          </cell>
          <cell r="T115">
            <v>29683.869918699187</v>
          </cell>
          <cell r="U115">
            <v>4.1708604631888968E-2</v>
          </cell>
          <cell r="V115">
            <v>0</v>
          </cell>
        </row>
        <row r="116">
          <cell r="A116" t="str">
            <v>Workers Comp</v>
          </cell>
          <cell r="B116">
            <v>0</v>
          </cell>
          <cell r="C116">
            <v>18808.133333333335</v>
          </cell>
          <cell r="D116">
            <v>0</v>
          </cell>
          <cell r="E116">
            <v>0</v>
          </cell>
          <cell r="F116">
            <v>31178.285714285714</v>
          </cell>
          <cell r="G116">
            <v>0.65770229090352994</v>
          </cell>
          <cell r="H116">
            <v>0</v>
          </cell>
          <cell r="I116">
            <v>25305.8</v>
          </cell>
          <cell r="J116">
            <v>-0.18835178329240132</v>
          </cell>
          <cell r="K116">
            <v>0</v>
          </cell>
          <cell r="L116">
            <v>27487.780662909561</v>
          </cell>
          <cell r="M116">
            <v>8.6224528088800281E-2</v>
          </cell>
          <cell r="O116">
            <v>0</v>
          </cell>
          <cell r="P116">
            <v>27809.495022012179</v>
          </cell>
          <cell r="Q116">
            <v>1.1703904474787986E-2</v>
          </cell>
          <cell r="R116">
            <v>0</v>
          </cell>
          <cell r="S116">
            <v>0</v>
          </cell>
          <cell r="T116">
            <v>28969.357142857141</v>
          </cell>
          <cell r="U116">
            <v>4.1707413957962597E-2</v>
          </cell>
          <cell r="V116">
            <v>0</v>
          </cell>
        </row>
        <row r="117">
          <cell r="A117" t="str">
            <v>Selfpay</v>
          </cell>
          <cell r="B117">
            <v>0</v>
          </cell>
          <cell r="C117">
            <v>19662.74342105263</v>
          </cell>
          <cell r="D117">
            <v>0</v>
          </cell>
          <cell r="E117">
            <v>0</v>
          </cell>
          <cell r="F117">
            <v>19295.226415094341</v>
          </cell>
          <cell r="G117">
            <v>-1.8691034007227769E-2</v>
          </cell>
          <cell r="H117">
            <v>0</v>
          </cell>
          <cell r="I117">
            <v>27897.630769230771</v>
          </cell>
          <cell r="J117">
            <v>0.44583070284196868</v>
          </cell>
          <cell r="K117">
            <v>0</v>
          </cell>
          <cell r="L117">
            <v>29811.689344393501</v>
          </cell>
          <cell r="M117">
            <v>6.8610076281954688E-2</v>
          </cell>
          <cell r="O117">
            <v>0</v>
          </cell>
          <cell r="P117">
            <v>29679.316298466929</v>
          </cell>
          <cell r="Q117">
            <v>-4.4403067668309188E-3</v>
          </cell>
          <cell r="R117">
            <v>0</v>
          </cell>
          <cell r="S117">
            <v>0</v>
          </cell>
          <cell r="T117">
            <v>30917.196808510638</v>
          </cell>
          <cell r="U117">
            <v>4.1708525142395259E-2</v>
          </cell>
          <cell r="V117">
            <v>0</v>
          </cell>
        </row>
        <row r="118">
          <cell r="A118" t="str">
            <v>IP Revenue/Discharge</v>
          </cell>
          <cell r="B118">
            <v>0</v>
          </cell>
          <cell r="C118">
            <v>22709.875195673831</v>
          </cell>
          <cell r="D118">
            <v>0</v>
          </cell>
          <cell r="E118">
            <v>0</v>
          </cell>
          <cell r="F118">
            <v>20914.678266588719</v>
          </cell>
          <cell r="G118">
            <v>0</v>
          </cell>
          <cell r="H118">
            <v>0</v>
          </cell>
          <cell r="I118">
            <v>23062.655156537752</v>
          </cell>
          <cell r="J118">
            <v>0</v>
          </cell>
          <cell r="K118">
            <v>0</v>
          </cell>
          <cell r="L118">
            <v>24640.386539731964</v>
          </cell>
          <cell r="M118">
            <v>0</v>
          </cell>
          <cell r="N118">
            <v>0</v>
          </cell>
          <cell r="O118">
            <v>0</v>
          </cell>
          <cell r="P118">
            <v>24535.914914756722</v>
          </cell>
          <cell r="Q118">
            <v>0</v>
          </cell>
          <cell r="R118">
            <v>0</v>
          </cell>
          <cell r="S118">
            <v>0</v>
          </cell>
          <cell r="T118">
            <v>25559.273161413563</v>
          </cell>
          <cell r="U118">
            <v>0</v>
          </cell>
          <cell r="V118">
            <v>0</v>
          </cell>
        </row>
        <row r="119">
          <cell r="A119">
            <v>0</v>
          </cell>
          <cell r="B119">
            <v>0</v>
          </cell>
          <cell r="C119">
            <v>0</v>
          </cell>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row>
        <row r="120">
          <cell r="A120" t="str">
            <v>Swing Bed Revenue/Discharge</v>
          </cell>
          <cell r="B120">
            <v>0</v>
          </cell>
          <cell r="C120">
            <v>17410.884615384617</v>
          </cell>
          <cell r="D120">
            <v>0</v>
          </cell>
          <cell r="E120">
            <v>0</v>
          </cell>
          <cell r="F120">
            <v>28005.098275862074</v>
          </cell>
          <cell r="G120">
            <v>0</v>
          </cell>
          <cell r="H120">
            <v>0</v>
          </cell>
          <cell r="I120">
            <v>26647.285714285714</v>
          </cell>
          <cell r="J120">
            <v>0</v>
          </cell>
          <cell r="K120">
            <v>0</v>
          </cell>
          <cell r="L120">
            <v>18995.113823337375</v>
          </cell>
          <cell r="M120">
            <v>0</v>
          </cell>
          <cell r="N120">
            <v>0</v>
          </cell>
          <cell r="O120">
            <v>0</v>
          </cell>
          <cell r="P120">
            <v>19217.430821013437</v>
          </cell>
          <cell r="Q120">
            <v>0</v>
          </cell>
          <cell r="R120">
            <v>0</v>
          </cell>
          <cell r="S120">
            <v>0</v>
          </cell>
          <cell r="T120">
            <v>20018.973214285714</v>
          </cell>
          <cell r="U120">
            <v>0</v>
          </cell>
          <cell r="V120">
            <v>0</v>
          </cell>
        </row>
        <row r="121">
          <cell r="A121" t="str">
            <v>Adjusted Acute Discharges</v>
          </cell>
          <cell r="B121">
            <v>0</v>
          </cell>
          <cell r="C121">
            <v>17328.064056770734</v>
          </cell>
          <cell r="D121">
            <v>0</v>
          </cell>
          <cell r="E121">
            <v>0</v>
          </cell>
          <cell r="F121">
            <v>16811.203062247892</v>
          </cell>
          <cell r="G121">
            <v>0</v>
          </cell>
          <cell r="H121">
            <v>0</v>
          </cell>
          <cell r="I121">
            <v>5709.4933989738638</v>
          </cell>
          <cell r="K121">
            <v>0</v>
          </cell>
          <cell r="L121">
            <v>15921.488393987829</v>
          </cell>
          <cell r="P121">
            <v>16173.363623592721</v>
          </cell>
          <cell r="T121">
            <v>16263.155471241505</v>
          </cell>
        </row>
        <row r="122">
          <cell r="A122" t="str">
            <v>Average Daily Census</v>
          </cell>
          <cell r="B122">
            <v>0</v>
          </cell>
          <cell r="C122">
            <v>90.147540983606561</v>
          </cell>
          <cell r="D122">
            <v>0</v>
          </cell>
          <cell r="E122">
            <v>0</v>
          </cell>
          <cell r="F122">
            <v>92.701369863013696</v>
          </cell>
          <cell r="G122">
            <v>0</v>
          </cell>
          <cell r="H122">
            <v>0</v>
          </cell>
          <cell r="I122">
            <v>80.609756097560975</v>
          </cell>
          <cell r="K122">
            <v>0</v>
          </cell>
          <cell r="L122">
            <v>81.194520547945203</v>
          </cell>
          <cell r="P122">
            <v>83.778082191780825</v>
          </cell>
          <cell r="T122">
            <v>83.778082191780825</v>
          </cell>
        </row>
        <row r="123">
          <cell r="A123" t="str">
            <v>Total Net-To-Gross W/ Dps</v>
          </cell>
          <cell r="B123">
            <v>0</v>
          </cell>
          <cell r="C123">
            <v>0.47838043394312002</v>
          </cell>
          <cell r="D123">
            <v>0</v>
          </cell>
          <cell r="E123">
            <v>0</v>
          </cell>
          <cell r="F123">
            <v>0.4982977866393718</v>
          </cell>
          <cell r="G123">
            <v>0</v>
          </cell>
          <cell r="H123">
            <v>0</v>
          </cell>
          <cell r="I123">
            <v>0.48303686012111491</v>
          </cell>
          <cell r="K123">
            <v>0</v>
          </cell>
          <cell r="L123">
            <v>0.48464779677768405</v>
          </cell>
          <cell r="P123">
            <v>0.4836608477580423</v>
          </cell>
          <cell r="T123">
            <v>0.47415252502901117</v>
          </cell>
        </row>
        <row r="124">
          <cell r="A124">
            <v>0</v>
          </cell>
          <cell r="B124">
            <v>0</v>
          </cell>
          <cell r="C124">
            <v>0</v>
          </cell>
          <cell r="D124">
            <v>0</v>
          </cell>
          <cell r="E124">
            <v>0</v>
          </cell>
          <cell r="F124">
            <v>0</v>
          </cell>
          <cell r="G124">
            <v>0</v>
          </cell>
          <cell r="H124">
            <v>0</v>
          </cell>
          <cell r="I124">
            <v>0</v>
          </cell>
          <cell r="K124">
            <v>0</v>
          </cell>
          <cell r="L124">
            <v>0</v>
          </cell>
        </row>
      </sheetData>
      <sheetData sheetId="16">
        <row r="6">
          <cell r="A6" t="str">
            <v>Medicare IP DRG Revenue</v>
          </cell>
          <cell r="B6">
            <v>84086444</v>
          </cell>
          <cell r="C6">
            <v>0</v>
          </cell>
          <cell r="D6">
            <v>71773311.519999996</v>
          </cell>
          <cell r="E6">
            <v>0</v>
          </cell>
          <cell r="F6">
            <v>25087987</v>
          </cell>
          <cell r="G6">
            <v>0</v>
          </cell>
          <cell r="H6">
            <v>76303323.151364267</v>
          </cell>
          <cell r="I6">
            <v>0</v>
          </cell>
          <cell r="J6">
            <v>79579841.956636712</v>
          </cell>
          <cell r="K6">
            <v>0</v>
          </cell>
          <cell r="L6">
            <v>82899005</v>
          </cell>
        </row>
        <row r="7">
          <cell r="A7" t="str">
            <v>Medicare IP DRG</v>
          </cell>
          <cell r="B7">
            <v>48854715.847592004</v>
          </cell>
          <cell r="C7">
            <v>0</v>
          </cell>
          <cell r="D7">
            <v>38655229.108400002</v>
          </cell>
          <cell r="E7">
            <v>0</v>
          </cell>
          <cell r="F7">
            <v>14314792.6787</v>
          </cell>
          <cell r="G7">
            <v>0</v>
          </cell>
          <cell r="H7">
            <v>45408278.769764274</v>
          </cell>
          <cell r="I7">
            <v>0</v>
          </cell>
          <cell r="J7">
            <v>47327966.174236715</v>
          </cell>
          <cell r="K7">
            <v>0</v>
          </cell>
          <cell r="L7">
            <v>50647129.217600003</v>
          </cell>
        </row>
        <row r="8">
          <cell r="A8" t="str">
            <v>Medicare IP Capital</v>
          </cell>
          <cell r="B8">
            <v>-1885760.6798940001</v>
          </cell>
          <cell r="C8">
            <v>0</v>
          </cell>
          <cell r="D8">
            <v>-1772842.4313000001</v>
          </cell>
          <cell r="E8">
            <v>0</v>
          </cell>
          <cell r="F8">
            <v>-570265.00710000005</v>
          </cell>
          <cell r="G8">
            <v>0</v>
          </cell>
          <cell r="H8">
            <v>-1635388.9272</v>
          </cell>
          <cell r="I8">
            <v>0</v>
          </cell>
          <cell r="J8">
            <v>-1714536.1298520002</v>
          </cell>
          <cell r="K8">
            <v>0</v>
          </cell>
          <cell r="L8">
            <v>-1714536.1298520002</v>
          </cell>
        </row>
        <row r="9">
          <cell r="A9" t="str">
            <v>Medicare Billing Adjustment</v>
          </cell>
          <cell r="B9">
            <v>459000</v>
          </cell>
          <cell r="C9">
            <v>0</v>
          </cell>
          <cell r="D9">
            <v>404718.06</v>
          </cell>
          <cell r="E9">
            <v>0</v>
          </cell>
          <cell r="F9">
            <v>145633</v>
          </cell>
          <cell r="G9">
            <v>0</v>
          </cell>
          <cell r="H9">
            <v>342431.28571428568</v>
          </cell>
          <cell r="I9">
            <v>0</v>
          </cell>
          <cell r="J9">
            <v>335122.28571428568</v>
          </cell>
          <cell r="K9">
            <v>0</v>
          </cell>
          <cell r="L9">
            <v>339000</v>
          </cell>
        </row>
        <row r="10">
          <cell r="A10" t="str">
            <v>Medicare Waiver Of Liability</v>
          </cell>
          <cell r="B10">
            <v>4287000</v>
          </cell>
          <cell r="C10">
            <v>0</v>
          </cell>
          <cell r="D10">
            <v>4462429.5</v>
          </cell>
          <cell r="E10">
            <v>0</v>
          </cell>
          <cell r="F10">
            <v>1733525</v>
          </cell>
          <cell r="G10">
            <v>0</v>
          </cell>
          <cell r="H10">
            <v>5063092.6400000006</v>
          </cell>
          <cell r="I10">
            <v>0</v>
          </cell>
          <cell r="J10">
            <v>4252862.2100000009</v>
          </cell>
          <cell r="K10">
            <v>0</v>
          </cell>
          <cell r="L10">
            <v>4302000</v>
          </cell>
        </row>
        <row r="11">
          <cell r="A11" t="str">
            <v>Medicare IP Value Based Purchasing</v>
          </cell>
          <cell r="B11">
            <v>0</v>
          </cell>
          <cell r="C11">
            <v>0</v>
          </cell>
          <cell r="D11">
            <v>0</v>
          </cell>
          <cell r="E11">
            <v>0</v>
          </cell>
          <cell r="F11">
            <v>0</v>
          </cell>
          <cell r="G11">
            <v>0</v>
          </cell>
          <cell r="H11">
            <v>0</v>
          </cell>
          <cell r="I11">
            <v>0</v>
          </cell>
          <cell r="J11">
            <v>100000</v>
          </cell>
          <cell r="K11">
            <v>0</v>
          </cell>
          <cell r="L11">
            <v>100000</v>
          </cell>
        </row>
        <row r="12">
          <cell r="A12" t="str">
            <v>Medicare Target Allowance</v>
          </cell>
          <cell r="B12">
            <v>0</v>
          </cell>
          <cell r="C12">
            <v>0</v>
          </cell>
          <cell r="D12">
            <v>200000</v>
          </cell>
          <cell r="E12">
            <v>0</v>
          </cell>
          <cell r="F12">
            <v>0</v>
          </cell>
          <cell r="G12">
            <v>0</v>
          </cell>
          <cell r="H12">
            <v>0</v>
          </cell>
          <cell r="I12">
            <v>0</v>
          </cell>
          <cell r="J12">
            <v>0</v>
          </cell>
          <cell r="K12">
            <v>0</v>
          </cell>
          <cell r="L12">
            <v>0</v>
          </cell>
        </row>
        <row r="13">
          <cell r="A13" t="str">
            <v>Medicare Add'l C/A</v>
          </cell>
          <cell r="B13">
            <v>1250000</v>
          </cell>
          <cell r="C13">
            <v>0</v>
          </cell>
          <cell r="D13">
            <v>2704487</v>
          </cell>
          <cell r="E13">
            <v>0</v>
          </cell>
          <cell r="F13">
            <v>-60315</v>
          </cell>
          <cell r="G13">
            <v>0</v>
          </cell>
          <cell r="H13">
            <v>325304.33308799996</v>
          </cell>
          <cell r="I13">
            <v>0</v>
          </cell>
          <cell r="J13">
            <v>1379328.2382450399</v>
          </cell>
          <cell r="K13">
            <v>0</v>
          </cell>
          <cell r="L13">
            <v>1379328.2382450399</v>
          </cell>
        </row>
        <row r="14">
          <cell r="A14" t="str">
            <v>Medicare IP C/A</v>
          </cell>
          <cell r="B14">
            <v>52964955.167698003</v>
          </cell>
          <cell r="C14">
            <v>0</v>
          </cell>
          <cell r="D14">
            <v>44654021.237100005</v>
          </cell>
          <cell r="E14">
            <v>0</v>
          </cell>
          <cell r="F14">
            <v>15563370.671599999</v>
          </cell>
          <cell r="G14">
            <v>0</v>
          </cell>
          <cell r="H14">
            <v>49503718.101366565</v>
          </cell>
          <cell r="I14">
            <v>0</v>
          </cell>
          <cell r="J14">
            <v>51680742.778344043</v>
          </cell>
          <cell r="K14">
            <v>0</v>
          </cell>
          <cell r="L14">
            <v>55052921.325993046</v>
          </cell>
        </row>
        <row r="15">
          <cell r="A15" t="str">
            <v>Medicare IP Net Revenue</v>
          </cell>
          <cell r="B15">
            <v>31121488.832301997</v>
          </cell>
          <cell r="C15">
            <v>0</v>
          </cell>
          <cell r="D15">
            <v>27119290.282899991</v>
          </cell>
          <cell r="E15">
            <v>0</v>
          </cell>
          <cell r="F15">
            <v>9524616.3284000009</v>
          </cell>
          <cell r="G15">
            <v>0</v>
          </cell>
          <cell r="H15">
            <v>26799605.049997702</v>
          </cell>
          <cell r="I15">
            <v>0</v>
          </cell>
          <cell r="J15">
            <v>27899099.178292669</v>
          </cell>
          <cell r="K15">
            <v>0</v>
          </cell>
          <cell r="L15">
            <v>27846083.674006954</v>
          </cell>
        </row>
        <row r="16">
          <cell r="A16" t="str">
            <v>Medicare IP Net to Gross %</v>
          </cell>
          <cell r="B16">
            <v>0.37011303311033106</v>
          </cell>
          <cell r="C16">
            <v>0</v>
          </cell>
          <cell r="D16">
            <v>0.37784644053023891</v>
          </cell>
          <cell r="E16">
            <v>0</v>
          </cell>
          <cell r="F16">
            <v>0.37964848787589062</v>
          </cell>
          <cell r="G16">
            <v>0</v>
          </cell>
          <cell r="H16">
            <v>0.35122461176212266</v>
          </cell>
          <cell r="I16">
            <v>0</v>
          </cell>
          <cell r="J16">
            <v>0.35057997719441275</v>
          </cell>
          <cell r="K16">
            <v>0</v>
          </cell>
          <cell r="L16">
            <v>0.33590371409170655</v>
          </cell>
        </row>
        <row r="17">
          <cell r="A17">
            <v>0</v>
          </cell>
          <cell r="B17">
            <v>0</v>
          </cell>
          <cell r="C17">
            <v>0</v>
          </cell>
          <cell r="D17">
            <v>0</v>
          </cell>
          <cell r="E17">
            <v>0</v>
          </cell>
          <cell r="F17">
            <v>0</v>
          </cell>
          <cell r="G17">
            <v>0</v>
          </cell>
          <cell r="H17">
            <v>0</v>
          </cell>
          <cell r="I17">
            <v>0</v>
          </cell>
          <cell r="J17">
            <v>0</v>
          </cell>
          <cell r="K17">
            <v>0</v>
          </cell>
          <cell r="L17">
            <v>0</v>
          </cell>
        </row>
        <row r="18">
          <cell r="A18" t="str">
            <v>Medicare IP Swing Revenue</v>
          </cell>
          <cell r="B18">
            <v>452683</v>
          </cell>
          <cell r="C18">
            <v>0</v>
          </cell>
          <cell r="D18">
            <v>812147.85000000009</v>
          </cell>
          <cell r="E18">
            <v>0</v>
          </cell>
          <cell r="F18">
            <v>186531</v>
          </cell>
          <cell r="G18">
            <v>0</v>
          </cell>
          <cell r="H18">
            <v>567320.73285700963</v>
          </cell>
          <cell r="I18">
            <v>0</v>
          </cell>
          <cell r="J18">
            <v>573960.60052093468</v>
          </cell>
          <cell r="K18">
            <v>0</v>
          </cell>
          <cell r="L18">
            <v>597900</v>
          </cell>
        </row>
        <row r="19">
          <cell r="A19" t="str">
            <v>Medicare IP Swing Bed C/A</v>
          </cell>
          <cell r="B19">
            <v>401197.60832576524</v>
          </cell>
          <cell r="C19">
            <v>0</v>
          </cell>
          <cell r="D19">
            <v>812425.74563302053</v>
          </cell>
          <cell r="E19">
            <v>0</v>
          </cell>
          <cell r="F19">
            <v>138434.8459490519</v>
          </cell>
          <cell r="G19">
            <v>0</v>
          </cell>
          <cell r="H19">
            <v>504718.34071140049</v>
          </cell>
          <cell r="I19">
            <v>0</v>
          </cell>
          <cell r="J19">
            <v>511990.55577073572</v>
          </cell>
          <cell r="K19">
            <v>0</v>
          </cell>
          <cell r="L19">
            <v>535929.95524980105</v>
          </cell>
        </row>
        <row r="20">
          <cell r="A20" t="str">
            <v>Medicare IP Swing Bed Net Revenue</v>
          </cell>
          <cell r="B20">
            <v>51485.391674234765</v>
          </cell>
          <cell r="C20">
            <v>0</v>
          </cell>
          <cell r="D20">
            <v>-277.89563302043825</v>
          </cell>
          <cell r="E20">
            <v>0</v>
          </cell>
          <cell r="F20">
            <v>48096.154050948098</v>
          </cell>
          <cell r="G20">
            <v>0</v>
          </cell>
          <cell r="H20">
            <v>62602.392145609134</v>
          </cell>
          <cell r="I20">
            <v>0</v>
          </cell>
          <cell r="J20">
            <v>61970.044750198955</v>
          </cell>
          <cell r="K20">
            <v>0</v>
          </cell>
          <cell r="L20">
            <v>61970.044750198955</v>
          </cell>
        </row>
        <row r="21">
          <cell r="A21" t="str">
            <v>Medicare IP Swing Bed Net to Gross %</v>
          </cell>
          <cell r="B21">
            <v>0.11373387486217676</v>
          </cell>
          <cell r="C21">
            <v>0</v>
          </cell>
          <cell r="D21">
            <v>-3.421736978315441E-4</v>
          </cell>
          <cell r="E21">
            <v>0</v>
          </cell>
          <cell r="F21">
            <v>0.2578453664589162</v>
          </cell>
          <cell r="G21">
            <v>0</v>
          </cell>
          <cell r="H21">
            <v>0.11034744284832572</v>
          </cell>
          <cell r="I21">
            <v>0</v>
          </cell>
          <cell r="J21">
            <v>0.10796916146152553</v>
          </cell>
          <cell r="K21">
            <v>0</v>
          </cell>
          <cell r="L21">
            <v>0.10364616951028426</v>
          </cell>
        </row>
        <row r="22">
          <cell r="A22">
            <v>0</v>
          </cell>
          <cell r="B22">
            <v>0</v>
          </cell>
          <cell r="C22">
            <v>0</v>
          </cell>
          <cell r="D22">
            <v>0</v>
          </cell>
          <cell r="E22">
            <v>0</v>
          </cell>
          <cell r="F22">
            <v>0</v>
          </cell>
          <cell r="G22">
            <v>0</v>
          </cell>
          <cell r="H22">
            <v>0</v>
          </cell>
          <cell r="I22">
            <v>0</v>
          </cell>
          <cell r="J22">
            <v>0</v>
          </cell>
          <cell r="K22">
            <v>0</v>
          </cell>
          <cell r="L22">
            <v>0</v>
          </cell>
        </row>
        <row r="23">
          <cell r="A23" t="str">
            <v>Medicare OP APC Revenue</v>
          </cell>
          <cell r="B23">
            <v>78126971</v>
          </cell>
          <cell r="C23">
            <v>0</v>
          </cell>
          <cell r="D23">
            <v>69524666</v>
          </cell>
          <cell r="E23">
            <v>0</v>
          </cell>
          <cell r="F23">
            <v>26849314</v>
          </cell>
          <cell r="G23">
            <v>0</v>
          </cell>
          <cell r="H23">
            <v>78970941.907446951</v>
          </cell>
          <cell r="I23">
            <v>0</v>
          </cell>
          <cell r="J23">
            <v>80390042.999337971</v>
          </cell>
          <cell r="K23">
            <v>0</v>
          </cell>
          <cell r="L23">
            <v>84503200</v>
          </cell>
        </row>
        <row r="24">
          <cell r="A24" t="str">
            <v>Medicare OP Fee Based Revenue</v>
          </cell>
          <cell r="B24">
            <v>17954156</v>
          </cell>
          <cell r="C24">
            <v>0</v>
          </cell>
          <cell r="D24">
            <v>14857548</v>
          </cell>
          <cell r="E24">
            <v>0</v>
          </cell>
          <cell r="F24">
            <v>4750958</v>
          </cell>
          <cell r="G24">
            <v>0</v>
          </cell>
          <cell r="H24">
            <v>13973825.48480458</v>
          </cell>
          <cell r="I24">
            <v>0</v>
          </cell>
          <cell r="J24">
            <v>14133010.194739232</v>
          </cell>
          <cell r="K24">
            <v>0</v>
          </cell>
          <cell r="L24">
            <v>14856126</v>
          </cell>
        </row>
        <row r="25">
          <cell r="A25" t="str">
            <v>Medicare OP Revenue</v>
          </cell>
          <cell r="B25">
            <v>96081127</v>
          </cell>
          <cell r="C25">
            <v>0</v>
          </cell>
          <cell r="D25">
            <v>84382214</v>
          </cell>
          <cell r="E25">
            <v>0</v>
          </cell>
          <cell r="F25">
            <v>31600272</v>
          </cell>
          <cell r="G25">
            <v>0</v>
          </cell>
          <cell r="H25">
            <v>92944767.392251536</v>
          </cell>
          <cell r="I25">
            <v>0</v>
          </cell>
          <cell r="J25">
            <v>94523053.194077209</v>
          </cell>
          <cell r="K25">
            <v>0</v>
          </cell>
          <cell r="L25">
            <v>99359326</v>
          </cell>
        </row>
        <row r="26">
          <cell r="A26" t="str">
            <v>Medicare OP APC C/A</v>
          </cell>
          <cell r="B26">
            <v>55309262.594038934</v>
          </cell>
          <cell r="C26">
            <v>0</v>
          </cell>
          <cell r="D26">
            <v>43337603.284530342</v>
          </cell>
          <cell r="E26">
            <v>0</v>
          </cell>
          <cell r="F26">
            <v>17863440.373599999</v>
          </cell>
          <cell r="G26">
            <v>0</v>
          </cell>
          <cell r="H26">
            <v>53258479.825449809</v>
          </cell>
          <cell r="I26">
            <v>0</v>
          </cell>
          <cell r="J26">
            <v>54777989.144175485</v>
          </cell>
          <cell r="K26">
            <v>0</v>
          </cell>
          <cell r="L26">
            <v>58705185.225797787</v>
          </cell>
        </row>
        <row r="27">
          <cell r="A27" t="str">
            <v>Medicare OP Sequestration</v>
          </cell>
          <cell r="B27">
            <v>0</v>
          </cell>
          <cell r="C27">
            <v>0</v>
          </cell>
          <cell r="D27">
            <v>0</v>
          </cell>
          <cell r="E27">
            <v>0</v>
          </cell>
          <cell r="F27">
            <v>0</v>
          </cell>
          <cell r="G27">
            <v>0</v>
          </cell>
          <cell r="H27">
            <v>23713.960519335775</v>
          </cell>
          <cell r="I27">
            <v>0</v>
          </cell>
          <cell r="J27">
            <v>44539.333643392325</v>
          </cell>
          <cell r="K27">
            <v>0</v>
          </cell>
          <cell r="L27">
            <v>44539.333643392325</v>
          </cell>
        </row>
        <row r="28">
          <cell r="A28" t="str">
            <v>Medicare OP Fee Based C/A</v>
          </cell>
          <cell r="B28">
            <v>13722588.628841802</v>
          </cell>
          <cell r="C28">
            <v>0</v>
          </cell>
          <cell r="D28">
            <v>11027977.997590818</v>
          </cell>
          <cell r="E28">
            <v>0</v>
          </cell>
          <cell r="F28">
            <v>3865045.0350000001</v>
          </cell>
          <cell r="G28">
            <v>0</v>
          </cell>
          <cell r="H28">
            <v>10426951.232871003</v>
          </cell>
          <cell r="I28">
            <v>0</v>
          </cell>
          <cell r="J28">
            <v>10717174.694569616</v>
          </cell>
          <cell r="K28">
            <v>0</v>
          </cell>
          <cell r="L28">
            <v>11379461.998830384</v>
          </cell>
        </row>
        <row r="29">
          <cell r="A29" t="str">
            <v>Medicare OP C/A</v>
          </cell>
          <cell r="B29">
            <v>69031851.222880736</v>
          </cell>
          <cell r="C29">
            <v>0</v>
          </cell>
          <cell r="D29">
            <v>54365581.282121159</v>
          </cell>
          <cell r="E29">
            <v>0</v>
          </cell>
          <cell r="F29">
            <v>21728485.408599999</v>
          </cell>
          <cell r="G29">
            <v>0</v>
          </cell>
          <cell r="H29">
            <v>63709145.018840149</v>
          </cell>
          <cell r="I29">
            <v>0</v>
          </cell>
          <cell r="J29">
            <v>65539703.172388494</v>
          </cell>
          <cell r="K29">
            <v>0</v>
          </cell>
          <cell r="L29">
            <v>70129186.558271557</v>
          </cell>
        </row>
        <row r="30">
          <cell r="A30" t="str">
            <v>Medicare OP Net Revenue</v>
          </cell>
          <cell r="B30">
            <v>27049275.777119264</v>
          </cell>
          <cell r="C30">
            <v>0</v>
          </cell>
          <cell r="D30">
            <v>30016632.717878841</v>
          </cell>
          <cell r="E30">
            <v>0</v>
          </cell>
          <cell r="F30">
            <v>9871786.5914000012</v>
          </cell>
          <cell r="G30">
            <v>0</v>
          </cell>
          <cell r="H30">
            <v>29235622.373411387</v>
          </cell>
          <cell r="I30">
            <v>0</v>
          </cell>
          <cell r="J30">
            <v>28983350.021688715</v>
          </cell>
          <cell r="K30">
            <v>0</v>
          </cell>
          <cell r="L30">
            <v>29230139.441728443</v>
          </cell>
        </row>
        <row r="31">
          <cell r="A31" t="str">
            <v>Medicare OP Net to Gross %</v>
          </cell>
          <cell r="B31">
            <v>0.28152537987110898</v>
          </cell>
          <cell r="C31">
            <v>0</v>
          </cell>
          <cell r="D31">
            <v>0.35572227007315593</v>
          </cell>
          <cell r="E31">
            <v>0</v>
          </cell>
          <cell r="F31">
            <v>0.31239562087946587</v>
          </cell>
          <cell r="G31">
            <v>0</v>
          </cell>
          <cell r="H31">
            <v>0.31454834084450733</v>
          </cell>
          <cell r="I31">
            <v>0</v>
          </cell>
          <cell r="J31">
            <v>0.30662731516066605</v>
          </cell>
          <cell r="K31">
            <v>0</v>
          </cell>
          <cell r="L31">
            <v>0.29418616871181719</v>
          </cell>
        </row>
        <row r="32">
          <cell r="A32">
            <v>0</v>
          </cell>
          <cell r="B32">
            <v>0</v>
          </cell>
          <cell r="C32">
            <v>0</v>
          </cell>
          <cell r="D32">
            <v>0</v>
          </cell>
          <cell r="E32">
            <v>0</v>
          </cell>
          <cell r="F32">
            <v>0</v>
          </cell>
          <cell r="G32">
            <v>0</v>
          </cell>
          <cell r="H32">
            <v>0</v>
          </cell>
          <cell r="I32">
            <v>0</v>
          </cell>
          <cell r="J32">
            <v>0</v>
          </cell>
          <cell r="K32">
            <v>0</v>
          </cell>
          <cell r="L32">
            <v>0</v>
          </cell>
        </row>
        <row r="33">
          <cell r="A33" t="str">
            <v>Medicare IP Rehab Revenue</v>
          </cell>
          <cell r="B33">
            <v>0</v>
          </cell>
          <cell r="C33">
            <v>0</v>
          </cell>
          <cell r="D33">
            <v>5296299.7499999972</v>
          </cell>
          <cell r="E33">
            <v>0</v>
          </cell>
          <cell r="F33">
            <v>0</v>
          </cell>
          <cell r="G33">
            <v>0</v>
          </cell>
          <cell r="H33">
            <v>0</v>
          </cell>
          <cell r="I33">
            <v>0</v>
          </cell>
          <cell r="J33">
            <v>0</v>
          </cell>
          <cell r="K33">
            <v>0</v>
          </cell>
          <cell r="L33">
            <v>0</v>
          </cell>
        </row>
        <row r="34">
          <cell r="A34" t="str">
            <v>Medicare IP Rehab C/A</v>
          </cell>
          <cell r="B34">
            <v>0</v>
          </cell>
          <cell r="C34">
            <v>0</v>
          </cell>
          <cell r="D34">
            <v>2272668.0799999973</v>
          </cell>
          <cell r="E34">
            <v>0</v>
          </cell>
          <cell r="F34">
            <v>-66200</v>
          </cell>
          <cell r="G34">
            <v>0</v>
          </cell>
          <cell r="H34">
            <v>-66200</v>
          </cell>
          <cell r="I34">
            <v>0</v>
          </cell>
          <cell r="J34">
            <v>0</v>
          </cell>
          <cell r="K34">
            <v>0</v>
          </cell>
          <cell r="L34">
            <v>0</v>
          </cell>
        </row>
        <row r="35">
          <cell r="A35" t="str">
            <v>Medicare IP Rehab Net Revenue</v>
          </cell>
          <cell r="B35">
            <v>0</v>
          </cell>
          <cell r="C35">
            <v>0</v>
          </cell>
          <cell r="D35">
            <v>3023631.67</v>
          </cell>
          <cell r="E35">
            <v>0</v>
          </cell>
          <cell r="F35">
            <v>66200</v>
          </cell>
          <cell r="G35">
            <v>0</v>
          </cell>
          <cell r="H35">
            <v>66200</v>
          </cell>
          <cell r="I35">
            <v>0</v>
          </cell>
          <cell r="J35">
            <v>0</v>
          </cell>
          <cell r="K35">
            <v>0</v>
          </cell>
          <cell r="L35">
            <v>0</v>
          </cell>
        </row>
        <row r="36">
          <cell r="A36" t="str">
            <v>Medicare IP Rehab Net to Gross %</v>
          </cell>
          <cell r="B36" t="e">
            <v>#DIV/0!</v>
          </cell>
          <cell r="C36">
            <v>0</v>
          </cell>
          <cell r="D36">
            <v>0.57089511786035174</v>
          </cell>
          <cell r="E36">
            <v>0</v>
          </cell>
          <cell r="F36" t="e">
            <v>#DIV/0!</v>
          </cell>
          <cell r="G36">
            <v>0</v>
          </cell>
          <cell r="H36" t="e">
            <v>#DIV/0!</v>
          </cell>
          <cell r="I36">
            <v>0</v>
          </cell>
          <cell r="J36" t="e">
            <v>#DIV/0!</v>
          </cell>
          <cell r="K36">
            <v>0</v>
          </cell>
          <cell r="L36" t="e">
            <v>#DIV/0!</v>
          </cell>
        </row>
        <row r="37">
          <cell r="A37">
            <v>0</v>
          </cell>
          <cell r="B37">
            <v>0</v>
          </cell>
          <cell r="C37">
            <v>0</v>
          </cell>
          <cell r="D37">
            <v>0</v>
          </cell>
          <cell r="E37">
            <v>0</v>
          </cell>
          <cell r="F37">
            <v>0</v>
          </cell>
          <cell r="G37">
            <v>0</v>
          </cell>
          <cell r="H37">
            <v>0</v>
          </cell>
          <cell r="I37">
            <v>0</v>
          </cell>
          <cell r="J37">
            <v>0</v>
          </cell>
          <cell r="K37">
            <v>0</v>
          </cell>
          <cell r="L37">
            <v>0</v>
          </cell>
        </row>
        <row r="38">
          <cell r="A38" t="str">
            <v>Medicare IP Psych Revenue</v>
          </cell>
          <cell r="B38">
            <v>4262253</v>
          </cell>
          <cell r="C38">
            <v>0</v>
          </cell>
          <cell r="D38">
            <v>4655682.2100000018</v>
          </cell>
          <cell r="E38">
            <v>0</v>
          </cell>
          <cell r="F38">
            <v>1703912</v>
          </cell>
          <cell r="G38">
            <v>0</v>
          </cell>
          <cell r="H38">
            <v>5182326.8226935621</v>
          </cell>
          <cell r="I38">
            <v>0</v>
          </cell>
          <cell r="J38">
            <v>5242980.2807834987</v>
          </cell>
          <cell r="K38">
            <v>0</v>
          </cell>
          <cell r="L38">
            <v>5461658</v>
          </cell>
        </row>
        <row r="39">
          <cell r="A39" t="str">
            <v>Medicare IP Psych C/A</v>
          </cell>
          <cell r="B39">
            <v>1548549</v>
          </cell>
          <cell r="C39">
            <v>0</v>
          </cell>
          <cell r="D39">
            <v>2798354.2100000018</v>
          </cell>
          <cell r="E39">
            <v>0</v>
          </cell>
          <cell r="F39">
            <v>822855</v>
          </cell>
          <cell r="G39">
            <v>0</v>
          </cell>
          <cell r="H39">
            <v>2342020.4926935621</v>
          </cell>
          <cell r="I39">
            <v>0</v>
          </cell>
          <cell r="J39">
            <v>2319481.4407834988</v>
          </cell>
          <cell r="K39">
            <v>0</v>
          </cell>
          <cell r="L39">
            <v>2518294.16</v>
          </cell>
        </row>
        <row r="40">
          <cell r="A40" t="str">
            <v>Medicare IP Psych Net Revenue</v>
          </cell>
          <cell r="B40">
            <v>2713704</v>
          </cell>
          <cell r="C40">
            <v>0</v>
          </cell>
          <cell r="D40">
            <v>1857328</v>
          </cell>
          <cell r="E40">
            <v>0</v>
          </cell>
          <cell r="F40">
            <v>881057</v>
          </cell>
          <cell r="G40">
            <v>0</v>
          </cell>
          <cell r="H40">
            <v>2840306.33</v>
          </cell>
          <cell r="I40">
            <v>0</v>
          </cell>
          <cell r="J40">
            <v>2923498.84</v>
          </cell>
          <cell r="K40">
            <v>0</v>
          </cell>
          <cell r="L40">
            <v>2943363.84</v>
          </cell>
        </row>
        <row r="41">
          <cell r="A41" t="str">
            <v>Medicare IP Psych Net to Gross %</v>
          </cell>
          <cell r="B41">
            <v>0.63668299371248027</v>
          </cell>
          <cell r="C41">
            <v>0</v>
          </cell>
          <cell r="D41">
            <v>0.3989378819736924</v>
          </cell>
          <cell r="E41">
            <v>0</v>
          </cell>
          <cell r="F41">
            <v>0.51707893365385071</v>
          </cell>
          <cell r="G41">
            <v>0</v>
          </cell>
          <cell r="H41">
            <v>0.54807549334060035</v>
          </cell>
          <cell r="I41">
            <v>0</v>
          </cell>
          <cell r="J41">
            <v>0.55760248626438069</v>
          </cell>
          <cell r="K41">
            <v>0</v>
          </cell>
          <cell r="L41">
            <v>0.53891397813630948</v>
          </cell>
        </row>
        <row r="42">
          <cell r="A42">
            <v>0</v>
          </cell>
          <cell r="B42">
            <v>0</v>
          </cell>
          <cell r="C42">
            <v>0</v>
          </cell>
          <cell r="D42">
            <v>0</v>
          </cell>
          <cell r="E42">
            <v>0</v>
          </cell>
          <cell r="F42">
            <v>0</v>
          </cell>
          <cell r="G42">
            <v>0</v>
          </cell>
          <cell r="H42">
            <v>0</v>
          </cell>
          <cell r="I42">
            <v>0</v>
          </cell>
          <cell r="J42">
            <v>0</v>
          </cell>
          <cell r="K42">
            <v>0</v>
          </cell>
          <cell r="L42">
            <v>0</v>
          </cell>
        </row>
        <row r="43">
          <cell r="A43" t="str">
            <v>Medicare U&amp;C Revenue</v>
          </cell>
          <cell r="B43">
            <v>23398570</v>
          </cell>
          <cell r="C43">
            <v>0</v>
          </cell>
          <cell r="D43">
            <v>17018231</v>
          </cell>
          <cell r="E43">
            <v>0</v>
          </cell>
          <cell r="F43">
            <v>7559590</v>
          </cell>
          <cell r="G43">
            <v>0</v>
          </cell>
          <cell r="H43">
            <v>22565646.799736977</v>
          </cell>
          <cell r="I43">
            <v>0</v>
          </cell>
          <cell r="J43">
            <v>22825843.882039491</v>
          </cell>
          <cell r="K43">
            <v>0</v>
          </cell>
          <cell r="L43">
            <v>23897605</v>
          </cell>
        </row>
        <row r="44">
          <cell r="A44" t="str">
            <v>Medicare U&amp;C C/A</v>
          </cell>
          <cell r="B44">
            <v>15640364.981509876</v>
          </cell>
          <cell r="C44">
            <v>0</v>
          </cell>
          <cell r="D44">
            <v>10590991.219999999</v>
          </cell>
          <cell r="E44">
            <v>0</v>
          </cell>
          <cell r="F44">
            <v>5773638.544999999</v>
          </cell>
          <cell r="G44">
            <v>0</v>
          </cell>
          <cell r="H44">
            <v>15405553.109654743</v>
          </cell>
          <cell r="I44">
            <v>0</v>
          </cell>
          <cell r="J44">
            <v>16102299.396141578</v>
          </cell>
          <cell r="K44">
            <v>0</v>
          </cell>
          <cell r="L44">
            <v>17201555.10086</v>
          </cell>
        </row>
        <row r="45">
          <cell r="A45" t="str">
            <v>Medicare U&amp;C Net Revenue</v>
          </cell>
          <cell r="B45">
            <v>7758205.0184901245</v>
          </cell>
          <cell r="C45">
            <v>0</v>
          </cell>
          <cell r="D45">
            <v>6427239.7800000012</v>
          </cell>
          <cell r="E45">
            <v>0</v>
          </cell>
          <cell r="F45">
            <v>1785951.455000001</v>
          </cell>
          <cell r="G45">
            <v>0</v>
          </cell>
          <cell r="H45">
            <v>7160093.6900822334</v>
          </cell>
          <cell r="I45">
            <v>0</v>
          </cell>
          <cell r="J45">
            <v>6723544.4858979136</v>
          </cell>
          <cell r="K45">
            <v>0</v>
          </cell>
          <cell r="L45">
            <v>6696049.8991400003</v>
          </cell>
        </row>
        <row r="46">
          <cell r="A46" t="str">
            <v>Medicare U&amp;C Net to Gross %</v>
          </cell>
          <cell r="B46">
            <v>0.33156748546984388</v>
          </cell>
          <cell r="C46">
            <v>0</v>
          </cell>
          <cell r="D46">
            <v>0.37766791272253863</v>
          </cell>
          <cell r="E46">
            <v>0</v>
          </cell>
          <cell r="F46">
            <v>0.23624977743501976</v>
          </cell>
          <cell r="G46">
            <v>0</v>
          </cell>
          <cell r="H46">
            <v>0.31730061866277598</v>
          </cell>
          <cell r="I46">
            <v>0</v>
          </cell>
          <cell r="J46">
            <v>0.29455841898525964</v>
          </cell>
          <cell r="K46">
            <v>0</v>
          </cell>
          <cell r="L46">
            <v>0.28019753021861399</v>
          </cell>
        </row>
        <row r="47">
          <cell r="A47">
            <v>0</v>
          </cell>
          <cell r="B47">
            <v>0</v>
          </cell>
          <cell r="C47">
            <v>0</v>
          </cell>
          <cell r="D47">
            <v>0</v>
          </cell>
          <cell r="E47">
            <v>0</v>
          </cell>
          <cell r="F47">
            <v>0</v>
          </cell>
          <cell r="G47">
            <v>0</v>
          </cell>
          <cell r="H47">
            <v>0</v>
          </cell>
          <cell r="I47">
            <v>0</v>
          </cell>
          <cell r="J47">
            <v>0</v>
          </cell>
          <cell r="K47">
            <v>0</v>
          </cell>
          <cell r="L47">
            <v>0</v>
          </cell>
        </row>
        <row r="48">
          <cell r="A48" t="str">
            <v>Medicaid IP DRG Revenue</v>
          </cell>
          <cell r="B48">
            <v>15091568</v>
          </cell>
          <cell r="C48">
            <v>0</v>
          </cell>
          <cell r="D48">
            <v>15441147.540000005</v>
          </cell>
          <cell r="E48">
            <v>0</v>
          </cell>
          <cell r="F48">
            <v>4335163</v>
          </cell>
          <cell r="G48">
            <v>0</v>
          </cell>
          <cell r="H48">
            <v>13185089.074816478</v>
          </cell>
          <cell r="I48">
            <v>0</v>
          </cell>
          <cell r="J48">
            <v>13339406.0978397</v>
          </cell>
          <cell r="K48">
            <v>0</v>
          </cell>
          <cell r="L48">
            <v>13895774</v>
          </cell>
        </row>
        <row r="49">
          <cell r="A49" t="str">
            <v>Medicaid IP Rehab Revenue</v>
          </cell>
          <cell r="B49">
            <v>0</v>
          </cell>
          <cell r="C49">
            <v>0</v>
          </cell>
          <cell r="D49">
            <v>570444</v>
          </cell>
          <cell r="E49">
            <v>0</v>
          </cell>
          <cell r="F49">
            <v>0</v>
          </cell>
          <cell r="G49">
            <v>0</v>
          </cell>
          <cell r="H49">
            <v>0</v>
          </cell>
          <cell r="I49">
            <v>0</v>
          </cell>
          <cell r="J49">
            <v>0</v>
          </cell>
          <cell r="K49">
            <v>0</v>
          </cell>
          <cell r="L49">
            <v>0</v>
          </cell>
        </row>
        <row r="50">
          <cell r="A50" t="str">
            <v>Medicaid IP Psych Revenue</v>
          </cell>
          <cell r="B50">
            <v>2771037</v>
          </cell>
          <cell r="C50">
            <v>0</v>
          </cell>
          <cell r="D50">
            <v>2973449.22</v>
          </cell>
          <cell r="E50">
            <v>0</v>
          </cell>
          <cell r="F50">
            <v>1266310</v>
          </cell>
          <cell r="G50">
            <v>0</v>
          </cell>
          <cell r="H50">
            <v>3851391.5500595598</v>
          </cell>
          <cell r="I50">
            <v>0</v>
          </cell>
          <cell r="J50">
            <v>3896467.8688564622</v>
          </cell>
          <cell r="K50">
            <v>0</v>
          </cell>
          <cell r="L50">
            <v>4058984</v>
          </cell>
        </row>
        <row r="51">
          <cell r="A51" t="str">
            <v>Medicaid Level II Revenue</v>
          </cell>
          <cell r="B51">
            <v>3327338</v>
          </cell>
          <cell r="C51">
            <v>0</v>
          </cell>
          <cell r="D51">
            <v>3107892</v>
          </cell>
          <cell r="E51">
            <v>0</v>
          </cell>
          <cell r="F51">
            <v>852055</v>
          </cell>
          <cell r="G51">
            <v>0</v>
          </cell>
          <cell r="H51">
            <v>2591464.5127859674</v>
          </cell>
          <cell r="I51">
            <v>0</v>
          </cell>
          <cell r="J51">
            <v>2621794.7658934174</v>
          </cell>
          <cell r="K51">
            <v>0</v>
          </cell>
          <cell r="L51">
            <v>2731146</v>
          </cell>
        </row>
        <row r="52">
          <cell r="A52" t="str">
            <v>Medicaid IP Revenue</v>
          </cell>
          <cell r="B52">
            <v>21189943</v>
          </cell>
          <cell r="C52">
            <v>0</v>
          </cell>
          <cell r="D52">
            <v>22092932.760000005</v>
          </cell>
          <cell r="E52">
            <v>0</v>
          </cell>
          <cell r="F52">
            <v>6453528</v>
          </cell>
          <cell r="G52">
            <v>0</v>
          </cell>
          <cell r="H52">
            <v>19627945.137662005</v>
          </cell>
          <cell r="I52">
            <v>0</v>
          </cell>
          <cell r="J52">
            <v>19857668.73258958</v>
          </cell>
          <cell r="K52">
            <v>0</v>
          </cell>
          <cell r="L52">
            <v>20685904</v>
          </cell>
        </row>
        <row r="53">
          <cell r="A53" t="str">
            <v>Medicaid IP Per Diem</v>
          </cell>
          <cell r="B53">
            <v>0</v>
          </cell>
          <cell r="C53">
            <v>0</v>
          </cell>
          <cell r="D53">
            <v>0</v>
          </cell>
          <cell r="E53">
            <v>0</v>
          </cell>
          <cell r="F53">
            <v>0</v>
          </cell>
          <cell r="G53">
            <v>0</v>
          </cell>
          <cell r="H53">
            <v>0</v>
          </cell>
          <cell r="I53">
            <v>0</v>
          </cell>
          <cell r="J53">
            <v>0</v>
          </cell>
          <cell r="K53">
            <v>0</v>
          </cell>
          <cell r="L53">
            <v>0</v>
          </cell>
        </row>
        <row r="54">
          <cell r="A54" t="str">
            <v>Medicaid IP DRG</v>
          </cell>
          <cell r="B54">
            <v>6754526.4170759991</v>
          </cell>
          <cell r="C54">
            <v>0</v>
          </cell>
          <cell r="D54">
            <v>8585805.996767005</v>
          </cell>
          <cell r="E54">
            <v>0</v>
          </cell>
          <cell r="F54">
            <v>2554513.3153868001</v>
          </cell>
          <cell r="G54">
            <v>0</v>
          </cell>
          <cell r="H54">
            <v>7915539.7072094381</v>
          </cell>
          <cell r="I54">
            <v>0</v>
          </cell>
          <cell r="J54">
            <v>7788428.222895042</v>
          </cell>
          <cell r="K54">
            <v>0</v>
          </cell>
          <cell r="L54">
            <v>8507312.2561988793</v>
          </cell>
        </row>
        <row r="55">
          <cell r="A55" t="str">
            <v>Medicaid Level II</v>
          </cell>
          <cell r="B55">
            <v>3119618</v>
          </cell>
          <cell r="C55">
            <v>0</v>
          </cell>
          <cell r="D55">
            <v>2841672</v>
          </cell>
          <cell r="E55">
            <v>0</v>
          </cell>
          <cell r="F55">
            <v>789415</v>
          </cell>
          <cell r="G55">
            <v>0</v>
          </cell>
          <cell r="H55">
            <v>2411104.5127859674</v>
          </cell>
          <cell r="I55">
            <v>0</v>
          </cell>
          <cell r="J55">
            <v>2441434.7658934174</v>
          </cell>
          <cell r="K55">
            <v>0</v>
          </cell>
          <cell r="L55">
            <v>2550786</v>
          </cell>
        </row>
        <row r="56">
          <cell r="A56" t="str">
            <v>Medicaid Level I</v>
          </cell>
          <cell r="B56">
            <v>0</v>
          </cell>
          <cell r="C56">
            <v>0</v>
          </cell>
          <cell r="D56">
            <v>0</v>
          </cell>
          <cell r="E56">
            <v>0</v>
          </cell>
          <cell r="F56">
            <v>0</v>
          </cell>
          <cell r="G56">
            <v>0</v>
          </cell>
          <cell r="H56">
            <v>0</v>
          </cell>
          <cell r="I56">
            <v>0</v>
          </cell>
          <cell r="J56">
            <v>0</v>
          </cell>
          <cell r="K56">
            <v>0</v>
          </cell>
          <cell r="L56">
            <v>0</v>
          </cell>
        </row>
        <row r="57">
          <cell r="A57" t="str">
            <v>Medicaid Billing Adjustment</v>
          </cell>
          <cell r="B57">
            <v>1276000</v>
          </cell>
          <cell r="C57">
            <v>0</v>
          </cell>
          <cell r="D57">
            <v>1805850.8</v>
          </cell>
          <cell r="E57">
            <v>0</v>
          </cell>
          <cell r="F57">
            <v>564921</v>
          </cell>
          <cell r="G57">
            <v>0</v>
          </cell>
          <cell r="H57">
            <v>1419290.777142857</v>
          </cell>
          <cell r="I57">
            <v>0</v>
          </cell>
          <cell r="J57">
            <v>1277773.067142857</v>
          </cell>
          <cell r="K57">
            <v>0</v>
          </cell>
          <cell r="L57">
            <v>1292000</v>
          </cell>
        </row>
        <row r="58">
          <cell r="A58" t="str">
            <v>M'caid Add'l Reserve</v>
          </cell>
          <cell r="B58">
            <v>-320000</v>
          </cell>
          <cell r="C58">
            <v>0</v>
          </cell>
          <cell r="D58">
            <v>1396</v>
          </cell>
          <cell r="E58">
            <v>0</v>
          </cell>
          <cell r="F58">
            <v>185334</v>
          </cell>
          <cell r="G58">
            <v>0</v>
          </cell>
          <cell r="H58">
            <v>0</v>
          </cell>
          <cell r="I58">
            <v>0</v>
          </cell>
          <cell r="J58">
            <v>200000</v>
          </cell>
          <cell r="K58">
            <v>0</v>
          </cell>
          <cell r="L58">
            <v>200000</v>
          </cell>
        </row>
        <row r="59">
          <cell r="A59" t="str">
            <v>Medicaid IP C/A</v>
          </cell>
          <cell r="B59">
            <v>10830144.417075999</v>
          </cell>
          <cell r="C59">
            <v>0</v>
          </cell>
          <cell r="D59">
            <v>13234724.796767006</v>
          </cell>
          <cell r="E59">
            <v>0</v>
          </cell>
          <cell r="F59">
            <v>4094183.3153868001</v>
          </cell>
          <cell r="G59">
            <v>0</v>
          </cell>
          <cell r="H59">
            <v>11745934.997138262</v>
          </cell>
          <cell r="I59">
            <v>0</v>
          </cell>
          <cell r="J59">
            <v>11707636.055931317</v>
          </cell>
          <cell r="K59">
            <v>0</v>
          </cell>
          <cell r="L59">
            <v>12550098.256198879</v>
          </cell>
        </row>
        <row r="60">
          <cell r="A60" t="str">
            <v>Medicaid IP Net Revenue</v>
          </cell>
          <cell r="B60">
            <v>10359798.582924001</v>
          </cell>
          <cell r="C60">
            <v>0</v>
          </cell>
          <cell r="D60">
            <v>8858207.9632329997</v>
          </cell>
          <cell r="E60">
            <v>0</v>
          </cell>
          <cell r="F60">
            <v>2359344.6846131999</v>
          </cell>
          <cell r="G60">
            <v>0</v>
          </cell>
          <cell r="H60">
            <v>7882010.1405237429</v>
          </cell>
          <cell r="I60">
            <v>0</v>
          </cell>
          <cell r="J60">
            <v>8150032.6766582634</v>
          </cell>
          <cell r="K60">
            <v>0</v>
          </cell>
          <cell r="L60">
            <v>8135805.7438011207</v>
          </cell>
        </row>
        <row r="61">
          <cell r="A61" t="str">
            <v>Medicaid Net to Gross %</v>
          </cell>
          <cell r="B61">
            <v>0.48890167297401416</v>
          </cell>
          <cell r="C61">
            <v>0</v>
          </cell>
          <cell r="D61">
            <v>0.4009521080547116</v>
          </cell>
          <cell r="E61">
            <v>0</v>
          </cell>
          <cell r="F61">
            <v>0.36558990440782158</v>
          </cell>
          <cell r="G61">
            <v>0</v>
          </cell>
          <cell r="H61">
            <v>0.40157082594447346</v>
          </cell>
          <cell r="I61">
            <v>0</v>
          </cell>
          <cell r="J61">
            <v>0.41042243107232262</v>
          </cell>
          <cell r="K61">
            <v>0</v>
          </cell>
          <cell r="L61">
            <v>0.39330191921035312</v>
          </cell>
        </row>
        <row r="62">
          <cell r="A62">
            <v>0</v>
          </cell>
          <cell r="B62">
            <v>0</v>
          </cell>
          <cell r="C62">
            <v>0</v>
          </cell>
          <cell r="D62">
            <v>0</v>
          </cell>
          <cell r="E62">
            <v>0</v>
          </cell>
          <cell r="F62">
            <v>0</v>
          </cell>
          <cell r="G62">
            <v>0</v>
          </cell>
          <cell r="H62">
            <v>0</v>
          </cell>
          <cell r="I62">
            <v>0</v>
          </cell>
          <cell r="J62">
            <v>0</v>
          </cell>
          <cell r="K62">
            <v>0</v>
          </cell>
          <cell r="L62">
            <v>0</v>
          </cell>
        </row>
        <row r="63">
          <cell r="A63" t="str">
            <v>Medicaid OP Revenue</v>
          </cell>
          <cell r="B63">
            <v>34304014</v>
          </cell>
          <cell r="C63">
            <v>0</v>
          </cell>
          <cell r="D63">
            <v>27343079</v>
          </cell>
          <cell r="E63">
            <v>0</v>
          </cell>
          <cell r="F63">
            <v>10434769</v>
          </cell>
          <cell r="G63">
            <v>0</v>
          </cell>
          <cell r="H63">
            <v>30691418.65287986</v>
          </cell>
          <cell r="I63">
            <v>0</v>
          </cell>
          <cell r="J63">
            <v>31041044.070848215</v>
          </cell>
          <cell r="K63">
            <v>0</v>
          </cell>
          <cell r="L63">
            <v>32629260</v>
          </cell>
        </row>
        <row r="64">
          <cell r="A64" t="str">
            <v>Medicaid OP Fee Based Revenue</v>
          </cell>
          <cell r="B64">
            <v>7857241</v>
          </cell>
          <cell r="C64">
            <v>0</v>
          </cell>
          <cell r="D64">
            <v>6501933</v>
          </cell>
          <cell r="E64">
            <v>0</v>
          </cell>
          <cell r="F64">
            <v>2260544</v>
          </cell>
          <cell r="G64">
            <v>0</v>
          </cell>
          <cell r="H64">
            <v>6648858.4737482592</v>
          </cell>
          <cell r="I64">
            <v>0</v>
          </cell>
          <cell r="J64">
            <v>6724599.8381077256</v>
          </cell>
          <cell r="K64">
            <v>0</v>
          </cell>
          <cell r="L64">
            <v>7068664</v>
          </cell>
        </row>
        <row r="65">
          <cell r="A65" t="str">
            <v>Medicaid OP Revenue</v>
          </cell>
          <cell r="B65">
            <v>42161255</v>
          </cell>
          <cell r="C65">
            <v>0</v>
          </cell>
          <cell r="D65">
            <v>33845012</v>
          </cell>
          <cell r="E65">
            <v>0</v>
          </cell>
          <cell r="F65">
            <v>12695313</v>
          </cell>
          <cell r="G65">
            <v>0</v>
          </cell>
          <cell r="H65">
            <v>37340277.126628116</v>
          </cell>
          <cell r="I65">
            <v>0</v>
          </cell>
          <cell r="J65">
            <v>37765643.908955939</v>
          </cell>
          <cell r="K65">
            <v>0</v>
          </cell>
          <cell r="L65">
            <v>39697924</v>
          </cell>
        </row>
        <row r="66">
          <cell r="A66" t="str">
            <v>Medicaid Cost Base C/A</v>
          </cell>
          <cell r="B66">
            <v>0</v>
          </cell>
          <cell r="C66">
            <v>0</v>
          </cell>
          <cell r="D66">
            <v>0</v>
          </cell>
          <cell r="E66">
            <v>0</v>
          </cell>
          <cell r="F66">
            <v>0</v>
          </cell>
          <cell r="G66">
            <v>0</v>
          </cell>
          <cell r="H66">
            <v>0</v>
          </cell>
          <cell r="I66">
            <v>0</v>
          </cell>
          <cell r="J66">
            <v>0</v>
          </cell>
          <cell r="K66">
            <v>0</v>
          </cell>
          <cell r="L66">
            <v>0</v>
          </cell>
        </row>
        <row r="67">
          <cell r="A67" t="str">
            <v>Medicaid PPS Base C/A</v>
          </cell>
          <cell r="B67">
            <v>25440329.619999997</v>
          </cell>
          <cell r="C67">
            <v>0</v>
          </cell>
          <cell r="D67">
            <v>17443696.460000001</v>
          </cell>
          <cell r="E67">
            <v>0</v>
          </cell>
          <cell r="F67">
            <v>6877824.9900000002</v>
          </cell>
          <cell r="G67">
            <v>0</v>
          </cell>
          <cell r="H67">
            <v>21790907.24287986</v>
          </cell>
          <cell r="I67">
            <v>0</v>
          </cell>
          <cell r="J67">
            <v>21939551.270848215</v>
          </cell>
          <cell r="K67">
            <v>0</v>
          </cell>
          <cell r="L67">
            <v>23527767.199999999</v>
          </cell>
        </row>
        <row r="68">
          <cell r="A68" t="str">
            <v>Medicaid Fee Based C/A</v>
          </cell>
          <cell r="B68">
            <v>6624639</v>
          </cell>
          <cell r="C68">
            <v>0</v>
          </cell>
          <cell r="D68">
            <v>5410200</v>
          </cell>
          <cell r="E68">
            <v>0</v>
          </cell>
          <cell r="F68">
            <v>1870874</v>
          </cell>
          <cell r="G68">
            <v>0</v>
          </cell>
          <cell r="H68">
            <v>5193422</v>
          </cell>
          <cell r="I68">
            <v>0</v>
          </cell>
          <cell r="J68">
            <v>5306573</v>
          </cell>
          <cell r="K68">
            <v>0</v>
          </cell>
          <cell r="L68">
            <v>5650638</v>
          </cell>
        </row>
        <row r="69">
          <cell r="A69" t="str">
            <v>Medicaid OP C/A</v>
          </cell>
          <cell r="B69">
            <v>32064968.619999997</v>
          </cell>
          <cell r="C69">
            <v>0</v>
          </cell>
          <cell r="D69">
            <v>22853896.460000001</v>
          </cell>
          <cell r="E69">
            <v>0</v>
          </cell>
          <cell r="F69">
            <v>8748698.9900000002</v>
          </cell>
          <cell r="G69">
            <v>0</v>
          </cell>
          <cell r="H69">
            <v>26984329.24287986</v>
          </cell>
          <cell r="I69">
            <v>0</v>
          </cell>
          <cell r="J69">
            <v>27246124.270848215</v>
          </cell>
          <cell r="K69">
            <v>0</v>
          </cell>
          <cell r="L69">
            <v>29178405.199999999</v>
          </cell>
        </row>
        <row r="70">
          <cell r="A70" t="str">
            <v>Medicaid OP Net Revenue</v>
          </cell>
          <cell r="B70">
            <v>10096286.380000003</v>
          </cell>
          <cell r="C70">
            <v>0</v>
          </cell>
          <cell r="D70">
            <v>10991115.539999999</v>
          </cell>
          <cell r="E70">
            <v>0</v>
          </cell>
          <cell r="F70">
            <v>3946614.01</v>
          </cell>
          <cell r="G70">
            <v>0</v>
          </cell>
          <cell r="H70">
            <v>10355947.883748256</v>
          </cell>
          <cell r="I70">
            <v>0</v>
          </cell>
          <cell r="J70">
            <v>10519519.638107724</v>
          </cell>
          <cell r="K70">
            <v>0</v>
          </cell>
          <cell r="L70">
            <v>10519518.800000001</v>
          </cell>
        </row>
        <row r="71">
          <cell r="A71" t="str">
            <v>Medicaid Net to Gross %</v>
          </cell>
          <cell r="B71">
            <v>0.23946835500983077</v>
          </cell>
          <cell r="C71">
            <v>0</v>
          </cell>
          <cell r="D71">
            <v>0.32474846042306027</v>
          </cell>
          <cell r="E71">
            <v>0</v>
          </cell>
          <cell r="F71">
            <v>0.31087173746720542</v>
          </cell>
          <cell r="G71">
            <v>0</v>
          </cell>
          <cell r="H71">
            <v>0.2773398774901758</v>
          </cell>
          <cell r="I71">
            <v>0</v>
          </cell>
          <cell r="J71">
            <v>0.2785473395731794</v>
          </cell>
          <cell r="K71">
            <v>0</v>
          </cell>
          <cell r="L71">
            <v>0.26498914149767633</v>
          </cell>
        </row>
        <row r="72">
          <cell r="A72">
            <v>0</v>
          </cell>
          <cell r="B72">
            <v>0</v>
          </cell>
          <cell r="C72">
            <v>0</v>
          </cell>
          <cell r="D72">
            <v>0</v>
          </cell>
          <cell r="E72">
            <v>0</v>
          </cell>
          <cell r="F72">
            <v>0</v>
          </cell>
          <cell r="G72">
            <v>0</v>
          </cell>
          <cell r="H72">
            <v>0</v>
          </cell>
          <cell r="I72">
            <v>0</v>
          </cell>
          <cell r="J72">
            <v>0</v>
          </cell>
          <cell r="K72">
            <v>0</v>
          </cell>
          <cell r="L72">
            <v>0</v>
          </cell>
        </row>
        <row r="73">
          <cell r="A73" t="str">
            <v>Medicaid U&amp;C Revenue</v>
          </cell>
          <cell r="B73">
            <v>10844945</v>
          </cell>
          <cell r="C73">
            <v>0</v>
          </cell>
          <cell r="D73">
            <v>7304510</v>
          </cell>
          <cell r="E73">
            <v>0</v>
          </cell>
          <cell r="F73">
            <v>3320424</v>
          </cell>
          <cell r="G73">
            <v>0</v>
          </cell>
          <cell r="H73">
            <v>9858991.649955038</v>
          </cell>
          <cell r="I73">
            <v>0</v>
          </cell>
          <cell r="J73">
            <v>9972181.0838374905</v>
          </cell>
          <cell r="K73">
            <v>0</v>
          </cell>
          <cell r="L73">
            <v>10455466</v>
          </cell>
        </row>
        <row r="74">
          <cell r="A74" t="str">
            <v>Medicaid U&amp;C C/A</v>
          </cell>
          <cell r="B74">
            <v>7580544.4479999999</v>
          </cell>
          <cell r="C74">
            <v>0</v>
          </cell>
          <cell r="D74">
            <v>5641656.120000001</v>
          </cell>
          <cell r="E74">
            <v>0</v>
          </cell>
          <cell r="F74">
            <v>2724921.1180000002</v>
          </cell>
          <cell r="G74">
            <v>0</v>
          </cell>
          <cell r="H74">
            <v>7294483.9740000004</v>
          </cell>
          <cell r="I74">
            <v>0</v>
          </cell>
          <cell r="J74">
            <v>7407548.4442800423</v>
          </cell>
          <cell r="K74">
            <v>0</v>
          </cell>
          <cell r="L74">
            <v>7895668.2934416672</v>
          </cell>
        </row>
        <row r="75">
          <cell r="A75" t="str">
            <v>Medicaid U&amp;C Net Revenue</v>
          </cell>
          <cell r="B75">
            <v>3264400.5520000001</v>
          </cell>
          <cell r="C75">
            <v>0</v>
          </cell>
          <cell r="D75">
            <v>1662853.879999999</v>
          </cell>
          <cell r="E75">
            <v>0</v>
          </cell>
          <cell r="F75">
            <v>595502.88199999975</v>
          </cell>
          <cell r="G75">
            <v>0</v>
          </cell>
          <cell r="H75">
            <v>2564507.6759550376</v>
          </cell>
          <cell r="I75">
            <v>0</v>
          </cell>
          <cell r="J75">
            <v>2564632.6395574482</v>
          </cell>
          <cell r="K75">
            <v>0</v>
          </cell>
          <cell r="L75">
            <v>2559797.7065583328</v>
          </cell>
        </row>
        <row r="76">
          <cell r="A76" t="str">
            <v>Medicaid Net to Gross %</v>
          </cell>
          <cell r="B76">
            <v>0.3010066489041669</v>
          </cell>
          <cell r="C76">
            <v>0</v>
          </cell>
          <cell r="D76">
            <v>0.22764756020595481</v>
          </cell>
          <cell r="E76">
            <v>0</v>
          </cell>
          <cell r="F76">
            <v>0.17934543359522753</v>
          </cell>
          <cell r="G76">
            <v>0</v>
          </cell>
          <cell r="H76">
            <v>0.26011865787174421</v>
          </cell>
          <cell r="I76">
            <v>0</v>
          </cell>
          <cell r="J76">
            <v>0.25717870724530878</v>
          </cell>
          <cell r="K76">
            <v>0</v>
          </cell>
          <cell r="L76">
            <v>0.24482865771437953</v>
          </cell>
        </row>
        <row r="77">
          <cell r="A77">
            <v>0</v>
          </cell>
          <cell r="B77">
            <v>0</v>
          </cell>
          <cell r="C77">
            <v>0</v>
          </cell>
          <cell r="D77">
            <v>0</v>
          </cell>
          <cell r="E77">
            <v>0</v>
          </cell>
          <cell r="F77">
            <v>0</v>
          </cell>
          <cell r="G77">
            <v>0</v>
          </cell>
          <cell r="H77">
            <v>0</v>
          </cell>
          <cell r="I77">
            <v>0</v>
          </cell>
          <cell r="J77">
            <v>0</v>
          </cell>
          <cell r="K77">
            <v>0</v>
          </cell>
          <cell r="L77">
            <v>0</v>
          </cell>
        </row>
        <row r="78">
          <cell r="A78" t="str">
            <v>M'care HMO IP Revenue</v>
          </cell>
          <cell r="B78">
            <v>4925548</v>
          </cell>
          <cell r="C78">
            <v>0</v>
          </cell>
          <cell r="D78">
            <v>5527346.5</v>
          </cell>
          <cell r="E78">
            <v>0</v>
          </cell>
          <cell r="F78">
            <v>1718597</v>
          </cell>
          <cell r="G78">
            <v>0</v>
          </cell>
          <cell r="H78">
            <v>5226990.202839518</v>
          </cell>
          <cell r="I78">
            <v>0</v>
          </cell>
          <cell r="J78">
            <v>5288166.3968642037</v>
          </cell>
          <cell r="K78">
            <v>0</v>
          </cell>
          <cell r="L78">
            <v>5508728</v>
          </cell>
        </row>
        <row r="79">
          <cell r="A79" t="str">
            <v>M'care HMO OP Revenue</v>
          </cell>
          <cell r="B79">
            <v>5478564</v>
          </cell>
          <cell r="C79">
            <v>0</v>
          </cell>
          <cell r="D79">
            <v>4572455.5</v>
          </cell>
          <cell r="E79">
            <v>0</v>
          </cell>
          <cell r="F79">
            <v>1800792</v>
          </cell>
          <cell r="G79">
            <v>0</v>
          </cell>
          <cell r="H79">
            <v>5296606.103954656</v>
          </cell>
          <cell r="I79">
            <v>0</v>
          </cell>
          <cell r="J79">
            <v>5356943.1038129255</v>
          </cell>
          <cell r="K79">
            <v>0</v>
          </cell>
          <cell r="L79">
            <v>5631031</v>
          </cell>
        </row>
        <row r="80">
          <cell r="A80" t="str">
            <v>M'care HMO U&amp;C Revenue</v>
          </cell>
          <cell r="B80">
            <v>996562</v>
          </cell>
          <cell r="C80">
            <v>0</v>
          </cell>
          <cell r="D80">
            <v>1001850</v>
          </cell>
          <cell r="E80">
            <v>0</v>
          </cell>
          <cell r="F80">
            <v>512190</v>
          </cell>
          <cell r="G80">
            <v>0</v>
          </cell>
          <cell r="H80">
            <v>1530296.9717808296</v>
          </cell>
          <cell r="I80">
            <v>0</v>
          </cell>
          <cell r="J80">
            <v>1547955.3254360151</v>
          </cell>
          <cell r="K80">
            <v>0</v>
          </cell>
          <cell r="L80">
            <v>1620239</v>
          </cell>
        </row>
        <row r="81">
          <cell r="A81" t="str">
            <v>M'care HMO IP &amp; OP Revenue</v>
          </cell>
          <cell r="B81">
            <v>11400674</v>
          </cell>
          <cell r="C81">
            <v>0</v>
          </cell>
          <cell r="D81">
            <v>11101652</v>
          </cell>
          <cell r="E81">
            <v>0</v>
          </cell>
          <cell r="F81">
            <v>4031579</v>
          </cell>
          <cell r="G81">
            <v>0</v>
          </cell>
          <cell r="H81">
            <v>12053893.278575003</v>
          </cell>
          <cell r="I81">
            <v>0</v>
          </cell>
          <cell r="J81">
            <v>12193064.826113144</v>
          </cell>
          <cell r="K81">
            <v>0</v>
          </cell>
          <cell r="L81">
            <v>12759998</v>
          </cell>
        </row>
        <row r="82">
          <cell r="A82" t="str">
            <v>M'care HMO IP Contractual</v>
          </cell>
          <cell r="B82">
            <v>3154965.3344839998</v>
          </cell>
          <cell r="C82">
            <v>0</v>
          </cell>
          <cell r="D82">
            <v>3162741.5745999999</v>
          </cell>
          <cell r="E82">
            <v>0</v>
          </cell>
          <cell r="F82">
            <v>935292.29599999997</v>
          </cell>
          <cell r="G82">
            <v>0</v>
          </cell>
          <cell r="H82">
            <v>2928124.7948395177</v>
          </cell>
          <cell r="I82">
            <v>0</v>
          </cell>
          <cell r="J82">
            <v>2932891.4226562036</v>
          </cell>
          <cell r="K82">
            <v>0</v>
          </cell>
          <cell r="L82">
            <v>3153453.0257919999</v>
          </cell>
        </row>
        <row r="83">
          <cell r="A83" t="str">
            <v>M'care HMO OP Contractual</v>
          </cell>
          <cell r="B83">
            <v>4062978.5386844696</v>
          </cell>
          <cell r="C83">
            <v>0</v>
          </cell>
          <cell r="D83">
            <v>3242328.1950500002</v>
          </cell>
          <cell r="E83">
            <v>0</v>
          </cell>
          <cell r="F83">
            <v>1278562.32</v>
          </cell>
          <cell r="G83">
            <v>0</v>
          </cell>
          <cell r="H83">
            <v>3760590.3338078056</v>
          </cell>
          <cell r="I83">
            <v>0</v>
          </cell>
          <cell r="J83">
            <v>3791778.2524563838</v>
          </cell>
          <cell r="K83">
            <v>0</v>
          </cell>
          <cell r="L83">
            <v>4065866.1845634365</v>
          </cell>
        </row>
        <row r="84">
          <cell r="A84" t="str">
            <v>M'care HMO U&amp;C Contractual</v>
          </cell>
          <cell r="B84">
            <v>717454.45000000007</v>
          </cell>
          <cell r="C84">
            <v>0</v>
          </cell>
          <cell r="D84">
            <v>898969.5399999998</v>
          </cell>
          <cell r="E84">
            <v>0</v>
          </cell>
          <cell r="F84">
            <v>733666.66</v>
          </cell>
          <cell r="G84">
            <v>0</v>
          </cell>
          <cell r="H84">
            <v>1040484.6399999999</v>
          </cell>
          <cell r="I84">
            <v>0</v>
          </cell>
          <cell r="J84">
            <v>1768480.7700000003</v>
          </cell>
          <cell r="K84">
            <v>0</v>
          </cell>
          <cell r="L84">
            <v>1839206.7700000003</v>
          </cell>
        </row>
        <row r="85">
          <cell r="A85" t="str">
            <v>M'care HMO C/A</v>
          </cell>
          <cell r="B85">
            <v>7935398.3231684696</v>
          </cell>
          <cell r="C85">
            <v>0</v>
          </cell>
          <cell r="D85">
            <v>7304039.3096500002</v>
          </cell>
          <cell r="E85">
            <v>0</v>
          </cell>
          <cell r="F85">
            <v>2947521.2760000001</v>
          </cell>
          <cell r="G85">
            <v>0</v>
          </cell>
          <cell r="H85">
            <v>7729199.7686473234</v>
          </cell>
          <cell r="I85">
            <v>0</v>
          </cell>
          <cell r="J85">
            <v>8493150.4451125879</v>
          </cell>
          <cell r="K85">
            <v>0</v>
          </cell>
          <cell r="L85">
            <v>9058525.980355436</v>
          </cell>
        </row>
        <row r="86">
          <cell r="A86" t="str">
            <v>M'care HMO Net Revenue</v>
          </cell>
          <cell r="B86">
            <v>3465275.6768315304</v>
          </cell>
          <cell r="C86">
            <v>0</v>
          </cell>
          <cell r="D86">
            <v>3797612.6903499998</v>
          </cell>
          <cell r="E86">
            <v>0</v>
          </cell>
          <cell r="F86">
            <v>1084057.7239999999</v>
          </cell>
          <cell r="G86">
            <v>0</v>
          </cell>
          <cell r="H86">
            <v>4324693.5099276798</v>
          </cell>
          <cell r="I86">
            <v>0</v>
          </cell>
          <cell r="J86">
            <v>3699914.3810005561</v>
          </cell>
          <cell r="K86">
            <v>0</v>
          </cell>
          <cell r="L86">
            <v>3701472.019644564</v>
          </cell>
        </row>
        <row r="87">
          <cell r="A87" t="str">
            <v>M'care HMO Net to Gross %</v>
          </cell>
          <cell r="B87">
            <v>0.30395358001040379</v>
          </cell>
          <cell r="C87">
            <v>0</v>
          </cell>
          <cell r="D87">
            <v>0.34207635857708385</v>
          </cell>
          <cell r="E87">
            <v>0</v>
          </cell>
          <cell r="F87">
            <v>0.26889159904841253</v>
          </cell>
          <cell r="G87">
            <v>0</v>
          </cell>
          <cell r="H87">
            <v>0.35877980748465194</v>
          </cell>
          <cell r="I87">
            <v>0</v>
          </cell>
          <cell r="J87">
            <v>0.30344416549616587</v>
          </cell>
          <cell r="K87">
            <v>0</v>
          </cell>
          <cell r="L87">
            <v>0.2900840595464485</v>
          </cell>
        </row>
        <row r="88">
          <cell r="A88">
            <v>0</v>
          </cell>
          <cell r="B88">
            <v>0</v>
          </cell>
          <cell r="C88">
            <v>0</v>
          </cell>
          <cell r="D88">
            <v>0</v>
          </cell>
          <cell r="E88">
            <v>0</v>
          </cell>
          <cell r="F88">
            <v>0</v>
          </cell>
          <cell r="G88">
            <v>0</v>
          </cell>
          <cell r="H88">
            <v>0</v>
          </cell>
          <cell r="I88">
            <v>0</v>
          </cell>
          <cell r="J88">
            <v>0</v>
          </cell>
          <cell r="K88">
            <v>0</v>
          </cell>
          <cell r="L88">
            <v>0</v>
          </cell>
        </row>
        <row r="89">
          <cell r="A89" t="str">
            <v>Blue Cross IP &amp; OP Revenue</v>
          </cell>
          <cell r="B89">
            <v>71170093</v>
          </cell>
          <cell r="C89">
            <v>0</v>
          </cell>
          <cell r="D89">
            <v>62858161</v>
          </cell>
          <cell r="E89">
            <v>0</v>
          </cell>
          <cell r="F89">
            <v>23652443</v>
          </cell>
          <cell r="G89">
            <v>0</v>
          </cell>
          <cell r="H89">
            <v>70208445.035002902</v>
          </cell>
          <cell r="I89">
            <v>0</v>
          </cell>
          <cell r="J89">
            <v>71014305.697279781</v>
          </cell>
          <cell r="K89">
            <v>0</v>
          </cell>
          <cell r="L89">
            <v>74461733</v>
          </cell>
        </row>
        <row r="90">
          <cell r="A90" t="str">
            <v>Blue Shield Physician Revenue</v>
          </cell>
          <cell r="B90">
            <v>8207033.9999999991</v>
          </cell>
          <cell r="C90">
            <v>0</v>
          </cell>
          <cell r="D90">
            <v>6877631.9600000009</v>
          </cell>
          <cell r="E90">
            <v>0</v>
          </cell>
          <cell r="F90">
            <v>4116864</v>
          </cell>
          <cell r="G90">
            <v>0</v>
          </cell>
          <cell r="H90">
            <v>12334711.893772176</v>
          </cell>
          <cell r="I90">
            <v>0</v>
          </cell>
          <cell r="J90">
            <v>12476126.35060367</v>
          </cell>
          <cell r="K90">
            <v>0</v>
          </cell>
          <cell r="L90">
            <v>13086835.000000002</v>
          </cell>
        </row>
        <row r="91">
          <cell r="A91" t="str">
            <v>Blue Cross IP Psych Revenue</v>
          </cell>
          <cell r="B91">
            <v>158838</v>
          </cell>
          <cell r="C91">
            <v>0</v>
          </cell>
          <cell r="D91">
            <v>233008</v>
          </cell>
          <cell r="E91">
            <v>0</v>
          </cell>
          <cell r="F91">
            <v>105556</v>
          </cell>
          <cell r="G91">
            <v>0</v>
          </cell>
          <cell r="H91">
            <v>321041.04560343589</v>
          </cell>
          <cell r="I91">
            <v>0</v>
          </cell>
          <cell r="J91">
            <v>324798.47933366452</v>
          </cell>
          <cell r="K91">
            <v>0</v>
          </cell>
          <cell r="L91">
            <v>338345</v>
          </cell>
        </row>
        <row r="92">
          <cell r="A92" t="str">
            <v>Blue Cross IP &amp; OP Revenue</v>
          </cell>
          <cell r="B92">
            <v>79535965</v>
          </cell>
          <cell r="C92">
            <v>0</v>
          </cell>
          <cell r="D92">
            <v>69968800.960000008</v>
          </cell>
          <cell r="E92">
            <v>0</v>
          </cell>
          <cell r="F92">
            <v>27874863</v>
          </cell>
          <cell r="G92">
            <v>0</v>
          </cell>
          <cell r="H92">
            <v>82864197.974378511</v>
          </cell>
          <cell r="I92">
            <v>0</v>
          </cell>
          <cell r="J92">
            <v>83815230.52721712</v>
          </cell>
          <cell r="K92">
            <v>0</v>
          </cell>
          <cell r="L92">
            <v>87886913</v>
          </cell>
        </row>
        <row r="93">
          <cell r="A93" t="str">
            <v>Blue Cross C/A</v>
          </cell>
          <cell r="B93">
            <v>9481559.0294874813</v>
          </cell>
          <cell r="C93">
            <v>0</v>
          </cell>
          <cell r="D93">
            <v>9162085.988880001</v>
          </cell>
          <cell r="E93">
            <v>0</v>
          </cell>
          <cell r="F93">
            <v>4194082.4029999999</v>
          </cell>
          <cell r="G93">
            <v>0</v>
          </cell>
          <cell r="H93">
            <v>12584698.920944346</v>
          </cell>
          <cell r="I93">
            <v>0</v>
          </cell>
          <cell r="J93">
            <v>12676530.247653639</v>
          </cell>
          <cell r="K93">
            <v>0</v>
          </cell>
          <cell r="L93">
            <v>13533469.066692512</v>
          </cell>
        </row>
        <row r="94">
          <cell r="A94" t="str">
            <v>Blue Cross Net Revenue</v>
          </cell>
          <cell r="B94">
            <v>70054405.970512524</v>
          </cell>
          <cell r="C94">
            <v>0</v>
          </cell>
          <cell r="D94">
            <v>60806714.971120007</v>
          </cell>
          <cell r="E94">
            <v>0</v>
          </cell>
          <cell r="F94">
            <v>23680780.596999999</v>
          </cell>
          <cell r="G94">
            <v>0</v>
          </cell>
          <cell r="H94">
            <v>70279499.053434163</v>
          </cell>
          <cell r="I94">
            <v>0</v>
          </cell>
          <cell r="J94">
            <v>71138700.279563487</v>
          </cell>
          <cell r="K94">
            <v>0</v>
          </cell>
          <cell r="L94">
            <v>74353443.933307484</v>
          </cell>
        </row>
        <row r="95">
          <cell r="A95" t="str">
            <v>Blue Cross Net to Gross %</v>
          </cell>
          <cell r="B95">
            <v>0.88078903638765838</v>
          </cell>
          <cell r="C95">
            <v>0</v>
          </cell>
          <cell r="D95">
            <v>0.86905469490440734</v>
          </cell>
          <cell r="E95">
            <v>0</v>
          </cell>
          <cell r="F95">
            <v>0.84953890524950737</v>
          </cell>
          <cell r="G95">
            <v>0</v>
          </cell>
          <cell r="H95">
            <v>0.84812863421624474</v>
          </cell>
          <cell r="I95">
            <v>0</v>
          </cell>
          <cell r="J95">
            <v>0.84875624432557972</v>
          </cell>
          <cell r="K95">
            <v>0</v>
          </cell>
          <cell r="L95">
            <v>0.84601269284890557</v>
          </cell>
        </row>
        <row r="96">
          <cell r="A96">
            <v>0</v>
          </cell>
          <cell r="B96">
            <v>0</v>
          </cell>
          <cell r="C96">
            <v>0</v>
          </cell>
          <cell r="D96">
            <v>0</v>
          </cell>
          <cell r="E96">
            <v>0</v>
          </cell>
          <cell r="F96">
            <v>0</v>
          </cell>
          <cell r="G96">
            <v>0</v>
          </cell>
          <cell r="H96">
            <v>0</v>
          </cell>
          <cell r="I96">
            <v>0</v>
          </cell>
          <cell r="J96">
            <v>0</v>
          </cell>
          <cell r="K96">
            <v>0</v>
          </cell>
          <cell r="L96">
            <v>0</v>
          </cell>
        </row>
        <row r="97">
          <cell r="A97" t="str">
            <v>Catamount IP Revenue</v>
          </cell>
          <cell r="B97">
            <v>1481429</v>
          </cell>
          <cell r="C97">
            <v>0</v>
          </cell>
          <cell r="D97">
            <v>1500384</v>
          </cell>
          <cell r="E97">
            <v>0</v>
          </cell>
          <cell r="F97">
            <v>1020206</v>
          </cell>
          <cell r="G97">
            <v>0</v>
          </cell>
          <cell r="H97">
            <v>3102883.7865294148</v>
          </cell>
          <cell r="I97">
            <v>0</v>
          </cell>
          <cell r="J97">
            <v>3139199.6419633236</v>
          </cell>
          <cell r="K97">
            <v>0</v>
          </cell>
          <cell r="L97">
            <v>3270131</v>
          </cell>
        </row>
        <row r="98">
          <cell r="A98" t="str">
            <v>Catamount OP Revenue</v>
          </cell>
          <cell r="B98">
            <v>5426934</v>
          </cell>
          <cell r="C98">
            <v>0</v>
          </cell>
          <cell r="D98">
            <v>4761894</v>
          </cell>
          <cell r="E98">
            <v>0</v>
          </cell>
          <cell r="F98">
            <v>2028516</v>
          </cell>
          <cell r="G98">
            <v>0</v>
          </cell>
          <cell r="H98">
            <v>5966402.6870230902</v>
          </cell>
          <cell r="I98">
            <v>0</v>
          </cell>
          <cell r="J98">
            <v>6034369.764622556</v>
          </cell>
          <cell r="K98">
            <v>0</v>
          </cell>
          <cell r="L98">
            <v>6343118</v>
          </cell>
        </row>
        <row r="99">
          <cell r="A99" t="str">
            <v>Catamount IP &amp; OP Revenue</v>
          </cell>
          <cell r="B99">
            <v>6908363</v>
          </cell>
          <cell r="C99">
            <v>0</v>
          </cell>
          <cell r="D99">
            <v>6262278</v>
          </cell>
          <cell r="E99">
            <v>0</v>
          </cell>
          <cell r="F99">
            <v>3048722</v>
          </cell>
          <cell r="G99">
            <v>0</v>
          </cell>
          <cell r="H99">
            <v>9069286.4735525046</v>
          </cell>
          <cell r="I99">
            <v>0</v>
          </cell>
          <cell r="J99">
            <v>9173569.4065858796</v>
          </cell>
          <cell r="K99">
            <v>0</v>
          </cell>
          <cell r="L99">
            <v>9613249</v>
          </cell>
        </row>
        <row r="100">
          <cell r="A100" t="str">
            <v>Catamount IP C/A</v>
          </cell>
          <cell r="B100">
            <v>675531.62</v>
          </cell>
          <cell r="C100">
            <v>0</v>
          </cell>
          <cell r="D100">
            <v>602174.1</v>
          </cell>
          <cell r="E100">
            <v>0</v>
          </cell>
          <cell r="F100">
            <v>607163.93999999994</v>
          </cell>
          <cell r="G100">
            <v>0</v>
          </cell>
          <cell r="H100">
            <v>1840765.0065294148</v>
          </cell>
          <cell r="I100">
            <v>0</v>
          </cell>
          <cell r="J100">
            <v>1857325.0319633235</v>
          </cell>
          <cell r="K100">
            <v>0</v>
          </cell>
          <cell r="L100">
            <v>1917029.74</v>
          </cell>
        </row>
        <row r="101">
          <cell r="A101" t="str">
            <v>Catamount OP C/A</v>
          </cell>
          <cell r="B101">
            <v>2474681.9</v>
          </cell>
          <cell r="C101">
            <v>0</v>
          </cell>
          <cell r="D101">
            <v>2171423.66</v>
          </cell>
          <cell r="E101">
            <v>0</v>
          </cell>
          <cell r="F101">
            <v>925003.3</v>
          </cell>
          <cell r="G101">
            <v>0</v>
          </cell>
          <cell r="H101">
            <v>2720679.6270230901</v>
          </cell>
          <cell r="I101">
            <v>0</v>
          </cell>
          <cell r="J101">
            <v>2751672.6146225561</v>
          </cell>
          <cell r="K101">
            <v>0</v>
          </cell>
          <cell r="L101">
            <v>2892461.81</v>
          </cell>
        </row>
        <row r="102">
          <cell r="A102" t="str">
            <v>Catamount C/A</v>
          </cell>
          <cell r="B102">
            <v>3150213.52</v>
          </cell>
          <cell r="C102">
            <v>0</v>
          </cell>
          <cell r="D102">
            <v>2773597.7600000002</v>
          </cell>
          <cell r="E102">
            <v>0</v>
          </cell>
          <cell r="F102">
            <v>1532167.24</v>
          </cell>
          <cell r="G102">
            <v>0</v>
          </cell>
          <cell r="H102">
            <v>4561444.6335525047</v>
          </cell>
          <cell r="I102">
            <v>0</v>
          </cell>
          <cell r="J102">
            <v>4608997.6465858798</v>
          </cell>
          <cell r="K102">
            <v>0</v>
          </cell>
          <cell r="L102">
            <v>4809491.55</v>
          </cell>
        </row>
        <row r="103">
          <cell r="A103" t="str">
            <v>Catamount Net Revenue</v>
          </cell>
          <cell r="B103">
            <v>3758149.48</v>
          </cell>
          <cell r="D103">
            <v>3488680.2399999998</v>
          </cell>
          <cell r="F103">
            <v>1516554.76</v>
          </cell>
          <cell r="H103">
            <v>4507841.84</v>
          </cell>
          <cell r="I103">
            <v>0</v>
          </cell>
          <cell r="J103">
            <v>4564571.76</v>
          </cell>
          <cell r="K103">
            <v>0</v>
          </cell>
          <cell r="L103">
            <v>4803757.45</v>
          </cell>
        </row>
        <row r="104">
          <cell r="A104" t="str">
            <v>Catamount Net to Gross %</v>
          </cell>
          <cell r="B104">
            <v>0.54400000115801672</v>
          </cell>
          <cell r="D104">
            <v>0.55709443751938192</v>
          </cell>
          <cell r="F104">
            <v>0.49743950415944782</v>
          </cell>
          <cell r="H104">
            <v>0.49704481748873963</v>
          </cell>
          <cell r="I104">
            <v>0</v>
          </cell>
          <cell r="J104">
            <v>0.49757859320528025</v>
          </cell>
          <cell r="K104">
            <v>0</v>
          </cell>
          <cell r="L104">
            <v>0.4997017605598274</v>
          </cell>
        </row>
        <row r="105">
          <cell r="A105">
            <v>0</v>
          </cell>
          <cell r="B105">
            <v>0</v>
          </cell>
          <cell r="C105">
            <v>0</v>
          </cell>
          <cell r="D105">
            <v>0</v>
          </cell>
          <cell r="E105">
            <v>0</v>
          </cell>
          <cell r="F105">
            <v>0</v>
          </cell>
          <cell r="G105">
            <v>0</v>
          </cell>
          <cell r="H105">
            <v>0</v>
          </cell>
          <cell r="I105">
            <v>0</v>
          </cell>
          <cell r="J105">
            <v>0</v>
          </cell>
          <cell r="K105">
            <v>0</v>
          </cell>
          <cell r="L105">
            <v>0</v>
          </cell>
        </row>
        <row r="106">
          <cell r="A106" t="str">
            <v>Cigna IP &amp; OP Revenue</v>
          </cell>
          <cell r="B106">
            <v>22471605.210000001</v>
          </cell>
          <cell r="C106">
            <v>0</v>
          </cell>
          <cell r="D106">
            <v>8824970.5</v>
          </cell>
          <cell r="E106">
            <v>0</v>
          </cell>
          <cell r="F106">
            <v>6057194</v>
          </cell>
          <cell r="G106">
            <v>0</v>
          </cell>
          <cell r="H106">
            <v>22821748.281015623</v>
          </cell>
          <cell r="I106">
            <v>0</v>
          </cell>
          <cell r="J106">
            <v>23083932.211977646</v>
          </cell>
          <cell r="K106">
            <v>0</v>
          </cell>
          <cell r="L106">
            <v>24197407.98</v>
          </cell>
        </row>
        <row r="107">
          <cell r="A107" t="str">
            <v>Cigna C/A</v>
          </cell>
          <cell r="B107">
            <v>2134802.4949500002</v>
          </cell>
          <cell r="C107">
            <v>0</v>
          </cell>
          <cell r="D107">
            <v>764005.19750000001</v>
          </cell>
          <cell r="E107">
            <v>0</v>
          </cell>
          <cell r="F107">
            <v>367714.43000000005</v>
          </cell>
          <cell r="G107">
            <v>0</v>
          </cell>
          <cell r="H107">
            <v>2168066.0866964841</v>
          </cell>
          <cell r="I107">
            <v>0</v>
          </cell>
          <cell r="J107">
            <v>2192973.5601378763</v>
          </cell>
          <cell r="K107">
            <v>0</v>
          </cell>
          <cell r="L107">
            <v>2298753.7581000002</v>
          </cell>
        </row>
        <row r="108">
          <cell r="A108" t="str">
            <v>Cigna Net Revenue</v>
          </cell>
          <cell r="B108">
            <v>20336802.715050001</v>
          </cell>
          <cell r="C108">
            <v>0</v>
          </cell>
          <cell r="D108">
            <v>8060965.3025000002</v>
          </cell>
          <cell r="E108">
            <v>0</v>
          </cell>
          <cell r="F108">
            <v>5689479.5700000003</v>
          </cell>
          <cell r="G108">
            <v>0</v>
          </cell>
          <cell r="H108">
            <v>20653682.19431914</v>
          </cell>
          <cell r="I108">
            <v>0</v>
          </cell>
          <cell r="J108">
            <v>20890958.65183977</v>
          </cell>
          <cell r="K108">
            <v>0</v>
          </cell>
          <cell r="L108">
            <v>21898654.221900001</v>
          </cell>
        </row>
        <row r="109">
          <cell r="A109" t="str">
            <v>Cigna Net to Gross %</v>
          </cell>
          <cell r="B109">
            <v>0.90500000000000003</v>
          </cell>
          <cell r="C109">
            <v>0</v>
          </cell>
          <cell r="D109">
            <v>0.91342688369326563</v>
          </cell>
          <cell r="E109">
            <v>0</v>
          </cell>
          <cell r="F109">
            <v>0.939292941583182</v>
          </cell>
          <cell r="G109">
            <v>0</v>
          </cell>
          <cell r="H109">
            <v>0.90500000000000003</v>
          </cell>
          <cell r="I109">
            <v>0</v>
          </cell>
          <cell r="J109">
            <v>0.90500000000000003</v>
          </cell>
          <cell r="K109">
            <v>0</v>
          </cell>
          <cell r="L109">
            <v>0.90500000000000003</v>
          </cell>
        </row>
        <row r="110">
          <cell r="A110">
            <v>0</v>
          </cell>
          <cell r="B110">
            <v>0</v>
          </cell>
          <cell r="C110">
            <v>0</v>
          </cell>
          <cell r="D110">
            <v>0</v>
          </cell>
          <cell r="E110">
            <v>0</v>
          </cell>
          <cell r="F110">
            <v>0</v>
          </cell>
          <cell r="G110">
            <v>0</v>
          </cell>
          <cell r="H110">
            <v>0</v>
          </cell>
          <cell r="I110">
            <v>0</v>
          </cell>
          <cell r="J110">
            <v>0</v>
          </cell>
          <cell r="K110">
            <v>0</v>
          </cell>
          <cell r="L110">
            <v>0</v>
          </cell>
        </row>
        <row r="111">
          <cell r="A111" t="str">
            <v>Workers Comp IP &amp; OP Revenue</v>
          </cell>
          <cell r="B111">
            <v>3403656</v>
          </cell>
          <cell r="C111">
            <v>0</v>
          </cell>
          <cell r="D111">
            <v>3497349</v>
          </cell>
          <cell r="E111">
            <v>0</v>
          </cell>
          <cell r="F111">
            <v>1215717</v>
          </cell>
          <cell r="G111">
            <v>0</v>
          </cell>
          <cell r="H111">
            <v>3588419.2435170058</v>
          </cell>
          <cell r="I111">
            <v>0</v>
          </cell>
          <cell r="J111">
            <v>3629417.3739062059</v>
          </cell>
          <cell r="K111">
            <v>0</v>
          </cell>
          <cell r="L111">
            <v>3811434</v>
          </cell>
        </row>
        <row r="112">
          <cell r="A112" t="str">
            <v>Workers Comp C/A</v>
          </cell>
          <cell r="B112">
            <v>636105.95025171782</v>
          </cell>
          <cell r="C112">
            <v>0</v>
          </cell>
          <cell r="D112">
            <v>453020.46200000006</v>
          </cell>
          <cell r="E112">
            <v>0</v>
          </cell>
          <cell r="F112">
            <v>377259.54300000001</v>
          </cell>
          <cell r="G112">
            <v>0</v>
          </cell>
          <cell r="H112">
            <v>865354.64538490912</v>
          </cell>
          <cell r="I112">
            <v>0</v>
          </cell>
          <cell r="J112">
            <v>875241.42844362976</v>
          </cell>
          <cell r="K112">
            <v>0</v>
          </cell>
          <cell r="L112">
            <v>934061.60192620149</v>
          </cell>
        </row>
        <row r="113">
          <cell r="A113" t="str">
            <v>Workers Comp Net Revenue</v>
          </cell>
          <cell r="B113">
            <v>2767550.0497482819</v>
          </cell>
          <cell r="C113">
            <v>0</v>
          </cell>
          <cell r="D113">
            <v>3044328.5379999997</v>
          </cell>
          <cell r="E113">
            <v>0</v>
          </cell>
          <cell r="F113">
            <v>838457.45699999994</v>
          </cell>
          <cell r="G113">
            <v>0</v>
          </cell>
          <cell r="H113">
            <v>2723064.5981320967</v>
          </cell>
          <cell r="I113">
            <v>0</v>
          </cell>
          <cell r="J113">
            <v>2754175.9454625761</v>
          </cell>
          <cell r="K113">
            <v>0</v>
          </cell>
          <cell r="L113">
            <v>2877372.3980737985</v>
          </cell>
        </row>
        <row r="114">
          <cell r="A114" t="str">
            <v>Workers Comp Net to Gross %</v>
          </cell>
          <cell r="B114">
            <v>0.81311097530075949</v>
          </cell>
          <cell r="C114">
            <v>0</v>
          </cell>
          <cell r="D114">
            <v>0.87046747064705288</v>
          </cell>
          <cell r="E114">
            <v>0</v>
          </cell>
          <cell r="F114">
            <v>0.68968144477703275</v>
          </cell>
          <cell r="G114">
            <v>0</v>
          </cell>
          <cell r="H114">
            <v>0.75884795319044829</v>
          </cell>
          <cell r="I114">
            <v>0</v>
          </cell>
          <cell r="J114">
            <v>0.75884795319044829</v>
          </cell>
          <cell r="K114">
            <v>0</v>
          </cell>
          <cell r="L114">
            <v>0.75493171286025118</v>
          </cell>
        </row>
        <row r="115">
          <cell r="A115">
            <v>0</v>
          </cell>
          <cell r="B115">
            <v>0</v>
          </cell>
          <cell r="C115">
            <v>0</v>
          </cell>
          <cell r="D115">
            <v>0</v>
          </cell>
          <cell r="E115">
            <v>0</v>
          </cell>
          <cell r="F115">
            <v>0</v>
          </cell>
          <cell r="G115">
            <v>0</v>
          </cell>
          <cell r="H115">
            <v>0</v>
          </cell>
          <cell r="I115">
            <v>0</v>
          </cell>
          <cell r="J115">
            <v>0</v>
          </cell>
          <cell r="K115">
            <v>0</v>
          </cell>
          <cell r="L115">
            <v>0</v>
          </cell>
        </row>
        <row r="116">
          <cell r="A116" t="str">
            <v>Other Payor Revenue</v>
          </cell>
          <cell r="B116">
            <v>36304460.789999999</v>
          </cell>
          <cell r="C116">
            <v>0</v>
          </cell>
          <cell r="D116">
            <v>39416855.5</v>
          </cell>
          <cell r="E116">
            <v>0</v>
          </cell>
          <cell r="F116">
            <v>14643908</v>
          </cell>
          <cell r="G116">
            <v>0</v>
          </cell>
          <cell r="H116">
            <v>38781591.935812831</v>
          </cell>
          <cell r="I116">
            <v>0</v>
          </cell>
          <cell r="J116">
            <v>36324994.014759123</v>
          </cell>
          <cell r="K116">
            <v>0</v>
          </cell>
          <cell r="L116">
            <v>38065741.019999996</v>
          </cell>
        </row>
        <row r="117">
          <cell r="A117" t="str">
            <v>Other C/A</v>
          </cell>
          <cell r="B117">
            <v>12331587.225257743</v>
          </cell>
          <cell r="C117">
            <v>0</v>
          </cell>
          <cell r="D117">
            <v>12456100.910850001</v>
          </cell>
          <cell r="E117">
            <v>0</v>
          </cell>
          <cell r="F117">
            <v>5558428</v>
          </cell>
          <cell r="G117">
            <v>0</v>
          </cell>
          <cell r="H117">
            <v>12926940.365607833</v>
          </cell>
          <cell r="I117">
            <v>0</v>
          </cell>
          <cell r="J117">
            <v>11210888.74551985</v>
          </cell>
          <cell r="K117">
            <v>0</v>
          </cell>
          <cell r="L117">
            <v>11561969.097367717</v>
          </cell>
        </row>
        <row r="118">
          <cell r="A118" t="str">
            <v>Bad Debt</v>
          </cell>
          <cell r="B118">
            <v>9292541</v>
          </cell>
          <cell r="C118">
            <v>0</v>
          </cell>
          <cell r="D118">
            <v>7581672</v>
          </cell>
          <cell r="E118">
            <v>0</v>
          </cell>
          <cell r="F118">
            <v>2116394</v>
          </cell>
          <cell r="G118">
            <v>0</v>
          </cell>
          <cell r="H118">
            <v>9538534</v>
          </cell>
          <cell r="I118">
            <v>0</v>
          </cell>
          <cell r="J118">
            <v>9209789</v>
          </cell>
          <cell r="K118">
            <v>0</v>
          </cell>
          <cell r="L118">
            <v>9647180</v>
          </cell>
        </row>
        <row r="119">
          <cell r="A119" t="str">
            <v>Medicaid DPS</v>
          </cell>
          <cell r="B119">
            <v>-4207111</v>
          </cell>
          <cell r="C119">
            <v>0</v>
          </cell>
          <cell r="D119">
            <v>-3935233.52</v>
          </cell>
          <cell r="E119">
            <v>0</v>
          </cell>
          <cell r="F119">
            <v>-1414395</v>
          </cell>
          <cell r="G119">
            <v>0</v>
          </cell>
          <cell r="H119">
            <v>-4356823</v>
          </cell>
          <cell r="I119">
            <v>0</v>
          </cell>
          <cell r="J119">
            <v>-5336685</v>
          </cell>
          <cell r="K119">
            <v>0</v>
          </cell>
          <cell r="L119">
            <v>-5336685</v>
          </cell>
        </row>
        <row r="120">
          <cell r="A120" t="str">
            <v>Other Net Revenue</v>
          </cell>
          <cell r="B120">
            <v>18887443.564742256</v>
          </cell>
          <cell r="C120">
            <v>0</v>
          </cell>
          <cell r="D120">
            <v>23314316.109149996</v>
          </cell>
          <cell r="E120">
            <v>0</v>
          </cell>
          <cell r="F120">
            <v>8383481</v>
          </cell>
          <cell r="G120">
            <v>0</v>
          </cell>
          <cell r="H120">
            <v>20672940.570204996</v>
          </cell>
          <cell r="I120">
            <v>0</v>
          </cell>
          <cell r="J120">
            <v>21241001.269239273</v>
          </cell>
          <cell r="K120">
            <v>0</v>
          </cell>
          <cell r="L120">
            <v>22193276.922632277</v>
          </cell>
        </row>
        <row r="121">
          <cell r="A121">
            <v>0</v>
          </cell>
          <cell r="B121">
            <v>0</v>
          </cell>
          <cell r="C121">
            <v>0</v>
          </cell>
          <cell r="D121">
            <v>0</v>
          </cell>
          <cell r="E121">
            <v>0</v>
          </cell>
          <cell r="F121">
            <v>0</v>
          </cell>
          <cell r="G121">
            <v>0</v>
          </cell>
          <cell r="H121">
            <v>0</v>
          </cell>
          <cell r="I121">
            <v>0</v>
          </cell>
          <cell r="J121">
            <v>0</v>
          </cell>
          <cell r="K121">
            <v>0</v>
          </cell>
          <cell r="L121">
            <v>0</v>
          </cell>
        </row>
        <row r="122">
          <cell r="A122" t="str">
            <v>Gross Patient Revenue</v>
          </cell>
          <cell r="B122">
            <v>442501944</v>
          </cell>
          <cell r="C122">
            <v>0</v>
          </cell>
          <cell r="D122">
            <v>386252247.05000007</v>
          </cell>
          <cell r="E122">
            <v>0</v>
          </cell>
          <cell r="F122">
            <v>145479540</v>
          </cell>
          <cell r="G122">
            <v>0</v>
          </cell>
          <cell r="H122">
            <v>433569736</v>
          </cell>
          <cell r="I122">
            <v>0</v>
          </cell>
          <cell r="J122">
            <v>438561382</v>
          </cell>
          <cell r="K122">
            <v>0</v>
          </cell>
          <cell r="L122">
            <v>459389531</v>
          </cell>
        </row>
        <row r="123">
          <cell r="A123" t="str">
            <v>Contractual Allowance ( w/ DPS )</v>
          </cell>
          <cell r="B123">
            <v>230817672.00860581</v>
          </cell>
          <cell r="C123">
            <v>0</v>
          </cell>
          <cell r="D123">
            <v>193783607.26050121</v>
          </cell>
          <cell r="E123">
            <v>0</v>
          </cell>
          <cell r="F123">
            <v>75207559.786535859</v>
          </cell>
          <cell r="G123">
            <v>0</v>
          </cell>
          <cell r="H123">
            <v>223441118.69811788</v>
          </cell>
          <cell r="I123">
            <v>0</v>
          </cell>
          <cell r="J123">
            <v>226446412.18794137</v>
          </cell>
          <cell r="K123">
            <v>0</v>
          </cell>
          <cell r="L123">
            <v>241568824.90445679</v>
          </cell>
        </row>
        <row r="124">
          <cell r="A124" t="str">
            <v>Net Patient Revenue</v>
          </cell>
          <cell r="B124">
            <v>211684271.99139419</v>
          </cell>
          <cell r="C124">
            <v>0</v>
          </cell>
          <cell r="D124">
            <v>192468639.78949887</v>
          </cell>
          <cell r="E124">
            <v>0</v>
          </cell>
          <cell r="F124">
            <v>70271980.213464141</v>
          </cell>
          <cell r="G124">
            <v>0</v>
          </cell>
          <cell r="H124">
            <v>210128617.30188212</v>
          </cell>
          <cell r="I124">
            <v>0</v>
          </cell>
          <cell r="J124">
            <v>212114969.81205863</v>
          </cell>
          <cell r="K124">
            <v>0</v>
          </cell>
          <cell r="L124">
            <v>217820706.09554321</v>
          </cell>
        </row>
        <row r="125">
          <cell r="A125" t="str">
            <v>Total Net To Gross %  ( w/ DPS )</v>
          </cell>
          <cell r="B125">
            <v>0.47838043394312002</v>
          </cell>
          <cell r="C125">
            <v>0</v>
          </cell>
          <cell r="D125">
            <v>0.4982977866393718</v>
          </cell>
          <cell r="E125">
            <v>0</v>
          </cell>
          <cell r="F125">
            <v>0.48303686012111491</v>
          </cell>
          <cell r="G125">
            <v>0</v>
          </cell>
          <cell r="H125">
            <v>0.48464779677768405</v>
          </cell>
          <cell r="I125">
            <v>0</v>
          </cell>
          <cell r="J125">
            <v>0.4836608477580423</v>
          </cell>
          <cell r="K125">
            <v>0</v>
          </cell>
          <cell r="L125">
            <v>0.47415252502901117</v>
          </cell>
        </row>
        <row r="126">
          <cell r="A126">
            <v>0</v>
          </cell>
          <cell r="B126">
            <v>0</v>
          </cell>
          <cell r="C126">
            <v>0</v>
          </cell>
          <cell r="D126">
            <v>0</v>
          </cell>
          <cell r="E126">
            <v>0</v>
          </cell>
          <cell r="F126">
            <v>0</v>
          </cell>
          <cell r="G126">
            <v>0</v>
          </cell>
          <cell r="H126">
            <v>0</v>
          </cell>
          <cell r="I126">
            <v>0</v>
          </cell>
          <cell r="J126">
            <v>0</v>
          </cell>
          <cell r="K126">
            <v>0</v>
          </cell>
          <cell r="L126">
            <v>0</v>
          </cell>
        </row>
        <row r="127">
          <cell r="A127" t="str">
            <v>Gross Patient Revenue</v>
          </cell>
          <cell r="B127">
            <v>442501944</v>
          </cell>
          <cell r="C127">
            <v>0</v>
          </cell>
          <cell r="D127">
            <v>386252247.05000007</v>
          </cell>
          <cell r="E127">
            <v>0</v>
          </cell>
          <cell r="F127">
            <v>145479540</v>
          </cell>
          <cell r="G127">
            <v>0</v>
          </cell>
          <cell r="H127">
            <v>433569736</v>
          </cell>
          <cell r="I127">
            <v>0</v>
          </cell>
          <cell r="J127">
            <v>438561382</v>
          </cell>
          <cell r="K127">
            <v>0</v>
          </cell>
          <cell r="L127">
            <v>459389531</v>
          </cell>
        </row>
        <row r="128">
          <cell r="A128" t="str">
            <v>Contractual Allowance (w/ DPS &amp; w/o PY Adj)</v>
          </cell>
          <cell r="B128">
            <v>230719344.2788308</v>
          </cell>
          <cell r="C128">
            <v>0</v>
          </cell>
          <cell r="D128">
            <v>193406767.01050121</v>
          </cell>
          <cell r="E128">
            <v>0</v>
          </cell>
          <cell r="F128">
            <v>75167700.786535859</v>
          </cell>
          <cell r="G128">
            <v>0</v>
          </cell>
          <cell r="H128">
            <v>223156118.69811788</v>
          </cell>
          <cell r="I128">
            <v>0</v>
          </cell>
          <cell r="J128">
            <v>226350569.18794137</v>
          </cell>
          <cell r="K128">
            <v>0</v>
          </cell>
          <cell r="L128">
            <v>241471601.76525679</v>
          </cell>
        </row>
        <row r="129">
          <cell r="A129" t="str">
            <v>Net Patient Revenue</v>
          </cell>
          <cell r="B129">
            <v>211782599.7211692</v>
          </cell>
          <cell r="C129">
            <v>0</v>
          </cell>
          <cell r="D129">
            <v>192845480.03949887</v>
          </cell>
          <cell r="E129">
            <v>0</v>
          </cell>
          <cell r="F129">
            <v>70311839.213464141</v>
          </cell>
          <cell r="G129">
            <v>0</v>
          </cell>
          <cell r="H129">
            <v>210413617.30188212</v>
          </cell>
          <cell r="I129">
            <v>0</v>
          </cell>
          <cell r="J129">
            <v>212210812.81205863</v>
          </cell>
          <cell r="K129">
            <v>0</v>
          </cell>
          <cell r="L129">
            <v>217917929.23474321</v>
          </cell>
        </row>
        <row r="130">
          <cell r="A130" t="str">
            <v>Total Net To Gross % (w/ DPS &amp; w/o PY Adj)</v>
          </cell>
          <cell r="B130">
            <v>0.47860264252572232</v>
          </cell>
          <cell r="C130">
            <v>0</v>
          </cell>
          <cell r="D130">
            <v>0.4992734191512293</v>
          </cell>
          <cell r="E130">
            <v>0</v>
          </cell>
          <cell r="F130">
            <v>0.48331084366546762</v>
          </cell>
          <cell r="G130">
            <v>0</v>
          </cell>
          <cell r="H130">
            <v>0.48530513048051427</v>
          </cell>
          <cell r="I130">
            <v>0</v>
          </cell>
          <cell r="J130">
            <v>0.4838793872919222</v>
          </cell>
          <cell r="K130">
            <v>0</v>
          </cell>
          <cell r="L130">
            <v>0.47436416054231589</v>
          </cell>
        </row>
        <row r="131">
          <cell r="A131">
            <v>0</v>
          </cell>
          <cell r="B131">
            <v>0</v>
          </cell>
          <cell r="C131">
            <v>0</v>
          </cell>
          <cell r="D131">
            <v>0</v>
          </cell>
          <cell r="E131">
            <v>0</v>
          </cell>
          <cell r="F131">
            <v>0</v>
          </cell>
          <cell r="G131">
            <v>0</v>
          </cell>
          <cell r="H131">
            <v>0</v>
          </cell>
          <cell r="I131">
            <v>0</v>
          </cell>
          <cell r="J131">
            <v>0</v>
          </cell>
          <cell r="K131">
            <v>0</v>
          </cell>
          <cell r="L131">
            <v>0</v>
          </cell>
        </row>
        <row r="132">
          <cell r="A132">
            <v>0</v>
          </cell>
          <cell r="B132">
            <v>211684271.99139419</v>
          </cell>
          <cell r="C132">
            <v>0</v>
          </cell>
          <cell r="D132">
            <v>192468639.78949881</v>
          </cell>
          <cell r="E132">
            <v>0</v>
          </cell>
          <cell r="F132">
            <v>70271980.213464156</v>
          </cell>
          <cell r="G132">
            <v>0</v>
          </cell>
          <cell r="H132">
            <v>210128617.30188206</v>
          </cell>
          <cell r="I132">
            <v>0</v>
          </cell>
          <cell r="J132">
            <v>212114969.81205857</v>
          </cell>
          <cell r="K132">
            <v>0</v>
          </cell>
          <cell r="L132">
            <v>217820706.09554315</v>
          </cell>
        </row>
      </sheetData>
      <sheetData sheetId="17"/>
      <sheetData sheetId="18">
        <row r="4">
          <cell r="C4" t="str">
            <v>BY 2014</v>
          </cell>
        </row>
      </sheetData>
      <sheetData sheetId="19">
        <row r="43">
          <cell r="L43">
            <v>500000</v>
          </cell>
        </row>
      </sheetData>
      <sheetData sheetId="20"/>
      <sheetData sheetId="21"/>
      <sheetData sheetId="22">
        <row r="50">
          <cell r="Z50">
            <v>49943.16</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iled Changes"/>
      <sheetName val="Balance By Cost Center"/>
      <sheetName val="Data Collection"/>
    </sheetNames>
    <sheetDataSet>
      <sheetData sheetId="0">
        <row r="3">
          <cell r="A3" t="str">
            <v>F/Y 2013</v>
          </cell>
        </row>
        <row r="41">
          <cell r="B41">
            <v>10</v>
          </cell>
          <cell r="C41">
            <v>1</v>
          </cell>
          <cell r="D41">
            <v>12</v>
          </cell>
        </row>
        <row r="42">
          <cell r="B42">
            <v>11</v>
          </cell>
          <cell r="C42">
            <v>2</v>
          </cell>
          <cell r="D42">
            <v>11</v>
          </cell>
        </row>
        <row r="43">
          <cell r="B43">
            <v>12</v>
          </cell>
          <cell r="C43">
            <v>3</v>
          </cell>
          <cell r="D43">
            <v>10</v>
          </cell>
        </row>
        <row r="44">
          <cell r="B44">
            <v>1</v>
          </cell>
          <cell r="C44">
            <v>4</v>
          </cell>
          <cell r="D44">
            <v>9</v>
          </cell>
        </row>
        <row r="45">
          <cell r="B45">
            <v>2</v>
          </cell>
          <cell r="C45">
            <v>5</v>
          </cell>
          <cell r="D45">
            <v>8</v>
          </cell>
        </row>
        <row r="46">
          <cell r="B46">
            <v>3</v>
          </cell>
          <cell r="C46">
            <v>6</v>
          </cell>
          <cell r="D46">
            <v>7</v>
          </cell>
        </row>
        <row r="47">
          <cell r="B47">
            <v>4</v>
          </cell>
          <cell r="C47">
            <v>7</v>
          </cell>
          <cell r="D47">
            <v>6</v>
          </cell>
        </row>
        <row r="48">
          <cell r="B48">
            <v>5</v>
          </cell>
          <cell r="C48">
            <v>8</v>
          </cell>
          <cell r="D48">
            <v>5</v>
          </cell>
        </row>
        <row r="49">
          <cell r="B49">
            <v>6</v>
          </cell>
          <cell r="C49">
            <v>9</v>
          </cell>
          <cell r="D49">
            <v>4</v>
          </cell>
        </row>
        <row r="50">
          <cell r="B50">
            <v>7</v>
          </cell>
          <cell r="C50">
            <v>10</v>
          </cell>
          <cell r="D50">
            <v>3</v>
          </cell>
        </row>
        <row r="51">
          <cell r="B51">
            <v>8</v>
          </cell>
          <cell r="C51">
            <v>11</v>
          </cell>
          <cell r="D51">
            <v>2</v>
          </cell>
        </row>
        <row r="52">
          <cell r="B52">
            <v>9</v>
          </cell>
          <cell r="C52">
            <v>12</v>
          </cell>
          <cell r="D52">
            <v>1</v>
          </cell>
        </row>
      </sheetData>
      <sheetData sheetId="1"/>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 used"/>
      <sheetName val="net to gross budget package"/>
      <sheetName val="Budget Package"/>
      <sheetName val="Budget Page"/>
      <sheetName val="Rev. by Payor"/>
      <sheetName val="Rev. Analysis"/>
      <sheetName val="Net to Gross"/>
      <sheetName val="Rev Summary"/>
      <sheetName val="M'caid IP"/>
      <sheetName val="M'caid OP"/>
      <sheetName val="M'caid U&amp;C"/>
      <sheetName val="M'care U&amp;C"/>
      <sheetName val="M'care IP DRG"/>
      <sheetName val="M'care IP Psych"/>
      <sheetName val="M'care IP Rehab"/>
      <sheetName val="M'care OP APC"/>
      <sheetName val="Swing Beds"/>
      <sheetName val="BCBS"/>
      <sheetName val="TVHP "/>
      <sheetName val="CHP"/>
      <sheetName val="Other C-A's"/>
      <sheetName val="Frozen PPS Rates Calculation"/>
      <sheetName val="Rev Com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
      <sheetName val="Sheet3"/>
    </sheetNames>
    <sheetDataSet>
      <sheetData sheetId="0" refreshError="1"/>
      <sheetData sheetId="1">
        <row r="2">
          <cell r="A2" t="str">
            <v>Replacement</v>
          </cell>
        </row>
        <row r="3">
          <cell r="A3" t="str">
            <v>Upgrade Equip</v>
          </cell>
        </row>
        <row r="4">
          <cell r="A4" t="str">
            <v>Add Equipment</v>
          </cell>
        </row>
        <row r="5">
          <cell r="A5" t="str">
            <v>New Equipment</v>
          </cell>
        </row>
        <row r="6">
          <cell r="A6" t="str">
            <v>IT</v>
          </cell>
        </row>
        <row r="7">
          <cell r="A7" t="str">
            <v>Facilities</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
      <sheetName val="CAPDET"/>
      <sheetName val="Summary for BISHCA Schedules"/>
      <sheetName val="RAP"/>
      <sheetName val="Equipment (for Bud  Worksheet)"/>
      <sheetName val="Facilities (for Bud Worksheet)"/>
      <sheetName val="Info Systems (for Bud Workshee)"/>
      <sheetName val="Equipment (working)"/>
      <sheetName val="Facilities (working)"/>
      <sheetName val="Info Systems (working)"/>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S"/>
      <sheetName val="000"/>
      <sheetName val="003"/>
      <sheetName val="003-OTHER"/>
      <sheetName val="005"/>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dden"/>
      <sheetName val="Orientation"/>
      <sheetName val="Settings"/>
      <sheetName val="Delivery"/>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HViewControl"/>
      <sheetName val="Instructions"/>
      <sheetName val="Settings_Instructions"/>
      <sheetName val="Settings_Plan"/>
      <sheetName val="Summary"/>
      <sheetName val="Settings_Summary"/>
      <sheetName val="Provider"/>
      <sheetName val="Settings_Provider"/>
      <sheetName val="CDMRevenue"/>
      <sheetName val="Settings_CDMRevenue"/>
      <sheetName val="Expense"/>
      <sheetName val="Plan"/>
      <sheetName val="Stat_Rev"/>
      <sheetName val="Settings_Stat_Rev"/>
      <sheetName val="Settings_Expense"/>
      <sheetName val="Detail"/>
      <sheetName val="Settings_Detail"/>
      <sheetName val="Jobcode"/>
      <sheetName val="Settings_Jobcode"/>
      <sheetName val="ADC"/>
      <sheetName val="Settings_ADC"/>
      <sheetName val="Employee"/>
      <sheetName val="Settings_Employee"/>
      <sheetName val="Staffing"/>
      <sheetName val="Settings_Staffing"/>
      <sheetName val="PControl"/>
      <sheetName val="Settings_PControl"/>
      <sheetName val="ProviderComp"/>
      <sheetName val="Settings_ProviderComp"/>
      <sheetName val="Empl_List"/>
      <sheetName val="Settings_Empl_List"/>
      <sheetName val="Initiatives"/>
      <sheetName val="Settings_Initiatives"/>
      <sheetName val="Notes"/>
      <sheetName val="Settings_Notes"/>
      <sheetName val="Dept_History"/>
      <sheetName val="Settings_Dept_History"/>
      <sheetName val="Capital"/>
      <sheetName val="Settings_Capital"/>
      <sheetName val="Bgt_Hidden"/>
      <sheetName val="B27200"/>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53">
          <cell r="E53">
            <v>0</v>
          </cell>
        </row>
      </sheetData>
      <sheetData sheetId="13"/>
      <sheetData sheetId="14"/>
      <sheetData sheetId="15">
        <row r="18">
          <cell r="J18" t="str">
            <v>J</v>
          </cell>
        </row>
      </sheetData>
      <sheetData sheetId="16"/>
      <sheetData sheetId="17"/>
      <sheetData sheetId="18"/>
      <sheetData sheetId="19">
        <row r="70">
          <cell r="W70" t="str">
            <v>ADC Table</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row>
        <row r="71">
          <cell r="W71" t="str">
            <v>Average</v>
          </cell>
          <cell r="X71" t="str">
            <v>Assistant</v>
          </cell>
          <cell r="Y71" t="str">
            <v>Clerical</v>
          </cell>
          <cell r="Z71" t="str">
            <v>Contract</v>
          </cell>
          <cell r="AA71" t="str">
            <v>LPN</v>
          </cell>
          <cell r="AB71" t="str">
            <v>Management</v>
          </cell>
          <cell r="AC71" t="str">
            <v>Other</v>
          </cell>
          <cell r="AD71" t="str">
            <v>Professional</v>
          </cell>
          <cell r="AE71" t="str">
            <v>RN</v>
          </cell>
          <cell r="AF71" t="str">
            <v>Support</v>
          </cell>
          <cell r="AG71" t="str">
            <v>Technical</v>
          </cell>
          <cell r="AH71" t="str">
            <v>Unused</v>
          </cell>
          <cell r="AI71" t="str">
            <v>Unused</v>
          </cell>
          <cell r="AJ71" t="str">
            <v>Unused</v>
          </cell>
          <cell r="AK71" t="str">
            <v>Unused</v>
          </cell>
          <cell r="AL71" t="str">
            <v>Unused</v>
          </cell>
          <cell r="AM71" t="str">
            <v>Total</v>
          </cell>
        </row>
        <row r="72">
          <cell r="W72" t="str">
            <v>Daily Census</v>
          </cell>
          <cell r="X72" t="str">
            <v>Staffing</v>
          </cell>
          <cell r="Y72" t="str">
            <v>Staffing</v>
          </cell>
          <cell r="Z72" t="str">
            <v>Staffing</v>
          </cell>
          <cell r="AA72" t="str">
            <v>Staffing</v>
          </cell>
          <cell r="AB72" t="str">
            <v>Staffing</v>
          </cell>
          <cell r="AC72" t="str">
            <v>Staffing</v>
          </cell>
          <cell r="AD72" t="str">
            <v>Staffing</v>
          </cell>
          <cell r="AE72" t="str">
            <v>Staffing</v>
          </cell>
          <cell r="AF72" t="str">
            <v>Staffing</v>
          </cell>
          <cell r="AG72" t="str">
            <v>Staffing</v>
          </cell>
          <cell r="AH72" t="str">
            <v>Staffing</v>
          </cell>
          <cell r="AI72" t="str">
            <v>Staffing</v>
          </cell>
          <cell r="AJ72" t="str">
            <v>Staffing</v>
          </cell>
          <cell r="AK72" t="str">
            <v>Staffing</v>
          </cell>
          <cell r="AL72" t="str">
            <v>Staffing</v>
          </cell>
          <cell r="AM72" t="str">
            <v>Staffing</v>
          </cell>
        </row>
        <row r="73">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v>
          </cell>
          <cell r="AM73">
            <v>0</v>
          </cell>
        </row>
        <row r="74">
          <cell r="W74">
            <v>0</v>
          </cell>
          <cell r="X74">
            <v>1</v>
          </cell>
          <cell r="Y74">
            <v>2</v>
          </cell>
          <cell r="Z74">
            <v>3</v>
          </cell>
          <cell r="AA74">
            <v>4</v>
          </cell>
          <cell r="AB74">
            <v>5</v>
          </cell>
          <cell r="AC74">
            <v>6</v>
          </cell>
          <cell r="AD74">
            <v>7</v>
          </cell>
          <cell r="AE74">
            <v>8</v>
          </cell>
          <cell r="AF74">
            <v>9</v>
          </cell>
          <cell r="AG74">
            <v>10</v>
          </cell>
          <cell r="AH74">
            <v>0</v>
          </cell>
          <cell r="AI74">
            <v>0</v>
          </cell>
          <cell r="AJ74">
            <v>0</v>
          </cell>
          <cell r="AK74">
            <v>0</v>
          </cell>
          <cell r="AL74">
            <v>0</v>
          </cell>
          <cell r="AM74">
            <v>55</v>
          </cell>
        </row>
        <row r="75">
          <cell r="W75">
            <v>1</v>
          </cell>
          <cell r="X75">
            <v>1</v>
          </cell>
          <cell r="Y75">
            <v>2</v>
          </cell>
          <cell r="Z75">
            <v>3</v>
          </cell>
          <cell r="AA75">
            <v>4</v>
          </cell>
          <cell r="AB75">
            <v>5</v>
          </cell>
          <cell r="AC75">
            <v>6</v>
          </cell>
          <cell r="AD75">
            <v>7</v>
          </cell>
          <cell r="AE75">
            <v>8</v>
          </cell>
          <cell r="AF75">
            <v>9</v>
          </cell>
          <cell r="AG75">
            <v>10</v>
          </cell>
          <cell r="AH75">
            <v>0</v>
          </cell>
          <cell r="AI75">
            <v>0</v>
          </cell>
          <cell r="AJ75">
            <v>0</v>
          </cell>
          <cell r="AK75">
            <v>0</v>
          </cell>
          <cell r="AL75">
            <v>0</v>
          </cell>
          <cell r="AM75">
            <v>55</v>
          </cell>
        </row>
        <row r="76">
          <cell r="W76">
            <v>2</v>
          </cell>
          <cell r="X76">
            <v>1</v>
          </cell>
          <cell r="Y76">
            <v>2</v>
          </cell>
          <cell r="Z76">
            <v>3</v>
          </cell>
          <cell r="AA76">
            <v>4</v>
          </cell>
          <cell r="AB76">
            <v>5</v>
          </cell>
          <cell r="AC76">
            <v>6</v>
          </cell>
          <cell r="AD76">
            <v>7</v>
          </cell>
          <cell r="AE76">
            <v>8</v>
          </cell>
          <cell r="AF76">
            <v>9</v>
          </cell>
          <cell r="AG76">
            <v>10</v>
          </cell>
          <cell r="AH76">
            <v>0</v>
          </cell>
          <cell r="AI76">
            <v>0</v>
          </cell>
          <cell r="AJ76">
            <v>0</v>
          </cell>
          <cell r="AK76">
            <v>0</v>
          </cell>
          <cell r="AL76">
            <v>0</v>
          </cell>
          <cell r="AM76">
            <v>55</v>
          </cell>
        </row>
        <row r="77">
          <cell r="W77">
            <v>3</v>
          </cell>
          <cell r="X77">
            <v>1</v>
          </cell>
          <cell r="Y77">
            <v>2</v>
          </cell>
          <cell r="Z77">
            <v>3</v>
          </cell>
          <cell r="AA77">
            <v>4</v>
          </cell>
          <cell r="AB77">
            <v>5</v>
          </cell>
          <cell r="AC77">
            <v>6</v>
          </cell>
          <cell r="AD77">
            <v>7</v>
          </cell>
          <cell r="AE77">
            <v>8</v>
          </cell>
          <cell r="AF77">
            <v>9</v>
          </cell>
          <cell r="AG77">
            <v>10</v>
          </cell>
          <cell r="AH77">
            <v>0</v>
          </cell>
          <cell r="AI77">
            <v>0</v>
          </cell>
          <cell r="AJ77">
            <v>0</v>
          </cell>
          <cell r="AK77">
            <v>0</v>
          </cell>
          <cell r="AL77">
            <v>0</v>
          </cell>
          <cell r="AM77">
            <v>55</v>
          </cell>
        </row>
        <row r="78">
          <cell r="W78">
            <v>4</v>
          </cell>
          <cell r="X78">
            <v>1</v>
          </cell>
          <cell r="Y78">
            <v>2</v>
          </cell>
          <cell r="Z78">
            <v>3</v>
          </cell>
          <cell r="AA78">
            <v>4</v>
          </cell>
          <cell r="AB78">
            <v>5</v>
          </cell>
          <cell r="AC78">
            <v>6</v>
          </cell>
          <cell r="AD78">
            <v>7</v>
          </cell>
          <cell r="AE78">
            <v>8</v>
          </cell>
          <cell r="AF78">
            <v>9</v>
          </cell>
          <cell r="AG78">
            <v>10</v>
          </cell>
          <cell r="AH78">
            <v>0</v>
          </cell>
          <cell r="AI78">
            <v>0</v>
          </cell>
          <cell r="AJ78">
            <v>0</v>
          </cell>
          <cell r="AK78">
            <v>0</v>
          </cell>
          <cell r="AL78">
            <v>0</v>
          </cell>
          <cell r="AM78">
            <v>55</v>
          </cell>
        </row>
        <row r="79">
          <cell r="W79">
            <v>5</v>
          </cell>
          <cell r="X79">
            <v>1</v>
          </cell>
          <cell r="Y79">
            <v>2</v>
          </cell>
          <cell r="Z79">
            <v>3</v>
          </cell>
          <cell r="AA79">
            <v>4</v>
          </cell>
          <cell r="AB79">
            <v>5</v>
          </cell>
          <cell r="AC79">
            <v>6</v>
          </cell>
          <cell r="AD79">
            <v>7</v>
          </cell>
          <cell r="AE79">
            <v>8</v>
          </cell>
          <cell r="AF79">
            <v>9</v>
          </cell>
          <cell r="AG79">
            <v>10</v>
          </cell>
          <cell r="AH79">
            <v>0</v>
          </cell>
          <cell r="AI79">
            <v>0</v>
          </cell>
          <cell r="AJ79">
            <v>0</v>
          </cell>
          <cell r="AK79">
            <v>0</v>
          </cell>
          <cell r="AL79">
            <v>0</v>
          </cell>
          <cell r="AM79">
            <v>55</v>
          </cell>
        </row>
        <row r="80">
          <cell r="W80">
            <v>6</v>
          </cell>
          <cell r="X80">
            <v>1</v>
          </cell>
          <cell r="Y80">
            <v>2</v>
          </cell>
          <cell r="Z80">
            <v>3</v>
          </cell>
          <cell r="AA80">
            <v>4</v>
          </cell>
          <cell r="AB80">
            <v>5</v>
          </cell>
          <cell r="AC80">
            <v>6</v>
          </cell>
          <cell r="AD80">
            <v>7</v>
          </cell>
          <cell r="AE80">
            <v>8</v>
          </cell>
          <cell r="AF80">
            <v>9</v>
          </cell>
          <cell r="AG80">
            <v>10</v>
          </cell>
          <cell r="AH80">
            <v>0</v>
          </cell>
          <cell r="AI80">
            <v>0</v>
          </cell>
          <cell r="AJ80">
            <v>0</v>
          </cell>
          <cell r="AK80">
            <v>0</v>
          </cell>
          <cell r="AL80">
            <v>0</v>
          </cell>
          <cell r="AM80">
            <v>55</v>
          </cell>
        </row>
        <row r="81">
          <cell r="W81">
            <v>7</v>
          </cell>
          <cell r="X81">
            <v>1</v>
          </cell>
          <cell r="Y81">
            <v>2</v>
          </cell>
          <cell r="Z81">
            <v>3</v>
          </cell>
          <cell r="AA81">
            <v>4</v>
          </cell>
          <cell r="AB81">
            <v>5</v>
          </cell>
          <cell r="AC81">
            <v>6</v>
          </cell>
          <cell r="AD81">
            <v>7</v>
          </cell>
          <cell r="AE81">
            <v>8</v>
          </cell>
          <cell r="AF81">
            <v>9</v>
          </cell>
          <cell r="AG81">
            <v>10</v>
          </cell>
          <cell r="AH81">
            <v>0</v>
          </cell>
          <cell r="AI81">
            <v>0</v>
          </cell>
          <cell r="AJ81">
            <v>0</v>
          </cell>
          <cell r="AK81">
            <v>0</v>
          </cell>
          <cell r="AL81">
            <v>0</v>
          </cell>
          <cell r="AM81">
            <v>55</v>
          </cell>
        </row>
        <row r="82">
          <cell r="W82">
            <v>8</v>
          </cell>
          <cell r="X82">
            <v>1</v>
          </cell>
          <cell r="Y82">
            <v>2</v>
          </cell>
          <cell r="Z82">
            <v>3</v>
          </cell>
          <cell r="AA82">
            <v>4</v>
          </cell>
          <cell r="AB82">
            <v>5</v>
          </cell>
          <cell r="AC82">
            <v>6</v>
          </cell>
          <cell r="AD82">
            <v>7</v>
          </cell>
          <cell r="AE82">
            <v>8</v>
          </cell>
          <cell r="AF82">
            <v>9</v>
          </cell>
          <cell r="AG82">
            <v>10</v>
          </cell>
          <cell r="AH82">
            <v>0</v>
          </cell>
          <cell r="AI82">
            <v>0</v>
          </cell>
          <cell r="AJ82">
            <v>0</v>
          </cell>
          <cell r="AK82">
            <v>0</v>
          </cell>
          <cell r="AL82">
            <v>0</v>
          </cell>
          <cell r="AM82">
            <v>55</v>
          </cell>
        </row>
        <row r="83">
          <cell r="W83">
            <v>9</v>
          </cell>
          <cell r="X83">
            <v>1</v>
          </cell>
          <cell r="Y83">
            <v>2</v>
          </cell>
          <cell r="Z83">
            <v>3</v>
          </cell>
          <cell r="AA83">
            <v>4</v>
          </cell>
          <cell r="AB83">
            <v>5</v>
          </cell>
          <cell r="AC83">
            <v>6</v>
          </cell>
          <cell r="AD83">
            <v>7</v>
          </cell>
          <cell r="AE83">
            <v>8</v>
          </cell>
          <cell r="AF83">
            <v>9</v>
          </cell>
          <cell r="AG83">
            <v>10</v>
          </cell>
          <cell r="AH83">
            <v>0</v>
          </cell>
          <cell r="AI83">
            <v>0</v>
          </cell>
          <cell r="AJ83">
            <v>0</v>
          </cell>
          <cell r="AK83">
            <v>0</v>
          </cell>
          <cell r="AL83">
            <v>0</v>
          </cell>
          <cell r="AM83">
            <v>55</v>
          </cell>
        </row>
        <row r="84">
          <cell r="W84">
            <v>10</v>
          </cell>
          <cell r="X84">
            <v>1</v>
          </cell>
          <cell r="Y84">
            <v>2</v>
          </cell>
          <cell r="Z84">
            <v>3</v>
          </cell>
          <cell r="AA84">
            <v>4</v>
          </cell>
          <cell r="AB84">
            <v>5</v>
          </cell>
          <cell r="AC84">
            <v>6</v>
          </cell>
          <cell r="AD84">
            <v>7</v>
          </cell>
          <cell r="AE84">
            <v>8</v>
          </cell>
          <cell r="AF84">
            <v>9</v>
          </cell>
          <cell r="AG84">
            <v>10</v>
          </cell>
          <cell r="AH84">
            <v>0</v>
          </cell>
          <cell r="AI84">
            <v>0</v>
          </cell>
          <cell r="AJ84">
            <v>0</v>
          </cell>
          <cell r="AK84">
            <v>0</v>
          </cell>
          <cell r="AL84">
            <v>0</v>
          </cell>
          <cell r="AM84">
            <v>55</v>
          </cell>
        </row>
        <row r="85">
          <cell r="W85">
            <v>11</v>
          </cell>
          <cell r="X85">
            <v>1</v>
          </cell>
          <cell r="Y85">
            <v>2</v>
          </cell>
          <cell r="Z85">
            <v>3</v>
          </cell>
          <cell r="AA85">
            <v>4</v>
          </cell>
          <cell r="AB85">
            <v>5</v>
          </cell>
          <cell r="AC85">
            <v>6</v>
          </cell>
          <cell r="AD85">
            <v>7</v>
          </cell>
          <cell r="AE85">
            <v>8</v>
          </cell>
          <cell r="AF85">
            <v>9</v>
          </cell>
          <cell r="AG85">
            <v>10</v>
          </cell>
          <cell r="AH85">
            <v>0</v>
          </cell>
          <cell r="AI85">
            <v>0</v>
          </cell>
          <cell r="AJ85">
            <v>0</v>
          </cell>
          <cell r="AK85">
            <v>0</v>
          </cell>
          <cell r="AL85">
            <v>0</v>
          </cell>
          <cell r="AM85">
            <v>55</v>
          </cell>
        </row>
        <row r="86">
          <cell r="W86">
            <v>12</v>
          </cell>
          <cell r="X86">
            <v>1</v>
          </cell>
          <cell r="Y86">
            <v>2</v>
          </cell>
          <cell r="Z86">
            <v>3</v>
          </cell>
          <cell r="AA86">
            <v>4</v>
          </cell>
          <cell r="AB86">
            <v>5</v>
          </cell>
          <cell r="AC86">
            <v>6</v>
          </cell>
          <cell r="AD86">
            <v>7</v>
          </cell>
          <cell r="AE86">
            <v>8</v>
          </cell>
          <cell r="AF86">
            <v>9</v>
          </cell>
          <cell r="AG86">
            <v>10</v>
          </cell>
          <cell r="AH86">
            <v>0</v>
          </cell>
          <cell r="AI86">
            <v>0</v>
          </cell>
          <cell r="AJ86">
            <v>0</v>
          </cell>
          <cell r="AK86">
            <v>0</v>
          </cell>
          <cell r="AL86">
            <v>0</v>
          </cell>
          <cell r="AM86">
            <v>55</v>
          </cell>
        </row>
        <row r="87">
          <cell r="W87">
            <v>13</v>
          </cell>
          <cell r="X87">
            <v>1</v>
          </cell>
          <cell r="Y87">
            <v>2</v>
          </cell>
          <cell r="Z87">
            <v>3</v>
          </cell>
          <cell r="AA87">
            <v>4</v>
          </cell>
          <cell r="AB87">
            <v>5</v>
          </cell>
          <cell r="AC87">
            <v>6</v>
          </cell>
          <cell r="AD87">
            <v>7</v>
          </cell>
          <cell r="AE87">
            <v>8</v>
          </cell>
          <cell r="AF87">
            <v>9</v>
          </cell>
          <cell r="AG87">
            <v>10</v>
          </cell>
          <cell r="AH87">
            <v>0</v>
          </cell>
          <cell r="AI87">
            <v>0</v>
          </cell>
          <cell r="AJ87">
            <v>0</v>
          </cell>
          <cell r="AK87">
            <v>0</v>
          </cell>
          <cell r="AL87">
            <v>0</v>
          </cell>
          <cell r="AM87">
            <v>55</v>
          </cell>
        </row>
        <row r="88">
          <cell r="W88">
            <v>14</v>
          </cell>
          <cell r="X88">
            <v>1</v>
          </cell>
          <cell r="Y88">
            <v>2</v>
          </cell>
          <cell r="Z88">
            <v>3</v>
          </cell>
          <cell r="AA88">
            <v>4</v>
          </cell>
          <cell r="AB88">
            <v>5</v>
          </cell>
          <cell r="AC88">
            <v>6</v>
          </cell>
          <cell r="AD88">
            <v>7</v>
          </cell>
          <cell r="AE88">
            <v>8</v>
          </cell>
          <cell r="AF88">
            <v>9</v>
          </cell>
          <cell r="AG88">
            <v>10</v>
          </cell>
          <cell r="AH88">
            <v>0</v>
          </cell>
          <cell r="AI88">
            <v>0</v>
          </cell>
          <cell r="AJ88">
            <v>0</v>
          </cell>
          <cell r="AK88">
            <v>0</v>
          </cell>
          <cell r="AL88">
            <v>0</v>
          </cell>
          <cell r="AM88">
            <v>55</v>
          </cell>
        </row>
        <row r="89">
          <cell r="W89">
            <v>15</v>
          </cell>
          <cell r="X89">
            <v>1</v>
          </cell>
          <cell r="Y89">
            <v>2</v>
          </cell>
          <cell r="Z89">
            <v>3</v>
          </cell>
          <cell r="AA89">
            <v>4</v>
          </cell>
          <cell r="AB89">
            <v>5</v>
          </cell>
          <cell r="AC89">
            <v>6</v>
          </cell>
          <cell r="AD89">
            <v>7</v>
          </cell>
          <cell r="AE89">
            <v>8</v>
          </cell>
          <cell r="AF89">
            <v>9</v>
          </cell>
          <cell r="AG89">
            <v>10</v>
          </cell>
          <cell r="AH89">
            <v>0</v>
          </cell>
          <cell r="AI89">
            <v>0</v>
          </cell>
          <cell r="AJ89">
            <v>0</v>
          </cell>
          <cell r="AK89">
            <v>0</v>
          </cell>
          <cell r="AL89">
            <v>0</v>
          </cell>
          <cell r="AM89">
            <v>55</v>
          </cell>
        </row>
        <row r="90">
          <cell r="W90">
            <v>16</v>
          </cell>
          <cell r="X90">
            <v>1</v>
          </cell>
          <cell r="Y90">
            <v>2</v>
          </cell>
          <cell r="Z90">
            <v>3</v>
          </cell>
          <cell r="AA90">
            <v>4</v>
          </cell>
          <cell r="AB90">
            <v>5</v>
          </cell>
          <cell r="AC90">
            <v>6</v>
          </cell>
          <cell r="AD90">
            <v>7</v>
          </cell>
          <cell r="AE90">
            <v>8</v>
          </cell>
          <cell r="AF90">
            <v>9</v>
          </cell>
          <cell r="AG90">
            <v>10</v>
          </cell>
          <cell r="AH90">
            <v>0</v>
          </cell>
          <cell r="AI90">
            <v>0</v>
          </cell>
          <cell r="AJ90">
            <v>0</v>
          </cell>
          <cell r="AK90">
            <v>0</v>
          </cell>
          <cell r="AL90">
            <v>0</v>
          </cell>
          <cell r="AM90">
            <v>55</v>
          </cell>
        </row>
        <row r="91">
          <cell r="W91">
            <v>17</v>
          </cell>
          <cell r="X91">
            <v>1</v>
          </cell>
          <cell r="Y91">
            <v>2</v>
          </cell>
          <cell r="Z91">
            <v>3</v>
          </cell>
          <cell r="AA91">
            <v>4</v>
          </cell>
          <cell r="AB91">
            <v>5</v>
          </cell>
          <cell r="AC91">
            <v>6</v>
          </cell>
          <cell r="AD91">
            <v>7</v>
          </cell>
          <cell r="AE91">
            <v>8</v>
          </cell>
          <cell r="AF91">
            <v>9</v>
          </cell>
          <cell r="AG91">
            <v>10</v>
          </cell>
          <cell r="AH91">
            <v>0</v>
          </cell>
          <cell r="AI91">
            <v>0</v>
          </cell>
          <cell r="AJ91">
            <v>0</v>
          </cell>
          <cell r="AK91">
            <v>0</v>
          </cell>
          <cell r="AL91">
            <v>0</v>
          </cell>
          <cell r="AM91">
            <v>55</v>
          </cell>
        </row>
        <row r="92">
          <cell r="W92">
            <v>18</v>
          </cell>
          <cell r="X92">
            <v>1</v>
          </cell>
          <cell r="Y92">
            <v>2</v>
          </cell>
          <cell r="Z92">
            <v>3</v>
          </cell>
          <cell r="AA92">
            <v>4</v>
          </cell>
          <cell r="AB92">
            <v>5</v>
          </cell>
          <cell r="AC92">
            <v>6</v>
          </cell>
          <cell r="AD92">
            <v>7</v>
          </cell>
          <cell r="AE92">
            <v>8</v>
          </cell>
          <cell r="AF92">
            <v>9</v>
          </cell>
          <cell r="AG92">
            <v>10</v>
          </cell>
          <cell r="AH92">
            <v>0</v>
          </cell>
          <cell r="AI92">
            <v>0</v>
          </cell>
          <cell r="AJ92">
            <v>0</v>
          </cell>
          <cell r="AK92">
            <v>0</v>
          </cell>
          <cell r="AL92">
            <v>0</v>
          </cell>
          <cell r="AM92">
            <v>55</v>
          </cell>
        </row>
        <row r="93">
          <cell r="W93">
            <v>19</v>
          </cell>
          <cell r="X93">
            <v>1</v>
          </cell>
          <cell r="Y93">
            <v>2</v>
          </cell>
          <cell r="Z93">
            <v>3</v>
          </cell>
          <cell r="AA93">
            <v>4</v>
          </cell>
          <cell r="AB93">
            <v>5</v>
          </cell>
          <cell r="AC93">
            <v>6</v>
          </cell>
          <cell r="AD93">
            <v>7</v>
          </cell>
          <cell r="AE93">
            <v>8</v>
          </cell>
          <cell r="AF93">
            <v>9</v>
          </cell>
          <cell r="AG93">
            <v>10</v>
          </cell>
          <cell r="AH93">
            <v>0</v>
          </cell>
          <cell r="AI93">
            <v>0</v>
          </cell>
          <cell r="AJ93">
            <v>0</v>
          </cell>
          <cell r="AK93">
            <v>0</v>
          </cell>
          <cell r="AL93">
            <v>0</v>
          </cell>
          <cell r="AM93">
            <v>55</v>
          </cell>
        </row>
        <row r="94">
          <cell r="W94">
            <v>20</v>
          </cell>
          <cell r="X94">
            <v>1</v>
          </cell>
          <cell r="Y94">
            <v>2</v>
          </cell>
          <cell r="Z94">
            <v>3</v>
          </cell>
          <cell r="AA94">
            <v>4</v>
          </cell>
          <cell r="AB94">
            <v>5</v>
          </cell>
          <cell r="AC94">
            <v>6</v>
          </cell>
          <cell r="AD94">
            <v>7</v>
          </cell>
          <cell r="AE94">
            <v>8</v>
          </cell>
          <cell r="AF94">
            <v>9</v>
          </cell>
          <cell r="AG94">
            <v>10</v>
          </cell>
          <cell r="AH94">
            <v>0</v>
          </cell>
          <cell r="AI94">
            <v>0</v>
          </cell>
          <cell r="AJ94">
            <v>0</v>
          </cell>
          <cell r="AK94">
            <v>0</v>
          </cell>
          <cell r="AL94">
            <v>0</v>
          </cell>
          <cell r="AM94">
            <v>55</v>
          </cell>
        </row>
        <row r="95">
          <cell r="W95">
            <v>21</v>
          </cell>
          <cell r="X95">
            <v>1</v>
          </cell>
          <cell r="Y95">
            <v>2</v>
          </cell>
          <cell r="Z95">
            <v>3</v>
          </cell>
          <cell r="AA95">
            <v>4</v>
          </cell>
          <cell r="AB95">
            <v>5</v>
          </cell>
          <cell r="AC95">
            <v>6</v>
          </cell>
          <cell r="AD95">
            <v>7</v>
          </cell>
          <cell r="AE95">
            <v>8</v>
          </cell>
          <cell r="AF95">
            <v>9</v>
          </cell>
          <cell r="AG95">
            <v>10</v>
          </cell>
          <cell r="AH95">
            <v>0</v>
          </cell>
          <cell r="AI95">
            <v>0</v>
          </cell>
          <cell r="AJ95">
            <v>0</v>
          </cell>
          <cell r="AK95">
            <v>0</v>
          </cell>
          <cell r="AL95">
            <v>0</v>
          </cell>
          <cell r="AM95">
            <v>55</v>
          </cell>
        </row>
        <row r="96">
          <cell r="W96">
            <v>22</v>
          </cell>
          <cell r="X96">
            <v>1</v>
          </cell>
          <cell r="Y96">
            <v>2</v>
          </cell>
          <cell r="Z96">
            <v>3</v>
          </cell>
          <cell r="AA96">
            <v>4</v>
          </cell>
          <cell r="AB96">
            <v>5</v>
          </cell>
          <cell r="AC96">
            <v>6</v>
          </cell>
          <cell r="AD96">
            <v>7</v>
          </cell>
          <cell r="AE96">
            <v>8</v>
          </cell>
          <cell r="AF96">
            <v>9</v>
          </cell>
          <cell r="AG96">
            <v>10</v>
          </cell>
          <cell r="AH96">
            <v>0</v>
          </cell>
          <cell r="AI96">
            <v>0</v>
          </cell>
          <cell r="AJ96">
            <v>0</v>
          </cell>
          <cell r="AK96">
            <v>0</v>
          </cell>
          <cell r="AL96">
            <v>0</v>
          </cell>
          <cell r="AM96">
            <v>55</v>
          </cell>
        </row>
        <row r="97">
          <cell r="W97">
            <v>23</v>
          </cell>
          <cell r="X97">
            <v>1</v>
          </cell>
          <cell r="Y97">
            <v>2</v>
          </cell>
          <cell r="Z97">
            <v>3</v>
          </cell>
          <cell r="AA97">
            <v>4</v>
          </cell>
          <cell r="AB97">
            <v>5</v>
          </cell>
          <cell r="AC97">
            <v>6</v>
          </cell>
          <cell r="AD97">
            <v>7</v>
          </cell>
          <cell r="AE97">
            <v>8</v>
          </cell>
          <cell r="AF97">
            <v>9</v>
          </cell>
          <cell r="AG97">
            <v>10</v>
          </cell>
          <cell r="AH97">
            <v>0</v>
          </cell>
          <cell r="AI97">
            <v>0</v>
          </cell>
          <cell r="AJ97">
            <v>0</v>
          </cell>
          <cell r="AK97">
            <v>0</v>
          </cell>
          <cell r="AL97">
            <v>0</v>
          </cell>
          <cell r="AM97">
            <v>55</v>
          </cell>
        </row>
        <row r="98">
          <cell r="W98">
            <v>24</v>
          </cell>
          <cell r="X98">
            <v>1</v>
          </cell>
          <cell r="Y98">
            <v>2</v>
          </cell>
          <cell r="Z98">
            <v>3</v>
          </cell>
          <cell r="AA98">
            <v>4</v>
          </cell>
          <cell r="AB98">
            <v>5</v>
          </cell>
          <cell r="AC98">
            <v>6</v>
          </cell>
          <cell r="AD98">
            <v>7</v>
          </cell>
          <cell r="AE98">
            <v>8</v>
          </cell>
          <cell r="AF98">
            <v>9</v>
          </cell>
          <cell r="AG98">
            <v>10</v>
          </cell>
          <cell r="AH98">
            <v>0</v>
          </cell>
          <cell r="AI98">
            <v>0</v>
          </cell>
          <cell r="AJ98">
            <v>0</v>
          </cell>
          <cell r="AK98">
            <v>0</v>
          </cell>
          <cell r="AL98">
            <v>0</v>
          </cell>
          <cell r="AM98">
            <v>55</v>
          </cell>
        </row>
        <row r="99">
          <cell r="W99">
            <v>25</v>
          </cell>
          <cell r="X99">
            <v>1</v>
          </cell>
          <cell r="Y99">
            <v>2</v>
          </cell>
          <cell r="Z99">
            <v>3</v>
          </cell>
          <cell r="AA99">
            <v>4</v>
          </cell>
          <cell r="AB99">
            <v>5</v>
          </cell>
          <cell r="AC99">
            <v>6</v>
          </cell>
          <cell r="AD99">
            <v>7</v>
          </cell>
          <cell r="AE99">
            <v>8</v>
          </cell>
          <cell r="AF99">
            <v>9</v>
          </cell>
          <cell r="AG99">
            <v>10</v>
          </cell>
          <cell r="AH99">
            <v>0</v>
          </cell>
          <cell r="AI99">
            <v>0</v>
          </cell>
          <cell r="AJ99">
            <v>0</v>
          </cell>
          <cell r="AK99">
            <v>0</v>
          </cell>
          <cell r="AL99">
            <v>0</v>
          </cell>
          <cell r="AM99">
            <v>55</v>
          </cell>
        </row>
        <row r="100">
          <cell r="W100">
            <v>26</v>
          </cell>
          <cell r="X100">
            <v>1</v>
          </cell>
          <cell r="Y100">
            <v>2</v>
          </cell>
          <cell r="Z100">
            <v>3</v>
          </cell>
          <cell r="AA100">
            <v>4</v>
          </cell>
          <cell r="AB100">
            <v>5</v>
          </cell>
          <cell r="AC100">
            <v>6</v>
          </cell>
          <cell r="AD100">
            <v>7</v>
          </cell>
          <cell r="AE100">
            <v>8</v>
          </cell>
          <cell r="AF100">
            <v>9</v>
          </cell>
          <cell r="AG100">
            <v>10</v>
          </cell>
          <cell r="AH100">
            <v>0</v>
          </cell>
          <cell r="AI100">
            <v>0</v>
          </cell>
          <cell r="AJ100">
            <v>0</v>
          </cell>
          <cell r="AK100">
            <v>0</v>
          </cell>
          <cell r="AL100">
            <v>0</v>
          </cell>
          <cell r="AM100">
            <v>55</v>
          </cell>
        </row>
        <row r="101">
          <cell r="W101">
            <v>27</v>
          </cell>
          <cell r="X101">
            <v>1</v>
          </cell>
          <cell r="Y101">
            <v>2</v>
          </cell>
          <cell r="Z101">
            <v>3</v>
          </cell>
          <cell r="AA101">
            <v>4</v>
          </cell>
          <cell r="AB101">
            <v>5</v>
          </cell>
          <cell r="AC101">
            <v>6</v>
          </cell>
          <cell r="AD101">
            <v>7</v>
          </cell>
          <cell r="AE101">
            <v>8</v>
          </cell>
          <cell r="AF101">
            <v>9</v>
          </cell>
          <cell r="AG101">
            <v>10</v>
          </cell>
          <cell r="AH101">
            <v>0</v>
          </cell>
          <cell r="AI101">
            <v>0</v>
          </cell>
          <cell r="AJ101">
            <v>0</v>
          </cell>
          <cell r="AK101">
            <v>0</v>
          </cell>
          <cell r="AL101">
            <v>0</v>
          </cell>
          <cell r="AM101">
            <v>55</v>
          </cell>
        </row>
        <row r="102">
          <cell r="W102">
            <v>28</v>
          </cell>
          <cell r="X102">
            <v>1</v>
          </cell>
          <cell r="Y102">
            <v>2</v>
          </cell>
          <cell r="Z102">
            <v>3</v>
          </cell>
          <cell r="AA102">
            <v>4</v>
          </cell>
          <cell r="AB102">
            <v>5</v>
          </cell>
          <cell r="AC102">
            <v>6</v>
          </cell>
          <cell r="AD102">
            <v>7</v>
          </cell>
          <cell r="AE102">
            <v>8</v>
          </cell>
          <cell r="AF102">
            <v>9</v>
          </cell>
          <cell r="AG102">
            <v>10</v>
          </cell>
          <cell r="AH102">
            <v>0</v>
          </cell>
          <cell r="AI102">
            <v>0</v>
          </cell>
          <cell r="AJ102">
            <v>0</v>
          </cell>
          <cell r="AK102">
            <v>0</v>
          </cell>
          <cell r="AL102">
            <v>0</v>
          </cell>
          <cell r="AM102">
            <v>55</v>
          </cell>
        </row>
        <row r="103">
          <cell r="W103">
            <v>29</v>
          </cell>
          <cell r="X103">
            <v>1</v>
          </cell>
          <cell r="Y103">
            <v>2</v>
          </cell>
          <cell r="Z103">
            <v>3</v>
          </cell>
          <cell r="AA103">
            <v>4</v>
          </cell>
          <cell r="AB103">
            <v>5</v>
          </cell>
          <cell r="AC103">
            <v>6</v>
          </cell>
          <cell r="AD103">
            <v>7</v>
          </cell>
          <cell r="AE103">
            <v>8</v>
          </cell>
          <cell r="AF103">
            <v>9</v>
          </cell>
          <cell r="AG103">
            <v>10</v>
          </cell>
          <cell r="AH103">
            <v>0</v>
          </cell>
          <cell r="AI103">
            <v>0</v>
          </cell>
          <cell r="AJ103">
            <v>0</v>
          </cell>
          <cell r="AK103">
            <v>0</v>
          </cell>
          <cell r="AL103">
            <v>0</v>
          </cell>
          <cell r="AM103">
            <v>55</v>
          </cell>
        </row>
        <row r="104">
          <cell r="W104">
            <v>30</v>
          </cell>
          <cell r="X104">
            <v>1</v>
          </cell>
          <cell r="Y104">
            <v>2</v>
          </cell>
          <cell r="Z104">
            <v>3</v>
          </cell>
          <cell r="AA104">
            <v>4</v>
          </cell>
          <cell r="AB104">
            <v>5</v>
          </cell>
          <cell r="AC104">
            <v>6</v>
          </cell>
          <cell r="AD104">
            <v>7</v>
          </cell>
          <cell r="AE104">
            <v>8</v>
          </cell>
          <cell r="AF104">
            <v>9</v>
          </cell>
          <cell r="AG104">
            <v>10</v>
          </cell>
          <cell r="AH104">
            <v>0</v>
          </cell>
          <cell r="AI104">
            <v>0</v>
          </cell>
          <cell r="AJ104">
            <v>0</v>
          </cell>
          <cell r="AK104">
            <v>0</v>
          </cell>
          <cell r="AL104">
            <v>0</v>
          </cell>
          <cell r="AM104">
            <v>55</v>
          </cell>
        </row>
        <row r="105">
          <cell r="W105">
            <v>31</v>
          </cell>
          <cell r="X105">
            <v>1</v>
          </cell>
          <cell r="Y105">
            <v>2</v>
          </cell>
          <cell r="Z105">
            <v>3</v>
          </cell>
          <cell r="AA105">
            <v>4</v>
          </cell>
          <cell r="AB105">
            <v>5</v>
          </cell>
          <cell r="AC105">
            <v>6</v>
          </cell>
          <cell r="AD105">
            <v>7</v>
          </cell>
          <cell r="AE105">
            <v>8</v>
          </cell>
          <cell r="AF105">
            <v>9</v>
          </cell>
          <cell r="AG105">
            <v>10</v>
          </cell>
          <cell r="AH105">
            <v>0</v>
          </cell>
          <cell r="AI105">
            <v>0</v>
          </cell>
          <cell r="AJ105">
            <v>0</v>
          </cell>
          <cell r="AK105">
            <v>0</v>
          </cell>
          <cell r="AL105">
            <v>0</v>
          </cell>
          <cell r="AM105">
            <v>55</v>
          </cell>
        </row>
        <row r="106">
          <cell r="W106">
            <v>32</v>
          </cell>
          <cell r="X106">
            <v>1</v>
          </cell>
          <cell r="Y106">
            <v>2</v>
          </cell>
          <cell r="Z106">
            <v>3</v>
          </cell>
          <cell r="AA106">
            <v>4</v>
          </cell>
          <cell r="AB106">
            <v>5</v>
          </cell>
          <cell r="AC106">
            <v>6</v>
          </cell>
          <cell r="AD106">
            <v>7</v>
          </cell>
          <cell r="AE106">
            <v>8</v>
          </cell>
          <cell r="AF106">
            <v>9</v>
          </cell>
          <cell r="AG106">
            <v>10</v>
          </cell>
          <cell r="AH106">
            <v>0</v>
          </cell>
          <cell r="AI106">
            <v>0</v>
          </cell>
          <cell r="AJ106">
            <v>0</v>
          </cell>
          <cell r="AK106">
            <v>0</v>
          </cell>
          <cell r="AL106">
            <v>0</v>
          </cell>
          <cell r="AM106">
            <v>55</v>
          </cell>
        </row>
        <row r="107">
          <cell r="W107">
            <v>33</v>
          </cell>
          <cell r="X107">
            <v>1</v>
          </cell>
          <cell r="Y107">
            <v>2</v>
          </cell>
          <cell r="Z107">
            <v>3</v>
          </cell>
          <cell r="AA107">
            <v>4</v>
          </cell>
          <cell r="AB107">
            <v>5</v>
          </cell>
          <cell r="AC107">
            <v>6</v>
          </cell>
          <cell r="AD107">
            <v>7</v>
          </cell>
          <cell r="AE107">
            <v>8</v>
          </cell>
          <cell r="AF107">
            <v>9</v>
          </cell>
          <cell r="AG107">
            <v>10</v>
          </cell>
          <cell r="AH107">
            <v>0</v>
          </cell>
          <cell r="AI107">
            <v>0</v>
          </cell>
          <cell r="AJ107">
            <v>0</v>
          </cell>
          <cell r="AK107">
            <v>0</v>
          </cell>
          <cell r="AL107">
            <v>0</v>
          </cell>
          <cell r="AM107">
            <v>55</v>
          </cell>
        </row>
        <row r="108">
          <cell r="W108">
            <v>34</v>
          </cell>
          <cell r="X108">
            <v>1</v>
          </cell>
          <cell r="Y108">
            <v>2</v>
          </cell>
          <cell r="Z108">
            <v>3</v>
          </cell>
          <cell r="AA108">
            <v>4</v>
          </cell>
          <cell r="AB108">
            <v>5</v>
          </cell>
          <cell r="AC108">
            <v>6</v>
          </cell>
          <cell r="AD108">
            <v>7</v>
          </cell>
          <cell r="AE108">
            <v>8</v>
          </cell>
          <cell r="AF108">
            <v>9</v>
          </cell>
          <cell r="AG108">
            <v>10</v>
          </cell>
          <cell r="AH108">
            <v>0</v>
          </cell>
          <cell r="AI108">
            <v>0</v>
          </cell>
          <cell r="AJ108">
            <v>0</v>
          </cell>
          <cell r="AK108">
            <v>0</v>
          </cell>
          <cell r="AL108">
            <v>0</v>
          </cell>
          <cell r="AM108">
            <v>55</v>
          </cell>
        </row>
        <row r="109">
          <cell r="W109">
            <v>35</v>
          </cell>
          <cell r="X109">
            <v>1</v>
          </cell>
          <cell r="Y109">
            <v>2</v>
          </cell>
          <cell r="Z109">
            <v>3</v>
          </cell>
          <cell r="AA109">
            <v>4</v>
          </cell>
          <cell r="AB109">
            <v>5</v>
          </cell>
          <cell r="AC109">
            <v>6</v>
          </cell>
          <cell r="AD109">
            <v>7</v>
          </cell>
          <cell r="AE109">
            <v>8</v>
          </cell>
          <cell r="AF109">
            <v>9</v>
          </cell>
          <cell r="AG109">
            <v>10</v>
          </cell>
          <cell r="AH109">
            <v>0</v>
          </cell>
          <cell r="AI109">
            <v>0</v>
          </cell>
          <cell r="AJ109">
            <v>0</v>
          </cell>
          <cell r="AK109">
            <v>0</v>
          </cell>
          <cell r="AL109">
            <v>0</v>
          </cell>
          <cell r="AM109">
            <v>55</v>
          </cell>
        </row>
        <row r="110">
          <cell r="W110">
            <v>36</v>
          </cell>
          <cell r="X110">
            <v>1</v>
          </cell>
          <cell r="Y110">
            <v>2</v>
          </cell>
          <cell r="Z110">
            <v>3</v>
          </cell>
          <cell r="AA110">
            <v>4</v>
          </cell>
          <cell r="AB110">
            <v>5</v>
          </cell>
          <cell r="AC110">
            <v>6</v>
          </cell>
          <cell r="AD110">
            <v>7</v>
          </cell>
          <cell r="AE110">
            <v>8</v>
          </cell>
          <cell r="AF110">
            <v>9</v>
          </cell>
          <cell r="AG110">
            <v>10</v>
          </cell>
          <cell r="AH110">
            <v>0</v>
          </cell>
          <cell r="AI110">
            <v>0</v>
          </cell>
          <cell r="AJ110">
            <v>0</v>
          </cell>
          <cell r="AK110">
            <v>0</v>
          </cell>
          <cell r="AL110">
            <v>0</v>
          </cell>
          <cell r="AM110">
            <v>55</v>
          </cell>
        </row>
        <row r="111">
          <cell r="W111">
            <v>37</v>
          </cell>
          <cell r="X111">
            <v>1</v>
          </cell>
          <cell r="Y111">
            <v>2</v>
          </cell>
          <cell r="Z111">
            <v>3</v>
          </cell>
          <cell r="AA111">
            <v>4</v>
          </cell>
          <cell r="AB111">
            <v>5</v>
          </cell>
          <cell r="AC111">
            <v>6</v>
          </cell>
          <cell r="AD111">
            <v>7</v>
          </cell>
          <cell r="AE111">
            <v>8</v>
          </cell>
          <cell r="AF111">
            <v>9</v>
          </cell>
          <cell r="AG111">
            <v>10</v>
          </cell>
          <cell r="AH111">
            <v>0</v>
          </cell>
          <cell r="AI111">
            <v>0</v>
          </cell>
          <cell r="AJ111">
            <v>0</v>
          </cell>
          <cell r="AK111">
            <v>0</v>
          </cell>
          <cell r="AL111">
            <v>0</v>
          </cell>
          <cell r="AM111">
            <v>55</v>
          </cell>
        </row>
        <row r="112">
          <cell r="W112">
            <v>38</v>
          </cell>
          <cell r="X112">
            <v>1</v>
          </cell>
          <cell r="Y112">
            <v>2</v>
          </cell>
          <cell r="Z112">
            <v>3</v>
          </cell>
          <cell r="AA112">
            <v>4</v>
          </cell>
          <cell r="AB112">
            <v>5</v>
          </cell>
          <cell r="AC112">
            <v>6</v>
          </cell>
          <cell r="AD112">
            <v>7</v>
          </cell>
          <cell r="AE112">
            <v>8</v>
          </cell>
          <cell r="AF112">
            <v>9</v>
          </cell>
          <cell r="AG112">
            <v>10</v>
          </cell>
          <cell r="AH112">
            <v>0</v>
          </cell>
          <cell r="AI112">
            <v>0</v>
          </cell>
          <cell r="AJ112">
            <v>0</v>
          </cell>
          <cell r="AK112">
            <v>0</v>
          </cell>
          <cell r="AL112">
            <v>0</v>
          </cell>
          <cell r="AM112">
            <v>55</v>
          </cell>
        </row>
        <row r="113">
          <cell r="W113">
            <v>39</v>
          </cell>
          <cell r="X113">
            <v>1</v>
          </cell>
          <cell r="Y113">
            <v>2</v>
          </cell>
          <cell r="Z113">
            <v>3</v>
          </cell>
          <cell r="AA113">
            <v>4</v>
          </cell>
          <cell r="AB113">
            <v>5</v>
          </cell>
          <cell r="AC113">
            <v>6</v>
          </cell>
          <cell r="AD113">
            <v>7</v>
          </cell>
          <cell r="AE113">
            <v>8</v>
          </cell>
          <cell r="AF113">
            <v>9</v>
          </cell>
          <cell r="AG113">
            <v>10</v>
          </cell>
          <cell r="AH113">
            <v>0</v>
          </cell>
          <cell r="AI113">
            <v>0</v>
          </cell>
          <cell r="AJ113">
            <v>0</v>
          </cell>
          <cell r="AK113">
            <v>0</v>
          </cell>
          <cell r="AL113">
            <v>0</v>
          </cell>
          <cell r="AM113">
            <v>55</v>
          </cell>
        </row>
        <row r="114">
          <cell r="W114">
            <v>40</v>
          </cell>
          <cell r="X114">
            <v>1</v>
          </cell>
          <cell r="Y114">
            <v>2</v>
          </cell>
          <cell r="Z114">
            <v>3</v>
          </cell>
          <cell r="AA114">
            <v>4</v>
          </cell>
          <cell r="AB114">
            <v>5</v>
          </cell>
          <cell r="AC114">
            <v>6</v>
          </cell>
          <cell r="AD114">
            <v>7</v>
          </cell>
          <cell r="AE114">
            <v>8</v>
          </cell>
          <cell r="AF114">
            <v>9</v>
          </cell>
          <cell r="AG114">
            <v>10</v>
          </cell>
          <cell r="AH114">
            <v>0</v>
          </cell>
          <cell r="AI114">
            <v>0</v>
          </cell>
          <cell r="AJ114">
            <v>0</v>
          </cell>
          <cell r="AK114">
            <v>0</v>
          </cell>
          <cell r="AL114">
            <v>0</v>
          </cell>
          <cell r="AM114">
            <v>55</v>
          </cell>
        </row>
        <row r="115">
          <cell r="W115">
            <v>41</v>
          </cell>
          <cell r="X115">
            <v>1</v>
          </cell>
          <cell r="Y115">
            <v>2</v>
          </cell>
          <cell r="Z115">
            <v>3</v>
          </cell>
          <cell r="AA115">
            <v>4</v>
          </cell>
          <cell r="AB115">
            <v>5</v>
          </cell>
          <cell r="AC115">
            <v>6</v>
          </cell>
          <cell r="AD115">
            <v>7</v>
          </cell>
          <cell r="AE115">
            <v>8</v>
          </cell>
          <cell r="AF115">
            <v>9</v>
          </cell>
          <cell r="AG115">
            <v>10</v>
          </cell>
          <cell r="AH115">
            <v>0</v>
          </cell>
          <cell r="AI115">
            <v>0</v>
          </cell>
          <cell r="AJ115">
            <v>0</v>
          </cell>
          <cell r="AK115">
            <v>0</v>
          </cell>
          <cell r="AL115">
            <v>0</v>
          </cell>
          <cell r="AM115">
            <v>55</v>
          </cell>
        </row>
        <row r="116">
          <cell r="W116">
            <v>42</v>
          </cell>
          <cell r="X116">
            <v>1</v>
          </cell>
          <cell r="Y116">
            <v>2</v>
          </cell>
          <cell r="Z116">
            <v>3</v>
          </cell>
          <cell r="AA116">
            <v>4</v>
          </cell>
          <cell r="AB116">
            <v>5</v>
          </cell>
          <cell r="AC116">
            <v>6</v>
          </cell>
          <cell r="AD116">
            <v>7</v>
          </cell>
          <cell r="AE116">
            <v>8</v>
          </cell>
          <cell r="AF116">
            <v>9</v>
          </cell>
          <cell r="AG116">
            <v>10</v>
          </cell>
          <cell r="AH116">
            <v>0</v>
          </cell>
          <cell r="AI116">
            <v>0</v>
          </cell>
          <cell r="AJ116">
            <v>0</v>
          </cell>
          <cell r="AK116">
            <v>0</v>
          </cell>
          <cell r="AL116">
            <v>0</v>
          </cell>
          <cell r="AM116">
            <v>55</v>
          </cell>
        </row>
        <row r="117">
          <cell r="W117">
            <v>43</v>
          </cell>
          <cell r="X117">
            <v>1</v>
          </cell>
          <cell r="Y117">
            <v>2</v>
          </cell>
          <cell r="Z117">
            <v>3</v>
          </cell>
          <cell r="AA117">
            <v>4</v>
          </cell>
          <cell r="AB117">
            <v>5</v>
          </cell>
          <cell r="AC117">
            <v>6</v>
          </cell>
          <cell r="AD117">
            <v>7</v>
          </cell>
          <cell r="AE117">
            <v>8</v>
          </cell>
          <cell r="AF117">
            <v>9</v>
          </cell>
          <cell r="AG117">
            <v>10</v>
          </cell>
          <cell r="AH117">
            <v>0</v>
          </cell>
          <cell r="AI117">
            <v>0</v>
          </cell>
          <cell r="AJ117">
            <v>0</v>
          </cell>
          <cell r="AK117">
            <v>0</v>
          </cell>
          <cell r="AL117">
            <v>0</v>
          </cell>
          <cell r="AM117">
            <v>55</v>
          </cell>
        </row>
        <row r="118">
          <cell r="W118">
            <v>44</v>
          </cell>
          <cell r="X118">
            <v>1</v>
          </cell>
          <cell r="Y118">
            <v>2</v>
          </cell>
          <cell r="Z118">
            <v>3</v>
          </cell>
          <cell r="AA118">
            <v>4</v>
          </cell>
          <cell r="AB118">
            <v>5</v>
          </cell>
          <cell r="AC118">
            <v>6</v>
          </cell>
          <cell r="AD118">
            <v>7</v>
          </cell>
          <cell r="AE118">
            <v>8</v>
          </cell>
          <cell r="AF118">
            <v>9</v>
          </cell>
          <cell r="AG118">
            <v>10</v>
          </cell>
          <cell r="AH118">
            <v>0</v>
          </cell>
          <cell r="AI118">
            <v>0</v>
          </cell>
          <cell r="AJ118">
            <v>0</v>
          </cell>
          <cell r="AK118">
            <v>0</v>
          </cell>
          <cell r="AL118">
            <v>0</v>
          </cell>
          <cell r="AM118">
            <v>55</v>
          </cell>
        </row>
        <row r="119">
          <cell r="W119">
            <v>45</v>
          </cell>
          <cell r="X119">
            <v>1</v>
          </cell>
          <cell r="Y119">
            <v>2</v>
          </cell>
          <cell r="Z119">
            <v>3</v>
          </cell>
          <cell r="AA119">
            <v>4</v>
          </cell>
          <cell r="AB119">
            <v>5</v>
          </cell>
          <cell r="AC119">
            <v>6</v>
          </cell>
          <cell r="AD119">
            <v>7</v>
          </cell>
          <cell r="AE119">
            <v>8</v>
          </cell>
          <cell r="AF119">
            <v>9</v>
          </cell>
          <cell r="AG119">
            <v>10</v>
          </cell>
          <cell r="AH119">
            <v>0</v>
          </cell>
          <cell r="AI119">
            <v>0</v>
          </cell>
          <cell r="AJ119">
            <v>0</v>
          </cell>
          <cell r="AK119">
            <v>0</v>
          </cell>
          <cell r="AL119">
            <v>0</v>
          </cell>
          <cell r="AM119">
            <v>55</v>
          </cell>
        </row>
        <row r="120">
          <cell r="W120">
            <v>46</v>
          </cell>
          <cell r="X120">
            <v>1</v>
          </cell>
          <cell r="Y120">
            <v>2</v>
          </cell>
          <cell r="Z120">
            <v>3</v>
          </cell>
          <cell r="AA120">
            <v>4</v>
          </cell>
          <cell r="AB120">
            <v>5</v>
          </cell>
          <cell r="AC120">
            <v>6</v>
          </cell>
          <cell r="AD120">
            <v>7</v>
          </cell>
          <cell r="AE120">
            <v>8</v>
          </cell>
          <cell r="AF120">
            <v>9</v>
          </cell>
          <cell r="AG120">
            <v>10</v>
          </cell>
          <cell r="AH120">
            <v>0</v>
          </cell>
          <cell r="AI120">
            <v>0</v>
          </cell>
          <cell r="AJ120">
            <v>0</v>
          </cell>
          <cell r="AK120">
            <v>0</v>
          </cell>
          <cell r="AL120">
            <v>0</v>
          </cell>
          <cell r="AM120">
            <v>55</v>
          </cell>
        </row>
        <row r="121">
          <cell r="W121">
            <v>47</v>
          </cell>
          <cell r="X121">
            <v>1</v>
          </cell>
          <cell r="Y121">
            <v>2</v>
          </cell>
          <cell r="Z121">
            <v>3</v>
          </cell>
          <cell r="AA121">
            <v>4</v>
          </cell>
          <cell r="AB121">
            <v>5</v>
          </cell>
          <cell r="AC121">
            <v>6</v>
          </cell>
          <cell r="AD121">
            <v>7</v>
          </cell>
          <cell r="AE121">
            <v>8</v>
          </cell>
          <cell r="AF121">
            <v>9</v>
          </cell>
          <cell r="AG121">
            <v>10</v>
          </cell>
          <cell r="AH121">
            <v>0</v>
          </cell>
          <cell r="AI121">
            <v>0</v>
          </cell>
          <cell r="AJ121">
            <v>0</v>
          </cell>
          <cell r="AK121">
            <v>0</v>
          </cell>
          <cell r="AL121">
            <v>0</v>
          </cell>
          <cell r="AM121">
            <v>55</v>
          </cell>
        </row>
        <row r="122">
          <cell r="W122">
            <v>48</v>
          </cell>
          <cell r="X122">
            <v>1</v>
          </cell>
          <cell r="Y122">
            <v>2</v>
          </cell>
          <cell r="Z122">
            <v>3</v>
          </cell>
          <cell r="AA122">
            <v>4</v>
          </cell>
          <cell r="AB122">
            <v>5</v>
          </cell>
          <cell r="AC122">
            <v>6</v>
          </cell>
          <cell r="AD122">
            <v>7</v>
          </cell>
          <cell r="AE122">
            <v>8</v>
          </cell>
          <cell r="AF122">
            <v>9</v>
          </cell>
          <cell r="AG122">
            <v>10</v>
          </cell>
          <cell r="AH122">
            <v>0</v>
          </cell>
          <cell r="AI122">
            <v>0</v>
          </cell>
          <cell r="AJ122">
            <v>0</v>
          </cell>
          <cell r="AK122">
            <v>0</v>
          </cell>
          <cell r="AL122">
            <v>0</v>
          </cell>
          <cell r="AM122">
            <v>55</v>
          </cell>
        </row>
        <row r="123">
          <cell r="W123">
            <v>49</v>
          </cell>
          <cell r="X123">
            <v>1</v>
          </cell>
          <cell r="Y123">
            <v>2</v>
          </cell>
          <cell r="Z123">
            <v>3</v>
          </cell>
          <cell r="AA123">
            <v>4</v>
          </cell>
          <cell r="AB123">
            <v>5</v>
          </cell>
          <cell r="AC123">
            <v>6</v>
          </cell>
          <cell r="AD123">
            <v>7</v>
          </cell>
          <cell r="AE123">
            <v>8</v>
          </cell>
          <cell r="AF123">
            <v>9</v>
          </cell>
          <cell r="AG123">
            <v>10</v>
          </cell>
          <cell r="AH123">
            <v>0</v>
          </cell>
          <cell r="AI123">
            <v>0</v>
          </cell>
          <cell r="AJ123">
            <v>0</v>
          </cell>
          <cell r="AK123">
            <v>0</v>
          </cell>
          <cell r="AL123">
            <v>0</v>
          </cell>
          <cell r="AM123">
            <v>55</v>
          </cell>
        </row>
        <row r="124">
          <cell r="W124">
            <v>50</v>
          </cell>
          <cell r="X124">
            <v>1</v>
          </cell>
          <cell r="Y124">
            <v>2</v>
          </cell>
          <cell r="Z124">
            <v>3</v>
          </cell>
          <cell r="AA124">
            <v>4</v>
          </cell>
          <cell r="AB124">
            <v>5</v>
          </cell>
          <cell r="AC124">
            <v>6</v>
          </cell>
          <cell r="AD124">
            <v>7</v>
          </cell>
          <cell r="AE124">
            <v>8</v>
          </cell>
          <cell r="AF124">
            <v>9</v>
          </cell>
          <cell r="AG124">
            <v>10</v>
          </cell>
          <cell r="AH124">
            <v>0</v>
          </cell>
          <cell r="AI124">
            <v>0</v>
          </cell>
          <cell r="AJ124">
            <v>0</v>
          </cell>
          <cell r="AK124">
            <v>0</v>
          </cell>
          <cell r="AL124">
            <v>0</v>
          </cell>
          <cell r="AM124">
            <v>55</v>
          </cell>
        </row>
        <row r="125">
          <cell r="W125">
            <v>51</v>
          </cell>
          <cell r="X125">
            <v>1</v>
          </cell>
          <cell r="Y125">
            <v>2</v>
          </cell>
          <cell r="Z125">
            <v>3</v>
          </cell>
          <cell r="AA125">
            <v>4</v>
          </cell>
          <cell r="AB125">
            <v>5</v>
          </cell>
          <cell r="AC125">
            <v>6</v>
          </cell>
          <cell r="AD125">
            <v>7</v>
          </cell>
          <cell r="AE125">
            <v>8</v>
          </cell>
          <cell r="AF125">
            <v>9</v>
          </cell>
          <cell r="AG125">
            <v>10</v>
          </cell>
          <cell r="AH125">
            <v>0</v>
          </cell>
          <cell r="AI125">
            <v>0</v>
          </cell>
          <cell r="AJ125">
            <v>0</v>
          </cell>
          <cell r="AK125">
            <v>0</v>
          </cell>
          <cell r="AL125">
            <v>0</v>
          </cell>
          <cell r="AM125">
            <v>55</v>
          </cell>
        </row>
        <row r="126">
          <cell r="W126">
            <v>52</v>
          </cell>
          <cell r="X126">
            <v>1</v>
          </cell>
          <cell r="Y126">
            <v>2</v>
          </cell>
          <cell r="Z126">
            <v>3</v>
          </cell>
          <cell r="AA126">
            <v>4</v>
          </cell>
          <cell r="AB126">
            <v>5</v>
          </cell>
          <cell r="AC126">
            <v>6</v>
          </cell>
          <cell r="AD126">
            <v>7</v>
          </cell>
          <cell r="AE126">
            <v>8</v>
          </cell>
          <cell r="AF126">
            <v>9</v>
          </cell>
          <cell r="AG126">
            <v>10</v>
          </cell>
          <cell r="AH126">
            <v>0</v>
          </cell>
          <cell r="AI126">
            <v>0</v>
          </cell>
          <cell r="AJ126">
            <v>0</v>
          </cell>
          <cell r="AK126">
            <v>0</v>
          </cell>
          <cell r="AL126">
            <v>0</v>
          </cell>
          <cell r="AM126">
            <v>55</v>
          </cell>
        </row>
        <row r="127">
          <cell r="W127">
            <v>53</v>
          </cell>
          <cell r="X127">
            <v>1</v>
          </cell>
          <cell r="Y127">
            <v>2</v>
          </cell>
          <cell r="Z127">
            <v>3</v>
          </cell>
          <cell r="AA127">
            <v>4</v>
          </cell>
          <cell r="AB127">
            <v>5</v>
          </cell>
          <cell r="AC127">
            <v>6</v>
          </cell>
          <cell r="AD127">
            <v>7</v>
          </cell>
          <cell r="AE127">
            <v>8</v>
          </cell>
          <cell r="AF127">
            <v>9</v>
          </cell>
          <cell r="AG127">
            <v>10</v>
          </cell>
          <cell r="AH127">
            <v>0</v>
          </cell>
          <cell r="AI127">
            <v>0</v>
          </cell>
          <cell r="AJ127">
            <v>0</v>
          </cell>
          <cell r="AK127">
            <v>0</v>
          </cell>
          <cell r="AL127">
            <v>0</v>
          </cell>
          <cell r="AM127">
            <v>55</v>
          </cell>
        </row>
        <row r="128">
          <cell r="W128">
            <v>54</v>
          </cell>
          <cell r="X128">
            <v>1</v>
          </cell>
          <cell r="Y128">
            <v>2</v>
          </cell>
          <cell r="Z128">
            <v>3</v>
          </cell>
          <cell r="AA128">
            <v>4</v>
          </cell>
          <cell r="AB128">
            <v>5</v>
          </cell>
          <cell r="AC128">
            <v>6</v>
          </cell>
          <cell r="AD128">
            <v>7</v>
          </cell>
          <cell r="AE128">
            <v>8</v>
          </cell>
          <cell r="AF128">
            <v>9</v>
          </cell>
          <cell r="AG128">
            <v>10</v>
          </cell>
          <cell r="AH128">
            <v>0</v>
          </cell>
          <cell r="AI128">
            <v>0</v>
          </cell>
          <cell r="AJ128">
            <v>0</v>
          </cell>
          <cell r="AK128">
            <v>0</v>
          </cell>
          <cell r="AL128">
            <v>0</v>
          </cell>
          <cell r="AM128">
            <v>55</v>
          </cell>
        </row>
        <row r="129">
          <cell r="W129">
            <v>55</v>
          </cell>
          <cell r="X129">
            <v>1</v>
          </cell>
          <cell r="Y129">
            <v>2</v>
          </cell>
          <cell r="Z129">
            <v>3</v>
          </cell>
          <cell r="AA129">
            <v>4</v>
          </cell>
          <cell r="AB129">
            <v>5</v>
          </cell>
          <cell r="AC129">
            <v>6</v>
          </cell>
          <cell r="AD129">
            <v>7</v>
          </cell>
          <cell r="AE129">
            <v>8</v>
          </cell>
          <cell r="AF129">
            <v>9</v>
          </cell>
          <cell r="AG129">
            <v>10</v>
          </cell>
          <cell r="AH129">
            <v>0</v>
          </cell>
          <cell r="AI129">
            <v>0</v>
          </cell>
          <cell r="AJ129">
            <v>0</v>
          </cell>
          <cell r="AK129">
            <v>0</v>
          </cell>
          <cell r="AL129">
            <v>0</v>
          </cell>
          <cell r="AM129">
            <v>55</v>
          </cell>
        </row>
        <row r="130">
          <cell r="W130">
            <v>56</v>
          </cell>
          <cell r="X130">
            <v>1</v>
          </cell>
          <cell r="Y130">
            <v>2</v>
          </cell>
          <cell r="Z130">
            <v>3</v>
          </cell>
          <cell r="AA130">
            <v>4</v>
          </cell>
          <cell r="AB130">
            <v>5</v>
          </cell>
          <cell r="AC130">
            <v>6</v>
          </cell>
          <cell r="AD130">
            <v>7</v>
          </cell>
          <cell r="AE130">
            <v>8</v>
          </cell>
          <cell r="AF130">
            <v>9</v>
          </cell>
          <cell r="AG130">
            <v>10</v>
          </cell>
          <cell r="AH130">
            <v>0</v>
          </cell>
          <cell r="AI130">
            <v>0</v>
          </cell>
          <cell r="AJ130">
            <v>0</v>
          </cell>
          <cell r="AK130">
            <v>0</v>
          </cell>
          <cell r="AL130">
            <v>0</v>
          </cell>
          <cell r="AM130">
            <v>55</v>
          </cell>
        </row>
        <row r="131">
          <cell r="W131">
            <v>57</v>
          </cell>
          <cell r="X131">
            <v>1</v>
          </cell>
          <cell r="Y131">
            <v>2</v>
          </cell>
          <cell r="Z131">
            <v>3</v>
          </cell>
          <cell r="AA131">
            <v>4</v>
          </cell>
          <cell r="AB131">
            <v>5</v>
          </cell>
          <cell r="AC131">
            <v>6</v>
          </cell>
          <cell r="AD131">
            <v>7</v>
          </cell>
          <cell r="AE131">
            <v>8</v>
          </cell>
          <cell r="AF131">
            <v>9</v>
          </cell>
          <cell r="AG131">
            <v>10</v>
          </cell>
          <cell r="AH131">
            <v>0</v>
          </cell>
          <cell r="AI131">
            <v>0</v>
          </cell>
          <cell r="AJ131">
            <v>0</v>
          </cell>
          <cell r="AK131">
            <v>0</v>
          </cell>
          <cell r="AL131">
            <v>0</v>
          </cell>
          <cell r="AM131">
            <v>55</v>
          </cell>
        </row>
        <row r="132">
          <cell r="W132">
            <v>58</v>
          </cell>
          <cell r="X132">
            <v>1</v>
          </cell>
          <cell r="Y132">
            <v>2</v>
          </cell>
          <cell r="Z132">
            <v>3</v>
          </cell>
          <cell r="AA132">
            <v>4</v>
          </cell>
          <cell r="AB132">
            <v>5</v>
          </cell>
          <cell r="AC132">
            <v>6</v>
          </cell>
          <cell r="AD132">
            <v>7</v>
          </cell>
          <cell r="AE132">
            <v>8</v>
          </cell>
          <cell r="AF132">
            <v>9</v>
          </cell>
          <cell r="AG132">
            <v>10</v>
          </cell>
          <cell r="AH132">
            <v>0</v>
          </cell>
          <cell r="AI132">
            <v>0</v>
          </cell>
          <cell r="AJ132">
            <v>0</v>
          </cell>
          <cell r="AK132">
            <v>0</v>
          </cell>
          <cell r="AL132">
            <v>0</v>
          </cell>
          <cell r="AM132">
            <v>55</v>
          </cell>
        </row>
        <row r="133">
          <cell r="W133">
            <v>59</v>
          </cell>
          <cell r="X133">
            <v>1</v>
          </cell>
          <cell r="Y133">
            <v>2</v>
          </cell>
          <cell r="Z133">
            <v>3</v>
          </cell>
          <cell r="AA133">
            <v>4</v>
          </cell>
          <cell r="AB133">
            <v>5</v>
          </cell>
          <cell r="AC133">
            <v>6</v>
          </cell>
          <cell r="AD133">
            <v>7</v>
          </cell>
          <cell r="AE133">
            <v>8</v>
          </cell>
          <cell r="AF133">
            <v>9</v>
          </cell>
          <cell r="AG133">
            <v>10</v>
          </cell>
          <cell r="AH133">
            <v>0</v>
          </cell>
          <cell r="AI133">
            <v>0</v>
          </cell>
          <cell r="AJ133">
            <v>0</v>
          </cell>
          <cell r="AK133">
            <v>0</v>
          </cell>
          <cell r="AL133">
            <v>0</v>
          </cell>
          <cell r="AM133">
            <v>55</v>
          </cell>
        </row>
        <row r="134">
          <cell r="W134">
            <v>60</v>
          </cell>
          <cell r="X134">
            <v>1</v>
          </cell>
          <cell r="Y134">
            <v>2</v>
          </cell>
          <cell r="Z134">
            <v>3</v>
          </cell>
          <cell r="AA134">
            <v>4</v>
          </cell>
          <cell r="AB134">
            <v>5</v>
          </cell>
          <cell r="AC134">
            <v>6</v>
          </cell>
          <cell r="AD134">
            <v>7</v>
          </cell>
          <cell r="AE134">
            <v>8</v>
          </cell>
          <cell r="AF134">
            <v>9</v>
          </cell>
          <cell r="AG134">
            <v>10</v>
          </cell>
          <cell r="AH134">
            <v>0</v>
          </cell>
          <cell r="AI134">
            <v>0</v>
          </cell>
          <cell r="AJ134">
            <v>0</v>
          </cell>
          <cell r="AK134">
            <v>0</v>
          </cell>
          <cell r="AL134">
            <v>0</v>
          </cell>
          <cell r="AM134">
            <v>55</v>
          </cell>
        </row>
        <row r="135">
          <cell r="W135">
            <v>61</v>
          </cell>
          <cell r="X135">
            <v>1</v>
          </cell>
          <cell r="Y135">
            <v>2</v>
          </cell>
          <cell r="Z135">
            <v>3</v>
          </cell>
          <cell r="AA135">
            <v>4</v>
          </cell>
          <cell r="AB135">
            <v>5</v>
          </cell>
          <cell r="AC135">
            <v>6</v>
          </cell>
          <cell r="AD135">
            <v>7</v>
          </cell>
          <cell r="AE135">
            <v>8</v>
          </cell>
          <cell r="AF135">
            <v>9</v>
          </cell>
          <cell r="AG135">
            <v>10</v>
          </cell>
          <cell r="AH135">
            <v>0</v>
          </cell>
          <cell r="AI135">
            <v>0</v>
          </cell>
          <cell r="AJ135">
            <v>0</v>
          </cell>
          <cell r="AK135">
            <v>0</v>
          </cell>
          <cell r="AL135">
            <v>0</v>
          </cell>
          <cell r="AM135">
            <v>55</v>
          </cell>
        </row>
        <row r="136">
          <cell r="W136">
            <v>62</v>
          </cell>
          <cell r="X136">
            <v>1</v>
          </cell>
          <cell r="Y136">
            <v>2</v>
          </cell>
          <cell r="Z136">
            <v>3</v>
          </cell>
          <cell r="AA136">
            <v>4</v>
          </cell>
          <cell r="AB136">
            <v>5</v>
          </cell>
          <cell r="AC136">
            <v>6</v>
          </cell>
          <cell r="AD136">
            <v>7</v>
          </cell>
          <cell r="AE136">
            <v>8</v>
          </cell>
          <cell r="AF136">
            <v>9</v>
          </cell>
          <cell r="AG136">
            <v>10</v>
          </cell>
          <cell r="AH136">
            <v>0</v>
          </cell>
          <cell r="AI136">
            <v>0</v>
          </cell>
          <cell r="AJ136">
            <v>0</v>
          </cell>
          <cell r="AK136">
            <v>0</v>
          </cell>
          <cell r="AL136">
            <v>0</v>
          </cell>
          <cell r="AM136">
            <v>55</v>
          </cell>
        </row>
        <row r="137">
          <cell r="W137">
            <v>63</v>
          </cell>
          <cell r="X137">
            <v>1</v>
          </cell>
          <cell r="Y137">
            <v>2</v>
          </cell>
          <cell r="Z137">
            <v>3</v>
          </cell>
          <cell r="AA137">
            <v>4</v>
          </cell>
          <cell r="AB137">
            <v>5</v>
          </cell>
          <cell r="AC137">
            <v>6</v>
          </cell>
          <cell r="AD137">
            <v>7</v>
          </cell>
          <cell r="AE137">
            <v>8</v>
          </cell>
          <cell r="AF137">
            <v>9</v>
          </cell>
          <cell r="AG137">
            <v>10</v>
          </cell>
          <cell r="AH137">
            <v>0</v>
          </cell>
          <cell r="AI137">
            <v>0</v>
          </cell>
          <cell r="AJ137">
            <v>0</v>
          </cell>
          <cell r="AK137">
            <v>0</v>
          </cell>
          <cell r="AL137">
            <v>0</v>
          </cell>
          <cell r="AM137">
            <v>55</v>
          </cell>
        </row>
        <row r="138">
          <cell r="W138">
            <v>64</v>
          </cell>
          <cell r="X138">
            <v>1</v>
          </cell>
          <cell r="Y138">
            <v>2</v>
          </cell>
          <cell r="Z138">
            <v>3</v>
          </cell>
          <cell r="AA138">
            <v>4</v>
          </cell>
          <cell r="AB138">
            <v>5</v>
          </cell>
          <cell r="AC138">
            <v>6</v>
          </cell>
          <cell r="AD138">
            <v>7</v>
          </cell>
          <cell r="AE138">
            <v>8</v>
          </cell>
          <cell r="AF138">
            <v>9</v>
          </cell>
          <cell r="AG138">
            <v>10</v>
          </cell>
          <cell r="AH138">
            <v>0</v>
          </cell>
          <cell r="AI138">
            <v>0</v>
          </cell>
          <cell r="AJ138">
            <v>0</v>
          </cell>
          <cell r="AK138">
            <v>0</v>
          </cell>
          <cell r="AL138">
            <v>0</v>
          </cell>
          <cell r="AM138">
            <v>55</v>
          </cell>
        </row>
        <row r="139">
          <cell r="W139">
            <v>65</v>
          </cell>
          <cell r="X139">
            <v>1</v>
          </cell>
          <cell r="Y139">
            <v>2</v>
          </cell>
          <cell r="Z139">
            <v>3</v>
          </cell>
          <cell r="AA139">
            <v>4</v>
          </cell>
          <cell r="AB139">
            <v>5</v>
          </cell>
          <cell r="AC139">
            <v>6</v>
          </cell>
          <cell r="AD139">
            <v>7</v>
          </cell>
          <cell r="AE139">
            <v>8</v>
          </cell>
          <cell r="AF139">
            <v>9</v>
          </cell>
          <cell r="AG139">
            <v>10</v>
          </cell>
          <cell r="AH139">
            <v>0</v>
          </cell>
          <cell r="AI139">
            <v>0</v>
          </cell>
          <cell r="AJ139">
            <v>0</v>
          </cell>
          <cell r="AK139">
            <v>0</v>
          </cell>
          <cell r="AL139">
            <v>0</v>
          </cell>
          <cell r="AM139">
            <v>55</v>
          </cell>
        </row>
        <row r="140">
          <cell r="W140">
            <v>66</v>
          </cell>
          <cell r="X140">
            <v>1</v>
          </cell>
          <cell r="Y140">
            <v>2</v>
          </cell>
          <cell r="Z140">
            <v>3</v>
          </cell>
          <cell r="AA140">
            <v>4</v>
          </cell>
          <cell r="AB140">
            <v>5</v>
          </cell>
          <cell r="AC140">
            <v>6</v>
          </cell>
          <cell r="AD140">
            <v>7</v>
          </cell>
          <cell r="AE140">
            <v>8</v>
          </cell>
          <cell r="AF140">
            <v>9</v>
          </cell>
          <cell r="AG140">
            <v>10</v>
          </cell>
          <cell r="AH140">
            <v>0</v>
          </cell>
          <cell r="AI140">
            <v>0</v>
          </cell>
          <cell r="AJ140">
            <v>0</v>
          </cell>
          <cell r="AK140">
            <v>0</v>
          </cell>
          <cell r="AL140">
            <v>0</v>
          </cell>
          <cell r="AM140">
            <v>55</v>
          </cell>
        </row>
        <row r="141">
          <cell r="W141">
            <v>67</v>
          </cell>
          <cell r="X141">
            <v>1</v>
          </cell>
          <cell r="Y141">
            <v>2</v>
          </cell>
          <cell r="Z141">
            <v>3</v>
          </cell>
          <cell r="AA141">
            <v>4</v>
          </cell>
          <cell r="AB141">
            <v>5</v>
          </cell>
          <cell r="AC141">
            <v>6</v>
          </cell>
          <cell r="AD141">
            <v>7</v>
          </cell>
          <cell r="AE141">
            <v>8</v>
          </cell>
          <cell r="AF141">
            <v>9</v>
          </cell>
          <cell r="AG141">
            <v>10</v>
          </cell>
          <cell r="AH141">
            <v>0</v>
          </cell>
          <cell r="AI141">
            <v>0</v>
          </cell>
          <cell r="AJ141">
            <v>0</v>
          </cell>
          <cell r="AK141">
            <v>0</v>
          </cell>
          <cell r="AL141">
            <v>0</v>
          </cell>
          <cell r="AM141">
            <v>55</v>
          </cell>
        </row>
        <row r="142">
          <cell r="W142">
            <v>68</v>
          </cell>
          <cell r="X142">
            <v>1</v>
          </cell>
          <cell r="Y142">
            <v>2</v>
          </cell>
          <cell r="Z142">
            <v>3</v>
          </cell>
          <cell r="AA142">
            <v>4</v>
          </cell>
          <cell r="AB142">
            <v>5</v>
          </cell>
          <cell r="AC142">
            <v>6</v>
          </cell>
          <cell r="AD142">
            <v>7</v>
          </cell>
          <cell r="AE142">
            <v>8</v>
          </cell>
          <cell r="AF142">
            <v>9</v>
          </cell>
          <cell r="AG142">
            <v>10</v>
          </cell>
          <cell r="AH142">
            <v>0</v>
          </cell>
          <cell r="AI142">
            <v>0</v>
          </cell>
          <cell r="AJ142">
            <v>0</v>
          </cell>
          <cell r="AK142">
            <v>0</v>
          </cell>
          <cell r="AL142">
            <v>0</v>
          </cell>
          <cell r="AM142">
            <v>55</v>
          </cell>
        </row>
        <row r="143">
          <cell r="W143">
            <v>69</v>
          </cell>
          <cell r="X143">
            <v>1</v>
          </cell>
          <cell r="Y143">
            <v>2</v>
          </cell>
          <cell r="Z143">
            <v>3</v>
          </cell>
          <cell r="AA143">
            <v>4</v>
          </cell>
          <cell r="AB143">
            <v>5</v>
          </cell>
          <cell r="AC143">
            <v>6</v>
          </cell>
          <cell r="AD143">
            <v>7</v>
          </cell>
          <cell r="AE143">
            <v>8</v>
          </cell>
          <cell r="AF143">
            <v>9</v>
          </cell>
          <cell r="AG143">
            <v>10</v>
          </cell>
          <cell r="AH143">
            <v>0</v>
          </cell>
          <cell r="AI143">
            <v>0</v>
          </cell>
          <cell r="AJ143">
            <v>0</v>
          </cell>
          <cell r="AK143">
            <v>0</v>
          </cell>
          <cell r="AL143">
            <v>0</v>
          </cell>
          <cell r="AM143">
            <v>55</v>
          </cell>
        </row>
        <row r="144">
          <cell r="W144">
            <v>70</v>
          </cell>
          <cell r="X144">
            <v>1</v>
          </cell>
          <cell r="Y144">
            <v>2</v>
          </cell>
          <cell r="Z144">
            <v>3</v>
          </cell>
          <cell r="AA144">
            <v>4</v>
          </cell>
          <cell r="AB144">
            <v>5</v>
          </cell>
          <cell r="AC144">
            <v>6</v>
          </cell>
          <cell r="AD144">
            <v>7</v>
          </cell>
          <cell r="AE144">
            <v>8</v>
          </cell>
          <cell r="AF144">
            <v>9</v>
          </cell>
          <cell r="AG144">
            <v>10</v>
          </cell>
          <cell r="AH144">
            <v>0</v>
          </cell>
          <cell r="AI144">
            <v>0</v>
          </cell>
          <cell r="AJ144">
            <v>0</v>
          </cell>
          <cell r="AK144">
            <v>0</v>
          </cell>
          <cell r="AL144">
            <v>0</v>
          </cell>
          <cell r="AM144">
            <v>55</v>
          </cell>
        </row>
        <row r="145">
          <cell r="W145">
            <v>71</v>
          </cell>
          <cell r="X145">
            <v>1</v>
          </cell>
          <cell r="Y145">
            <v>2</v>
          </cell>
          <cell r="Z145">
            <v>3</v>
          </cell>
          <cell r="AA145">
            <v>4</v>
          </cell>
          <cell r="AB145">
            <v>5</v>
          </cell>
          <cell r="AC145">
            <v>6</v>
          </cell>
          <cell r="AD145">
            <v>7</v>
          </cell>
          <cell r="AE145">
            <v>8</v>
          </cell>
          <cell r="AF145">
            <v>9</v>
          </cell>
          <cell r="AG145">
            <v>10</v>
          </cell>
          <cell r="AH145">
            <v>0</v>
          </cell>
          <cell r="AI145">
            <v>0</v>
          </cell>
          <cell r="AJ145">
            <v>0</v>
          </cell>
          <cell r="AK145">
            <v>0</v>
          </cell>
          <cell r="AL145">
            <v>0</v>
          </cell>
          <cell r="AM145">
            <v>55</v>
          </cell>
        </row>
        <row r="146">
          <cell r="W146">
            <v>72</v>
          </cell>
          <cell r="X146">
            <v>1</v>
          </cell>
          <cell r="Y146">
            <v>2</v>
          </cell>
          <cell r="Z146">
            <v>3</v>
          </cell>
          <cell r="AA146">
            <v>4</v>
          </cell>
          <cell r="AB146">
            <v>5</v>
          </cell>
          <cell r="AC146">
            <v>6</v>
          </cell>
          <cell r="AD146">
            <v>7</v>
          </cell>
          <cell r="AE146">
            <v>8</v>
          </cell>
          <cell r="AF146">
            <v>9</v>
          </cell>
          <cell r="AG146">
            <v>10</v>
          </cell>
          <cell r="AH146">
            <v>0</v>
          </cell>
          <cell r="AI146">
            <v>0</v>
          </cell>
          <cell r="AJ146">
            <v>0</v>
          </cell>
          <cell r="AK146">
            <v>0</v>
          </cell>
          <cell r="AL146">
            <v>0</v>
          </cell>
          <cell r="AM146">
            <v>55</v>
          </cell>
        </row>
        <row r="147">
          <cell r="W147">
            <v>73</v>
          </cell>
          <cell r="X147">
            <v>1</v>
          </cell>
          <cell r="Y147">
            <v>2</v>
          </cell>
          <cell r="Z147">
            <v>3</v>
          </cell>
          <cell r="AA147">
            <v>4</v>
          </cell>
          <cell r="AB147">
            <v>5</v>
          </cell>
          <cell r="AC147">
            <v>6</v>
          </cell>
          <cell r="AD147">
            <v>7</v>
          </cell>
          <cell r="AE147">
            <v>8</v>
          </cell>
          <cell r="AF147">
            <v>9</v>
          </cell>
          <cell r="AG147">
            <v>10</v>
          </cell>
          <cell r="AH147">
            <v>0</v>
          </cell>
          <cell r="AI147">
            <v>0</v>
          </cell>
          <cell r="AJ147">
            <v>0</v>
          </cell>
          <cell r="AK147">
            <v>0</v>
          </cell>
          <cell r="AL147">
            <v>0</v>
          </cell>
          <cell r="AM147">
            <v>55</v>
          </cell>
        </row>
        <row r="148">
          <cell r="W148">
            <v>74</v>
          </cell>
          <cell r="X148">
            <v>1</v>
          </cell>
          <cell r="Y148">
            <v>2</v>
          </cell>
          <cell r="Z148">
            <v>3</v>
          </cell>
          <cell r="AA148">
            <v>4</v>
          </cell>
          <cell r="AB148">
            <v>5</v>
          </cell>
          <cell r="AC148">
            <v>6</v>
          </cell>
          <cell r="AD148">
            <v>7</v>
          </cell>
          <cell r="AE148">
            <v>8</v>
          </cell>
          <cell r="AF148">
            <v>9</v>
          </cell>
          <cell r="AG148">
            <v>10</v>
          </cell>
          <cell r="AH148">
            <v>0</v>
          </cell>
          <cell r="AI148">
            <v>0</v>
          </cell>
          <cell r="AJ148">
            <v>0</v>
          </cell>
          <cell r="AK148">
            <v>0</v>
          </cell>
          <cell r="AL148">
            <v>0</v>
          </cell>
          <cell r="AM148">
            <v>55</v>
          </cell>
        </row>
        <row r="149">
          <cell r="W149">
            <v>75</v>
          </cell>
          <cell r="X149">
            <v>1</v>
          </cell>
          <cell r="Y149">
            <v>2</v>
          </cell>
          <cell r="Z149">
            <v>3</v>
          </cell>
          <cell r="AA149">
            <v>4</v>
          </cell>
          <cell r="AB149">
            <v>5</v>
          </cell>
          <cell r="AC149">
            <v>6</v>
          </cell>
          <cell r="AD149">
            <v>7</v>
          </cell>
          <cell r="AE149">
            <v>8</v>
          </cell>
          <cell r="AF149">
            <v>9</v>
          </cell>
          <cell r="AG149">
            <v>10</v>
          </cell>
          <cell r="AH149">
            <v>0</v>
          </cell>
          <cell r="AI149">
            <v>0</v>
          </cell>
          <cell r="AJ149">
            <v>0</v>
          </cell>
          <cell r="AK149">
            <v>0</v>
          </cell>
          <cell r="AL149">
            <v>0</v>
          </cell>
          <cell r="AM149">
            <v>55</v>
          </cell>
        </row>
        <row r="150">
          <cell r="W150">
            <v>76</v>
          </cell>
          <cell r="X150">
            <v>1</v>
          </cell>
          <cell r="Y150">
            <v>2</v>
          </cell>
          <cell r="Z150">
            <v>3</v>
          </cell>
          <cell r="AA150">
            <v>4</v>
          </cell>
          <cell r="AB150">
            <v>5</v>
          </cell>
          <cell r="AC150">
            <v>6</v>
          </cell>
          <cell r="AD150">
            <v>7</v>
          </cell>
          <cell r="AE150">
            <v>8</v>
          </cell>
          <cell r="AF150">
            <v>9</v>
          </cell>
          <cell r="AG150">
            <v>10</v>
          </cell>
          <cell r="AH150">
            <v>0</v>
          </cell>
          <cell r="AI150">
            <v>0</v>
          </cell>
          <cell r="AJ150">
            <v>0</v>
          </cell>
          <cell r="AK150">
            <v>0</v>
          </cell>
          <cell r="AL150">
            <v>0</v>
          </cell>
          <cell r="AM150">
            <v>55</v>
          </cell>
        </row>
        <row r="151">
          <cell r="W151">
            <v>77</v>
          </cell>
          <cell r="X151">
            <v>1</v>
          </cell>
          <cell r="Y151">
            <v>2</v>
          </cell>
          <cell r="Z151">
            <v>3</v>
          </cell>
          <cell r="AA151">
            <v>4</v>
          </cell>
          <cell r="AB151">
            <v>5</v>
          </cell>
          <cell r="AC151">
            <v>6</v>
          </cell>
          <cell r="AD151">
            <v>7</v>
          </cell>
          <cell r="AE151">
            <v>8</v>
          </cell>
          <cell r="AF151">
            <v>9</v>
          </cell>
          <cell r="AG151">
            <v>10</v>
          </cell>
          <cell r="AH151">
            <v>0</v>
          </cell>
          <cell r="AI151">
            <v>0</v>
          </cell>
          <cell r="AJ151">
            <v>0</v>
          </cell>
          <cell r="AK151">
            <v>0</v>
          </cell>
          <cell r="AL151">
            <v>0</v>
          </cell>
          <cell r="AM151">
            <v>55</v>
          </cell>
        </row>
        <row r="152">
          <cell r="W152">
            <v>78</v>
          </cell>
          <cell r="X152">
            <v>1</v>
          </cell>
          <cell r="Y152">
            <v>2</v>
          </cell>
          <cell r="Z152">
            <v>3</v>
          </cell>
          <cell r="AA152">
            <v>4</v>
          </cell>
          <cell r="AB152">
            <v>5</v>
          </cell>
          <cell r="AC152">
            <v>6</v>
          </cell>
          <cell r="AD152">
            <v>7</v>
          </cell>
          <cell r="AE152">
            <v>8</v>
          </cell>
          <cell r="AF152">
            <v>9</v>
          </cell>
          <cell r="AG152">
            <v>10</v>
          </cell>
          <cell r="AH152">
            <v>0</v>
          </cell>
          <cell r="AI152">
            <v>0</v>
          </cell>
          <cell r="AJ152">
            <v>0</v>
          </cell>
          <cell r="AK152">
            <v>0</v>
          </cell>
          <cell r="AL152">
            <v>0</v>
          </cell>
          <cell r="AM152">
            <v>55</v>
          </cell>
        </row>
        <row r="153">
          <cell r="W153">
            <v>79</v>
          </cell>
          <cell r="X153">
            <v>1</v>
          </cell>
          <cell r="Y153">
            <v>2</v>
          </cell>
          <cell r="Z153">
            <v>3</v>
          </cell>
          <cell r="AA153">
            <v>4</v>
          </cell>
          <cell r="AB153">
            <v>5</v>
          </cell>
          <cell r="AC153">
            <v>6</v>
          </cell>
          <cell r="AD153">
            <v>7</v>
          </cell>
          <cell r="AE153">
            <v>8</v>
          </cell>
          <cell r="AF153">
            <v>9</v>
          </cell>
          <cell r="AG153">
            <v>10</v>
          </cell>
          <cell r="AH153">
            <v>0</v>
          </cell>
          <cell r="AI153">
            <v>0</v>
          </cell>
          <cell r="AJ153">
            <v>0</v>
          </cell>
          <cell r="AK153">
            <v>0</v>
          </cell>
          <cell r="AL153">
            <v>0</v>
          </cell>
          <cell r="AM153">
            <v>55</v>
          </cell>
        </row>
        <row r="154">
          <cell r="W154">
            <v>80</v>
          </cell>
          <cell r="X154">
            <v>1</v>
          </cell>
          <cell r="Y154">
            <v>2</v>
          </cell>
          <cell r="Z154">
            <v>3</v>
          </cell>
          <cell r="AA154">
            <v>4</v>
          </cell>
          <cell r="AB154">
            <v>5</v>
          </cell>
          <cell r="AC154">
            <v>6</v>
          </cell>
          <cell r="AD154">
            <v>7</v>
          </cell>
          <cell r="AE154">
            <v>8</v>
          </cell>
          <cell r="AF154">
            <v>9</v>
          </cell>
          <cell r="AG154">
            <v>10</v>
          </cell>
          <cell r="AH154">
            <v>0</v>
          </cell>
          <cell r="AI154">
            <v>0</v>
          </cell>
          <cell r="AJ154">
            <v>0</v>
          </cell>
          <cell r="AK154">
            <v>0</v>
          </cell>
          <cell r="AL154">
            <v>0</v>
          </cell>
          <cell r="AM154">
            <v>55</v>
          </cell>
        </row>
        <row r="155">
          <cell r="W155">
            <v>81</v>
          </cell>
          <cell r="X155">
            <v>1</v>
          </cell>
          <cell r="Y155">
            <v>2</v>
          </cell>
          <cell r="Z155">
            <v>3</v>
          </cell>
          <cell r="AA155">
            <v>4</v>
          </cell>
          <cell r="AB155">
            <v>5</v>
          </cell>
          <cell r="AC155">
            <v>6</v>
          </cell>
          <cell r="AD155">
            <v>7</v>
          </cell>
          <cell r="AE155">
            <v>8</v>
          </cell>
          <cell r="AF155">
            <v>9</v>
          </cell>
          <cell r="AG155">
            <v>10</v>
          </cell>
          <cell r="AH155">
            <v>0</v>
          </cell>
          <cell r="AI155">
            <v>0</v>
          </cell>
          <cell r="AJ155">
            <v>0</v>
          </cell>
          <cell r="AK155">
            <v>0</v>
          </cell>
          <cell r="AL155">
            <v>0</v>
          </cell>
          <cell r="AM155">
            <v>55</v>
          </cell>
        </row>
        <row r="156">
          <cell r="W156">
            <v>82</v>
          </cell>
          <cell r="X156">
            <v>1</v>
          </cell>
          <cell r="Y156">
            <v>2</v>
          </cell>
          <cell r="Z156">
            <v>3</v>
          </cell>
          <cell r="AA156">
            <v>4</v>
          </cell>
          <cell r="AB156">
            <v>5</v>
          </cell>
          <cell r="AC156">
            <v>6</v>
          </cell>
          <cell r="AD156">
            <v>7</v>
          </cell>
          <cell r="AE156">
            <v>8</v>
          </cell>
          <cell r="AF156">
            <v>9</v>
          </cell>
          <cell r="AG156">
            <v>10</v>
          </cell>
          <cell r="AH156">
            <v>0</v>
          </cell>
          <cell r="AI156">
            <v>0</v>
          </cell>
          <cell r="AJ156">
            <v>0</v>
          </cell>
          <cell r="AK156">
            <v>0</v>
          </cell>
          <cell r="AL156">
            <v>0</v>
          </cell>
          <cell r="AM156">
            <v>55</v>
          </cell>
        </row>
        <row r="157">
          <cell r="W157">
            <v>83</v>
          </cell>
          <cell r="X157">
            <v>1</v>
          </cell>
          <cell r="Y157">
            <v>2</v>
          </cell>
          <cell r="Z157">
            <v>3</v>
          </cell>
          <cell r="AA157">
            <v>4</v>
          </cell>
          <cell r="AB157">
            <v>5</v>
          </cell>
          <cell r="AC157">
            <v>6</v>
          </cell>
          <cell r="AD157">
            <v>7</v>
          </cell>
          <cell r="AE157">
            <v>8</v>
          </cell>
          <cell r="AF157">
            <v>9</v>
          </cell>
          <cell r="AG157">
            <v>10</v>
          </cell>
          <cell r="AH157">
            <v>0</v>
          </cell>
          <cell r="AI157">
            <v>0</v>
          </cell>
          <cell r="AJ157">
            <v>0</v>
          </cell>
          <cell r="AK157">
            <v>0</v>
          </cell>
          <cell r="AL157">
            <v>0</v>
          </cell>
          <cell r="AM157">
            <v>55</v>
          </cell>
        </row>
        <row r="158">
          <cell r="W158">
            <v>84</v>
          </cell>
          <cell r="X158">
            <v>1</v>
          </cell>
          <cell r="Y158">
            <v>2</v>
          </cell>
          <cell r="Z158">
            <v>3</v>
          </cell>
          <cell r="AA158">
            <v>4</v>
          </cell>
          <cell r="AB158">
            <v>5</v>
          </cell>
          <cell r="AC158">
            <v>6</v>
          </cell>
          <cell r="AD158">
            <v>7</v>
          </cell>
          <cell r="AE158">
            <v>8</v>
          </cell>
          <cell r="AF158">
            <v>9</v>
          </cell>
          <cell r="AG158">
            <v>10</v>
          </cell>
          <cell r="AH158">
            <v>0</v>
          </cell>
          <cell r="AI158">
            <v>0</v>
          </cell>
          <cell r="AJ158">
            <v>0</v>
          </cell>
          <cell r="AK158">
            <v>0</v>
          </cell>
          <cell r="AL158">
            <v>0</v>
          </cell>
          <cell r="AM158">
            <v>55</v>
          </cell>
        </row>
        <row r="159">
          <cell r="W159">
            <v>85</v>
          </cell>
          <cell r="X159">
            <v>1</v>
          </cell>
          <cell r="Y159">
            <v>2</v>
          </cell>
          <cell r="Z159">
            <v>3</v>
          </cell>
          <cell r="AA159">
            <v>4</v>
          </cell>
          <cell r="AB159">
            <v>5</v>
          </cell>
          <cell r="AC159">
            <v>6</v>
          </cell>
          <cell r="AD159">
            <v>7</v>
          </cell>
          <cell r="AE159">
            <v>8</v>
          </cell>
          <cell r="AF159">
            <v>9</v>
          </cell>
          <cell r="AG159">
            <v>10</v>
          </cell>
          <cell r="AH159">
            <v>0</v>
          </cell>
          <cell r="AI159">
            <v>0</v>
          </cell>
          <cell r="AJ159">
            <v>0</v>
          </cell>
          <cell r="AK159">
            <v>0</v>
          </cell>
          <cell r="AL159">
            <v>0</v>
          </cell>
          <cell r="AM159">
            <v>55</v>
          </cell>
        </row>
        <row r="160">
          <cell r="W160">
            <v>86</v>
          </cell>
          <cell r="X160">
            <v>1</v>
          </cell>
          <cell r="Y160">
            <v>2</v>
          </cell>
          <cell r="Z160">
            <v>3</v>
          </cell>
          <cell r="AA160">
            <v>4</v>
          </cell>
          <cell r="AB160">
            <v>5</v>
          </cell>
          <cell r="AC160">
            <v>6</v>
          </cell>
          <cell r="AD160">
            <v>7</v>
          </cell>
          <cell r="AE160">
            <v>8</v>
          </cell>
          <cell r="AF160">
            <v>9</v>
          </cell>
          <cell r="AG160">
            <v>10</v>
          </cell>
          <cell r="AH160">
            <v>0</v>
          </cell>
          <cell r="AI160">
            <v>0</v>
          </cell>
          <cell r="AJ160">
            <v>0</v>
          </cell>
          <cell r="AK160">
            <v>0</v>
          </cell>
          <cell r="AL160">
            <v>0</v>
          </cell>
          <cell r="AM160">
            <v>55</v>
          </cell>
        </row>
        <row r="161">
          <cell r="W161">
            <v>87</v>
          </cell>
          <cell r="X161">
            <v>1</v>
          </cell>
          <cell r="Y161">
            <v>2</v>
          </cell>
          <cell r="Z161">
            <v>3</v>
          </cell>
          <cell r="AA161">
            <v>4</v>
          </cell>
          <cell r="AB161">
            <v>5</v>
          </cell>
          <cell r="AC161">
            <v>6</v>
          </cell>
          <cell r="AD161">
            <v>7</v>
          </cell>
          <cell r="AE161">
            <v>8</v>
          </cell>
          <cell r="AF161">
            <v>9</v>
          </cell>
          <cell r="AG161">
            <v>10</v>
          </cell>
          <cell r="AH161">
            <v>0</v>
          </cell>
          <cell r="AI161">
            <v>0</v>
          </cell>
          <cell r="AJ161">
            <v>0</v>
          </cell>
          <cell r="AK161">
            <v>0</v>
          </cell>
          <cell r="AL161">
            <v>0</v>
          </cell>
          <cell r="AM161">
            <v>55</v>
          </cell>
        </row>
        <row r="162">
          <cell r="W162">
            <v>88</v>
          </cell>
          <cell r="X162">
            <v>1</v>
          </cell>
          <cell r="Y162">
            <v>2</v>
          </cell>
          <cell r="Z162">
            <v>3</v>
          </cell>
          <cell r="AA162">
            <v>4</v>
          </cell>
          <cell r="AB162">
            <v>5</v>
          </cell>
          <cell r="AC162">
            <v>6</v>
          </cell>
          <cell r="AD162">
            <v>7</v>
          </cell>
          <cell r="AE162">
            <v>8</v>
          </cell>
          <cell r="AF162">
            <v>9</v>
          </cell>
          <cell r="AG162">
            <v>10</v>
          </cell>
          <cell r="AH162">
            <v>0</v>
          </cell>
          <cell r="AI162">
            <v>0</v>
          </cell>
          <cell r="AJ162">
            <v>0</v>
          </cell>
          <cell r="AK162">
            <v>0</v>
          </cell>
          <cell r="AL162">
            <v>0</v>
          </cell>
          <cell r="AM162">
            <v>55</v>
          </cell>
        </row>
        <row r="163">
          <cell r="W163">
            <v>89</v>
          </cell>
          <cell r="X163">
            <v>1</v>
          </cell>
          <cell r="Y163">
            <v>2</v>
          </cell>
          <cell r="Z163">
            <v>3</v>
          </cell>
          <cell r="AA163">
            <v>4</v>
          </cell>
          <cell r="AB163">
            <v>5</v>
          </cell>
          <cell r="AC163">
            <v>6</v>
          </cell>
          <cell r="AD163">
            <v>7</v>
          </cell>
          <cell r="AE163">
            <v>8</v>
          </cell>
          <cell r="AF163">
            <v>9</v>
          </cell>
          <cell r="AG163">
            <v>10</v>
          </cell>
          <cell r="AH163">
            <v>0</v>
          </cell>
          <cell r="AI163">
            <v>0</v>
          </cell>
          <cell r="AJ163">
            <v>0</v>
          </cell>
          <cell r="AK163">
            <v>0</v>
          </cell>
          <cell r="AL163">
            <v>0</v>
          </cell>
          <cell r="AM163">
            <v>55</v>
          </cell>
        </row>
        <row r="164">
          <cell r="W164">
            <v>90</v>
          </cell>
          <cell r="X164">
            <v>1</v>
          </cell>
          <cell r="Y164">
            <v>2</v>
          </cell>
          <cell r="Z164">
            <v>3</v>
          </cell>
          <cell r="AA164">
            <v>4</v>
          </cell>
          <cell r="AB164">
            <v>5</v>
          </cell>
          <cell r="AC164">
            <v>6</v>
          </cell>
          <cell r="AD164">
            <v>7</v>
          </cell>
          <cell r="AE164">
            <v>8</v>
          </cell>
          <cell r="AF164">
            <v>9</v>
          </cell>
          <cell r="AG164">
            <v>10</v>
          </cell>
          <cell r="AH164">
            <v>0</v>
          </cell>
          <cell r="AI164">
            <v>0</v>
          </cell>
          <cell r="AJ164">
            <v>0</v>
          </cell>
          <cell r="AK164">
            <v>0</v>
          </cell>
          <cell r="AL164">
            <v>0</v>
          </cell>
          <cell r="AM164">
            <v>55</v>
          </cell>
        </row>
        <row r="165">
          <cell r="W165">
            <v>91</v>
          </cell>
          <cell r="X165">
            <v>1</v>
          </cell>
          <cell r="Y165">
            <v>2</v>
          </cell>
          <cell r="Z165">
            <v>3</v>
          </cell>
          <cell r="AA165">
            <v>4</v>
          </cell>
          <cell r="AB165">
            <v>5</v>
          </cell>
          <cell r="AC165">
            <v>6</v>
          </cell>
          <cell r="AD165">
            <v>7</v>
          </cell>
          <cell r="AE165">
            <v>8</v>
          </cell>
          <cell r="AF165">
            <v>9</v>
          </cell>
          <cell r="AG165">
            <v>10</v>
          </cell>
          <cell r="AH165">
            <v>0</v>
          </cell>
          <cell r="AI165">
            <v>0</v>
          </cell>
          <cell r="AJ165">
            <v>0</v>
          </cell>
          <cell r="AK165">
            <v>0</v>
          </cell>
          <cell r="AL165">
            <v>0</v>
          </cell>
          <cell r="AM165">
            <v>55</v>
          </cell>
        </row>
        <row r="166">
          <cell r="W166">
            <v>92</v>
          </cell>
          <cell r="X166">
            <v>1</v>
          </cell>
          <cell r="Y166">
            <v>2</v>
          </cell>
          <cell r="Z166">
            <v>3</v>
          </cell>
          <cell r="AA166">
            <v>4</v>
          </cell>
          <cell r="AB166">
            <v>5</v>
          </cell>
          <cell r="AC166">
            <v>6</v>
          </cell>
          <cell r="AD166">
            <v>7</v>
          </cell>
          <cell r="AE166">
            <v>8</v>
          </cell>
          <cell r="AF166">
            <v>9</v>
          </cell>
          <cell r="AG166">
            <v>10</v>
          </cell>
          <cell r="AH166">
            <v>0</v>
          </cell>
          <cell r="AI166">
            <v>0</v>
          </cell>
          <cell r="AJ166">
            <v>0</v>
          </cell>
          <cell r="AK166">
            <v>0</v>
          </cell>
          <cell r="AL166">
            <v>0</v>
          </cell>
          <cell r="AM166">
            <v>55</v>
          </cell>
        </row>
        <row r="167">
          <cell r="W167">
            <v>93</v>
          </cell>
          <cell r="X167">
            <v>1</v>
          </cell>
          <cell r="Y167">
            <v>2</v>
          </cell>
          <cell r="Z167">
            <v>3</v>
          </cell>
          <cell r="AA167">
            <v>4</v>
          </cell>
          <cell r="AB167">
            <v>5</v>
          </cell>
          <cell r="AC167">
            <v>6</v>
          </cell>
          <cell r="AD167">
            <v>7</v>
          </cell>
          <cell r="AE167">
            <v>8</v>
          </cell>
          <cell r="AF167">
            <v>9</v>
          </cell>
          <cell r="AG167">
            <v>10</v>
          </cell>
          <cell r="AH167">
            <v>0</v>
          </cell>
          <cell r="AI167">
            <v>0</v>
          </cell>
          <cell r="AJ167">
            <v>0</v>
          </cell>
          <cell r="AK167">
            <v>0</v>
          </cell>
          <cell r="AL167">
            <v>0</v>
          </cell>
          <cell r="AM167">
            <v>55</v>
          </cell>
        </row>
        <row r="168">
          <cell r="W168">
            <v>94</v>
          </cell>
          <cell r="X168">
            <v>1</v>
          </cell>
          <cell r="Y168">
            <v>2</v>
          </cell>
          <cell r="Z168">
            <v>3</v>
          </cell>
          <cell r="AA168">
            <v>4</v>
          </cell>
          <cell r="AB168">
            <v>5</v>
          </cell>
          <cell r="AC168">
            <v>6</v>
          </cell>
          <cell r="AD168">
            <v>7</v>
          </cell>
          <cell r="AE168">
            <v>8</v>
          </cell>
          <cell r="AF168">
            <v>9</v>
          </cell>
          <cell r="AG168">
            <v>10</v>
          </cell>
          <cell r="AH168">
            <v>0</v>
          </cell>
          <cell r="AI168">
            <v>0</v>
          </cell>
          <cell r="AJ168">
            <v>0</v>
          </cell>
          <cell r="AK168">
            <v>0</v>
          </cell>
          <cell r="AL168">
            <v>0</v>
          </cell>
          <cell r="AM168">
            <v>55</v>
          </cell>
        </row>
        <row r="169">
          <cell r="W169">
            <v>95</v>
          </cell>
          <cell r="X169">
            <v>1</v>
          </cell>
          <cell r="Y169">
            <v>2</v>
          </cell>
          <cell r="Z169">
            <v>3</v>
          </cell>
          <cell r="AA169">
            <v>4</v>
          </cell>
          <cell r="AB169">
            <v>5</v>
          </cell>
          <cell r="AC169">
            <v>6</v>
          </cell>
          <cell r="AD169">
            <v>7</v>
          </cell>
          <cell r="AE169">
            <v>8</v>
          </cell>
          <cell r="AF169">
            <v>9</v>
          </cell>
          <cell r="AG169">
            <v>10</v>
          </cell>
          <cell r="AH169">
            <v>0</v>
          </cell>
          <cell r="AI169">
            <v>0</v>
          </cell>
          <cell r="AJ169">
            <v>0</v>
          </cell>
          <cell r="AK169">
            <v>0</v>
          </cell>
          <cell r="AL169">
            <v>0</v>
          </cell>
          <cell r="AM169">
            <v>55</v>
          </cell>
        </row>
        <row r="170">
          <cell r="W170">
            <v>96</v>
          </cell>
          <cell r="X170">
            <v>1</v>
          </cell>
          <cell r="Y170">
            <v>2</v>
          </cell>
          <cell r="Z170">
            <v>3</v>
          </cell>
          <cell r="AA170">
            <v>4</v>
          </cell>
          <cell r="AB170">
            <v>5</v>
          </cell>
          <cell r="AC170">
            <v>6</v>
          </cell>
          <cell r="AD170">
            <v>7</v>
          </cell>
          <cell r="AE170">
            <v>8</v>
          </cell>
          <cell r="AF170">
            <v>9</v>
          </cell>
          <cell r="AG170">
            <v>10</v>
          </cell>
          <cell r="AH170">
            <v>0</v>
          </cell>
          <cell r="AI170">
            <v>0</v>
          </cell>
          <cell r="AJ170">
            <v>0</v>
          </cell>
          <cell r="AK170">
            <v>0</v>
          </cell>
          <cell r="AL170">
            <v>0</v>
          </cell>
          <cell r="AM170">
            <v>55</v>
          </cell>
        </row>
        <row r="171">
          <cell r="W171">
            <v>97</v>
          </cell>
          <cell r="X171">
            <v>1</v>
          </cell>
          <cell r="Y171">
            <v>2</v>
          </cell>
          <cell r="Z171">
            <v>3</v>
          </cell>
          <cell r="AA171">
            <v>4</v>
          </cell>
          <cell r="AB171">
            <v>5</v>
          </cell>
          <cell r="AC171">
            <v>6</v>
          </cell>
          <cell r="AD171">
            <v>7</v>
          </cell>
          <cell r="AE171">
            <v>8</v>
          </cell>
          <cell r="AF171">
            <v>9</v>
          </cell>
          <cell r="AG171">
            <v>10</v>
          </cell>
          <cell r="AH171">
            <v>0</v>
          </cell>
          <cell r="AI171">
            <v>0</v>
          </cell>
          <cell r="AJ171">
            <v>0</v>
          </cell>
          <cell r="AK171">
            <v>0</v>
          </cell>
          <cell r="AL171">
            <v>0</v>
          </cell>
          <cell r="AM171">
            <v>55</v>
          </cell>
        </row>
        <row r="172">
          <cell r="W172">
            <v>98</v>
          </cell>
          <cell r="X172">
            <v>1</v>
          </cell>
          <cell r="Y172">
            <v>2</v>
          </cell>
          <cell r="Z172">
            <v>3</v>
          </cell>
          <cell r="AA172">
            <v>4</v>
          </cell>
          <cell r="AB172">
            <v>5</v>
          </cell>
          <cell r="AC172">
            <v>6</v>
          </cell>
          <cell r="AD172">
            <v>7</v>
          </cell>
          <cell r="AE172">
            <v>8</v>
          </cell>
          <cell r="AF172">
            <v>9</v>
          </cell>
          <cell r="AG172">
            <v>10</v>
          </cell>
          <cell r="AH172">
            <v>0</v>
          </cell>
          <cell r="AI172">
            <v>0</v>
          </cell>
          <cell r="AJ172">
            <v>0</v>
          </cell>
          <cell r="AK172">
            <v>0</v>
          </cell>
          <cell r="AL172">
            <v>0</v>
          </cell>
          <cell r="AM172">
            <v>55</v>
          </cell>
        </row>
        <row r="173">
          <cell r="W173">
            <v>99</v>
          </cell>
          <cell r="X173">
            <v>1</v>
          </cell>
          <cell r="Y173">
            <v>2</v>
          </cell>
          <cell r="Z173">
            <v>3</v>
          </cell>
          <cell r="AA173">
            <v>4</v>
          </cell>
          <cell r="AB173">
            <v>5</v>
          </cell>
          <cell r="AC173">
            <v>6</v>
          </cell>
          <cell r="AD173">
            <v>7</v>
          </cell>
          <cell r="AE173">
            <v>8</v>
          </cell>
          <cell r="AF173">
            <v>9</v>
          </cell>
          <cell r="AG173">
            <v>10</v>
          </cell>
          <cell r="AH173">
            <v>0</v>
          </cell>
          <cell r="AI173">
            <v>0</v>
          </cell>
          <cell r="AJ173">
            <v>0</v>
          </cell>
          <cell r="AK173">
            <v>0</v>
          </cell>
          <cell r="AL173">
            <v>0</v>
          </cell>
          <cell r="AM173">
            <v>55</v>
          </cell>
        </row>
        <row r="174">
          <cell r="W174">
            <v>100</v>
          </cell>
          <cell r="X174">
            <v>1</v>
          </cell>
          <cell r="Y174">
            <v>2</v>
          </cell>
          <cell r="Z174">
            <v>3</v>
          </cell>
          <cell r="AA174">
            <v>4</v>
          </cell>
          <cell r="AB174">
            <v>5</v>
          </cell>
          <cell r="AC174">
            <v>6</v>
          </cell>
          <cell r="AD174">
            <v>7</v>
          </cell>
          <cell r="AE174">
            <v>8</v>
          </cell>
          <cell r="AF174">
            <v>9</v>
          </cell>
          <cell r="AG174">
            <v>10</v>
          </cell>
          <cell r="AH174">
            <v>0</v>
          </cell>
          <cell r="AI174">
            <v>0</v>
          </cell>
          <cell r="AJ174">
            <v>0</v>
          </cell>
          <cell r="AK174">
            <v>0</v>
          </cell>
          <cell r="AL174">
            <v>0</v>
          </cell>
          <cell r="AM174">
            <v>55</v>
          </cell>
        </row>
        <row r="175">
          <cell r="W175">
            <v>101</v>
          </cell>
          <cell r="X175">
            <v>1</v>
          </cell>
          <cell r="Y175">
            <v>2</v>
          </cell>
          <cell r="Z175">
            <v>3</v>
          </cell>
          <cell r="AA175">
            <v>4</v>
          </cell>
          <cell r="AB175">
            <v>5</v>
          </cell>
          <cell r="AC175">
            <v>6</v>
          </cell>
          <cell r="AD175">
            <v>7</v>
          </cell>
          <cell r="AE175">
            <v>8</v>
          </cell>
          <cell r="AF175">
            <v>9</v>
          </cell>
          <cell r="AG175">
            <v>10</v>
          </cell>
          <cell r="AH175">
            <v>0</v>
          </cell>
          <cell r="AI175">
            <v>0</v>
          </cell>
          <cell r="AJ175">
            <v>0</v>
          </cell>
          <cell r="AK175">
            <v>0</v>
          </cell>
          <cell r="AL175">
            <v>0</v>
          </cell>
          <cell r="AM175">
            <v>55</v>
          </cell>
        </row>
        <row r="176">
          <cell r="W176">
            <v>102</v>
          </cell>
          <cell r="X176">
            <v>1</v>
          </cell>
          <cell r="Y176">
            <v>2</v>
          </cell>
          <cell r="Z176">
            <v>3</v>
          </cell>
          <cell r="AA176">
            <v>4</v>
          </cell>
          <cell r="AB176">
            <v>5</v>
          </cell>
          <cell r="AC176">
            <v>6</v>
          </cell>
          <cell r="AD176">
            <v>7</v>
          </cell>
          <cell r="AE176">
            <v>8</v>
          </cell>
          <cell r="AF176">
            <v>9</v>
          </cell>
          <cell r="AG176">
            <v>10</v>
          </cell>
          <cell r="AH176">
            <v>0</v>
          </cell>
          <cell r="AI176">
            <v>0</v>
          </cell>
          <cell r="AJ176">
            <v>0</v>
          </cell>
          <cell r="AK176">
            <v>0</v>
          </cell>
          <cell r="AL176">
            <v>0</v>
          </cell>
          <cell r="AM176">
            <v>55</v>
          </cell>
        </row>
        <row r="177">
          <cell r="W177">
            <v>103</v>
          </cell>
          <cell r="X177">
            <v>1</v>
          </cell>
          <cell r="Y177">
            <v>2</v>
          </cell>
          <cell r="Z177">
            <v>3</v>
          </cell>
          <cell r="AA177">
            <v>4</v>
          </cell>
          <cell r="AB177">
            <v>5</v>
          </cell>
          <cell r="AC177">
            <v>6</v>
          </cell>
          <cell r="AD177">
            <v>7</v>
          </cell>
          <cell r="AE177">
            <v>8</v>
          </cell>
          <cell r="AF177">
            <v>9</v>
          </cell>
          <cell r="AG177">
            <v>10</v>
          </cell>
          <cell r="AH177">
            <v>0</v>
          </cell>
          <cell r="AI177">
            <v>0</v>
          </cell>
          <cell r="AJ177">
            <v>0</v>
          </cell>
          <cell r="AK177">
            <v>0</v>
          </cell>
          <cell r="AL177">
            <v>0</v>
          </cell>
          <cell r="AM177">
            <v>55</v>
          </cell>
        </row>
        <row r="178">
          <cell r="W178">
            <v>104</v>
          </cell>
          <cell r="X178">
            <v>1</v>
          </cell>
          <cell r="Y178">
            <v>2</v>
          </cell>
          <cell r="Z178">
            <v>3</v>
          </cell>
          <cell r="AA178">
            <v>4</v>
          </cell>
          <cell r="AB178">
            <v>5</v>
          </cell>
          <cell r="AC178">
            <v>6</v>
          </cell>
          <cell r="AD178">
            <v>7</v>
          </cell>
          <cell r="AE178">
            <v>8</v>
          </cell>
          <cell r="AF178">
            <v>9</v>
          </cell>
          <cell r="AG178">
            <v>10</v>
          </cell>
          <cell r="AH178">
            <v>0</v>
          </cell>
          <cell r="AI178">
            <v>0</v>
          </cell>
          <cell r="AJ178">
            <v>0</v>
          </cell>
          <cell r="AK178">
            <v>0</v>
          </cell>
          <cell r="AL178">
            <v>0</v>
          </cell>
          <cell r="AM178">
            <v>55</v>
          </cell>
        </row>
        <row r="179">
          <cell r="W179">
            <v>105</v>
          </cell>
          <cell r="X179">
            <v>1</v>
          </cell>
          <cell r="Y179">
            <v>2</v>
          </cell>
          <cell r="Z179">
            <v>3</v>
          </cell>
          <cell r="AA179">
            <v>4</v>
          </cell>
          <cell r="AB179">
            <v>5</v>
          </cell>
          <cell r="AC179">
            <v>6</v>
          </cell>
          <cell r="AD179">
            <v>7</v>
          </cell>
          <cell r="AE179">
            <v>8</v>
          </cell>
          <cell r="AF179">
            <v>9</v>
          </cell>
          <cell r="AG179">
            <v>10</v>
          </cell>
          <cell r="AH179">
            <v>0</v>
          </cell>
          <cell r="AI179">
            <v>0</v>
          </cell>
          <cell r="AJ179">
            <v>0</v>
          </cell>
          <cell r="AK179">
            <v>0</v>
          </cell>
          <cell r="AL179">
            <v>0</v>
          </cell>
          <cell r="AM179">
            <v>55</v>
          </cell>
        </row>
        <row r="180">
          <cell r="W180">
            <v>106</v>
          </cell>
          <cell r="X180">
            <v>1</v>
          </cell>
          <cell r="Y180">
            <v>2</v>
          </cell>
          <cell r="Z180">
            <v>3</v>
          </cell>
          <cell r="AA180">
            <v>4</v>
          </cell>
          <cell r="AB180">
            <v>5</v>
          </cell>
          <cell r="AC180">
            <v>6</v>
          </cell>
          <cell r="AD180">
            <v>7</v>
          </cell>
          <cell r="AE180">
            <v>8</v>
          </cell>
          <cell r="AF180">
            <v>9</v>
          </cell>
          <cell r="AG180">
            <v>10</v>
          </cell>
          <cell r="AH180">
            <v>0</v>
          </cell>
          <cell r="AI180">
            <v>0</v>
          </cell>
          <cell r="AJ180">
            <v>0</v>
          </cell>
          <cell r="AK180">
            <v>0</v>
          </cell>
          <cell r="AL180">
            <v>0</v>
          </cell>
          <cell r="AM180">
            <v>55</v>
          </cell>
        </row>
        <row r="181">
          <cell r="W181">
            <v>107</v>
          </cell>
          <cell r="X181">
            <v>1</v>
          </cell>
          <cell r="Y181">
            <v>2</v>
          </cell>
          <cell r="Z181">
            <v>3</v>
          </cell>
          <cell r="AA181">
            <v>4</v>
          </cell>
          <cell r="AB181">
            <v>5</v>
          </cell>
          <cell r="AC181">
            <v>6</v>
          </cell>
          <cell r="AD181">
            <v>7</v>
          </cell>
          <cell r="AE181">
            <v>8</v>
          </cell>
          <cell r="AF181">
            <v>9</v>
          </cell>
          <cell r="AG181">
            <v>10</v>
          </cell>
          <cell r="AH181">
            <v>0</v>
          </cell>
          <cell r="AI181">
            <v>0</v>
          </cell>
          <cell r="AJ181">
            <v>0</v>
          </cell>
          <cell r="AK181">
            <v>0</v>
          </cell>
          <cell r="AL181">
            <v>0</v>
          </cell>
          <cell r="AM181">
            <v>55</v>
          </cell>
        </row>
        <row r="182">
          <cell r="W182">
            <v>108</v>
          </cell>
          <cell r="X182">
            <v>1</v>
          </cell>
          <cell r="Y182">
            <v>2</v>
          </cell>
          <cell r="Z182">
            <v>3</v>
          </cell>
          <cell r="AA182">
            <v>4</v>
          </cell>
          <cell r="AB182">
            <v>5</v>
          </cell>
          <cell r="AC182">
            <v>6</v>
          </cell>
          <cell r="AD182">
            <v>7</v>
          </cell>
          <cell r="AE182">
            <v>8</v>
          </cell>
          <cell r="AF182">
            <v>9</v>
          </cell>
          <cell r="AG182">
            <v>10</v>
          </cell>
          <cell r="AH182">
            <v>0</v>
          </cell>
          <cell r="AI182">
            <v>0</v>
          </cell>
          <cell r="AJ182">
            <v>0</v>
          </cell>
          <cell r="AK182">
            <v>0</v>
          </cell>
          <cell r="AL182">
            <v>0</v>
          </cell>
          <cell r="AM182">
            <v>55</v>
          </cell>
        </row>
        <row r="183">
          <cell r="W183">
            <v>109</v>
          </cell>
          <cell r="X183">
            <v>1</v>
          </cell>
          <cell r="Y183">
            <v>2</v>
          </cell>
          <cell r="Z183">
            <v>3</v>
          </cell>
          <cell r="AA183">
            <v>4</v>
          </cell>
          <cell r="AB183">
            <v>5</v>
          </cell>
          <cell r="AC183">
            <v>6</v>
          </cell>
          <cell r="AD183">
            <v>7</v>
          </cell>
          <cell r="AE183">
            <v>8</v>
          </cell>
          <cell r="AF183">
            <v>9</v>
          </cell>
          <cell r="AG183">
            <v>10</v>
          </cell>
          <cell r="AH183">
            <v>0</v>
          </cell>
          <cell r="AI183">
            <v>0</v>
          </cell>
          <cell r="AJ183">
            <v>0</v>
          </cell>
          <cell r="AK183">
            <v>0</v>
          </cell>
          <cell r="AL183">
            <v>0</v>
          </cell>
          <cell r="AM183">
            <v>55</v>
          </cell>
        </row>
        <row r="184">
          <cell r="W184">
            <v>110</v>
          </cell>
          <cell r="X184">
            <v>1</v>
          </cell>
          <cell r="Y184">
            <v>2</v>
          </cell>
          <cell r="Z184">
            <v>3</v>
          </cell>
          <cell r="AA184">
            <v>4</v>
          </cell>
          <cell r="AB184">
            <v>5</v>
          </cell>
          <cell r="AC184">
            <v>6</v>
          </cell>
          <cell r="AD184">
            <v>7</v>
          </cell>
          <cell r="AE184">
            <v>8</v>
          </cell>
          <cell r="AF184">
            <v>9</v>
          </cell>
          <cell r="AG184">
            <v>10</v>
          </cell>
          <cell r="AH184">
            <v>0</v>
          </cell>
          <cell r="AI184">
            <v>0</v>
          </cell>
          <cell r="AJ184">
            <v>0</v>
          </cell>
          <cell r="AK184">
            <v>0</v>
          </cell>
          <cell r="AL184">
            <v>0</v>
          </cell>
          <cell r="AM184">
            <v>55</v>
          </cell>
        </row>
        <row r="185">
          <cell r="W185">
            <v>111</v>
          </cell>
          <cell r="X185">
            <v>1</v>
          </cell>
          <cell r="Y185">
            <v>2</v>
          </cell>
          <cell r="Z185">
            <v>3</v>
          </cell>
          <cell r="AA185">
            <v>4</v>
          </cell>
          <cell r="AB185">
            <v>5</v>
          </cell>
          <cell r="AC185">
            <v>6</v>
          </cell>
          <cell r="AD185">
            <v>7</v>
          </cell>
          <cell r="AE185">
            <v>8</v>
          </cell>
          <cell r="AF185">
            <v>9</v>
          </cell>
          <cell r="AG185">
            <v>10</v>
          </cell>
          <cell r="AH185">
            <v>0</v>
          </cell>
          <cell r="AI185">
            <v>0</v>
          </cell>
          <cell r="AJ185">
            <v>0</v>
          </cell>
          <cell r="AK185">
            <v>0</v>
          </cell>
          <cell r="AL185">
            <v>0</v>
          </cell>
          <cell r="AM185">
            <v>55</v>
          </cell>
        </row>
        <row r="186">
          <cell r="W186">
            <v>112</v>
          </cell>
          <cell r="X186">
            <v>1</v>
          </cell>
          <cell r="Y186">
            <v>2</v>
          </cell>
          <cell r="Z186">
            <v>3</v>
          </cell>
          <cell r="AA186">
            <v>4</v>
          </cell>
          <cell r="AB186">
            <v>5</v>
          </cell>
          <cell r="AC186">
            <v>6</v>
          </cell>
          <cell r="AD186">
            <v>7</v>
          </cell>
          <cell r="AE186">
            <v>8</v>
          </cell>
          <cell r="AF186">
            <v>9</v>
          </cell>
          <cell r="AG186">
            <v>10</v>
          </cell>
          <cell r="AH186">
            <v>0</v>
          </cell>
          <cell r="AI186">
            <v>0</v>
          </cell>
          <cell r="AJ186">
            <v>0</v>
          </cell>
          <cell r="AK186">
            <v>0</v>
          </cell>
          <cell r="AL186">
            <v>0</v>
          </cell>
          <cell r="AM186">
            <v>55</v>
          </cell>
        </row>
        <row r="187">
          <cell r="W187">
            <v>113</v>
          </cell>
          <cell r="X187">
            <v>1</v>
          </cell>
          <cell r="Y187">
            <v>2</v>
          </cell>
          <cell r="Z187">
            <v>3</v>
          </cell>
          <cell r="AA187">
            <v>4</v>
          </cell>
          <cell r="AB187">
            <v>5</v>
          </cell>
          <cell r="AC187">
            <v>6</v>
          </cell>
          <cell r="AD187">
            <v>7</v>
          </cell>
          <cell r="AE187">
            <v>8</v>
          </cell>
          <cell r="AF187">
            <v>9</v>
          </cell>
          <cell r="AG187">
            <v>10</v>
          </cell>
          <cell r="AH187">
            <v>0</v>
          </cell>
          <cell r="AI187">
            <v>0</v>
          </cell>
          <cell r="AJ187">
            <v>0</v>
          </cell>
          <cell r="AK187">
            <v>0</v>
          </cell>
          <cell r="AL187">
            <v>0</v>
          </cell>
          <cell r="AM187">
            <v>55</v>
          </cell>
        </row>
        <row r="188">
          <cell r="W188">
            <v>114</v>
          </cell>
          <cell r="X188">
            <v>1</v>
          </cell>
          <cell r="Y188">
            <v>2</v>
          </cell>
          <cell r="Z188">
            <v>3</v>
          </cell>
          <cell r="AA188">
            <v>4</v>
          </cell>
          <cell r="AB188">
            <v>5</v>
          </cell>
          <cell r="AC188">
            <v>6</v>
          </cell>
          <cell r="AD188">
            <v>7</v>
          </cell>
          <cell r="AE188">
            <v>8</v>
          </cell>
          <cell r="AF188">
            <v>9</v>
          </cell>
          <cell r="AG188">
            <v>10</v>
          </cell>
          <cell r="AH188">
            <v>0</v>
          </cell>
          <cell r="AI188">
            <v>0</v>
          </cell>
          <cell r="AJ188">
            <v>0</v>
          </cell>
          <cell r="AK188">
            <v>0</v>
          </cell>
          <cell r="AL188">
            <v>0</v>
          </cell>
          <cell r="AM188">
            <v>55</v>
          </cell>
        </row>
        <row r="189">
          <cell r="W189">
            <v>115</v>
          </cell>
          <cell r="X189">
            <v>1</v>
          </cell>
          <cell r="Y189">
            <v>2</v>
          </cell>
          <cell r="Z189">
            <v>3</v>
          </cell>
          <cell r="AA189">
            <v>4</v>
          </cell>
          <cell r="AB189">
            <v>5</v>
          </cell>
          <cell r="AC189">
            <v>6</v>
          </cell>
          <cell r="AD189">
            <v>7</v>
          </cell>
          <cell r="AE189">
            <v>8</v>
          </cell>
          <cell r="AF189">
            <v>9</v>
          </cell>
          <cell r="AG189">
            <v>10</v>
          </cell>
          <cell r="AH189">
            <v>0</v>
          </cell>
          <cell r="AI189">
            <v>0</v>
          </cell>
          <cell r="AJ189">
            <v>0</v>
          </cell>
          <cell r="AK189">
            <v>0</v>
          </cell>
          <cell r="AL189">
            <v>0</v>
          </cell>
          <cell r="AM189">
            <v>55</v>
          </cell>
        </row>
        <row r="190">
          <cell r="W190">
            <v>116</v>
          </cell>
          <cell r="X190">
            <v>1</v>
          </cell>
          <cell r="Y190">
            <v>2</v>
          </cell>
          <cell r="Z190">
            <v>3</v>
          </cell>
          <cell r="AA190">
            <v>4</v>
          </cell>
          <cell r="AB190">
            <v>5</v>
          </cell>
          <cell r="AC190">
            <v>6</v>
          </cell>
          <cell r="AD190">
            <v>7</v>
          </cell>
          <cell r="AE190">
            <v>8</v>
          </cell>
          <cell r="AF190">
            <v>9</v>
          </cell>
          <cell r="AG190">
            <v>10</v>
          </cell>
          <cell r="AH190">
            <v>0</v>
          </cell>
          <cell r="AI190">
            <v>0</v>
          </cell>
          <cell r="AJ190">
            <v>0</v>
          </cell>
          <cell r="AK190">
            <v>0</v>
          </cell>
          <cell r="AL190">
            <v>0</v>
          </cell>
          <cell r="AM190">
            <v>55</v>
          </cell>
        </row>
        <row r="191">
          <cell r="W191">
            <v>117</v>
          </cell>
          <cell r="X191">
            <v>1</v>
          </cell>
          <cell r="Y191">
            <v>2</v>
          </cell>
          <cell r="Z191">
            <v>3</v>
          </cell>
          <cell r="AA191">
            <v>4</v>
          </cell>
          <cell r="AB191">
            <v>5</v>
          </cell>
          <cell r="AC191">
            <v>6</v>
          </cell>
          <cell r="AD191">
            <v>7</v>
          </cell>
          <cell r="AE191">
            <v>8</v>
          </cell>
          <cell r="AF191">
            <v>9</v>
          </cell>
          <cell r="AG191">
            <v>10</v>
          </cell>
          <cell r="AH191">
            <v>0</v>
          </cell>
          <cell r="AI191">
            <v>0</v>
          </cell>
          <cell r="AJ191">
            <v>0</v>
          </cell>
          <cell r="AK191">
            <v>0</v>
          </cell>
          <cell r="AL191">
            <v>0</v>
          </cell>
          <cell r="AM191">
            <v>55</v>
          </cell>
        </row>
        <row r="192">
          <cell r="W192">
            <v>118</v>
          </cell>
          <cell r="X192">
            <v>1</v>
          </cell>
          <cell r="Y192">
            <v>2</v>
          </cell>
          <cell r="Z192">
            <v>3</v>
          </cell>
          <cell r="AA192">
            <v>4</v>
          </cell>
          <cell r="AB192">
            <v>5</v>
          </cell>
          <cell r="AC192">
            <v>6</v>
          </cell>
          <cell r="AD192">
            <v>7</v>
          </cell>
          <cell r="AE192">
            <v>8</v>
          </cell>
          <cell r="AF192">
            <v>9</v>
          </cell>
          <cell r="AG192">
            <v>10</v>
          </cell>
          <cell r="AH192">
            <v>0</v>
          </cell>
          <cell r="AI192">
            <v>0</v>
          </cell>
          <cell r="AJ192">
            <v>0</v>
          </cell>
          <cell r="AK192">
            <v>0</v>
          </cell>
          <cell r="AL192">
            <v>0</v>
          </cell>
          <cell r="AM192">
            <v>55</v>
          </cell>
        </row>
        <row r="193">
          <cell r="W193">
            <v>119</v>
          </cell>
          <cell r="X193">
            <v>1</v>
          </cell>
          <cell r="Y193">
            <v>2</v>
          </cell>
          <cell r="Z193">
            <v>3</v>
          </cell>
          <cell r="AA193">
            <v>4</v>
          </cell>
          <cell r="AB193">
            <v>5</v>
          </cell>
          <cell r="AC193">
            <v>6</v>
          </cell>
          <cell r="AD193">
            <v>7</v>
          </cell>
          <cell r="AE193">
            <v>8</v>
          </cell>
          <cell r="AF193">
            <v>9</v>
          </cell>
          <cell r="AG193">
            <v>10</v>
          </cell>
          <cell r="AH193">
            <v>0</v>
          </cell>
          <cell r="AI193">
            <v>0</v>
          </cell>
          <cell r="AJ193">
            <v>0</v>
          </cell>
          <cell r="AK193">
            <v>0</v>
          </cell>
          <cell r="AL193">
            <v>0</v>
          </cell>
          <cell r="AM193">
            <v>55</v>
          </cell>
        </row>
        <row r="194">
          <cell r="W194">
            <v>120</v>
          </cell>
          <cell r="X194">
            <v>1</v>
          </cell>
          <cell r="Y194">
            <v>2</v>
          </cell>
          <cell r="Z194">
            <v>3</v>
          </cell>
          <cell r="AA194">
            <v>4</v>
          </cell>
          <cell r="AB194">
            <v>5</v>
          </cell>
          <cell r="AC194">
            <v>6</v>
          </cell>
          <cell r="AD194">
            <v>7</v>
          </cell>
          <cell r="AE194">
            <v>8</v>
          </cell>
          <cell r="AF194">
            <v>9</v>
          </cell>
          <cell r="AG194">
            <v>10</v>
          </cell>
          <cell r="AH194">
            <v>0</v>
          </cell>
          <cell r="AI194">
            <v>0</v>
          </cell>
          <cell r="AJ194">
            <v>0</v>
          </cell>
          <cell r="AK194">
            <v>0</v>
          </cell>
          <cell r="AL194">
            <v>0</v>
          </cell>
          <cell r="AM194">
            <v>55</v>
          </cell>
        </row>
        <row r="195">
          <cell r="W195">
            <v>121</v>
          </cell>
          <cell r="X195">
            <v>1</v>
          </cell>
          <cell r="Y195">
            <v>2</v>
          </cell>
          <cell r="Z195">
            <v>3</v>
          </cell>
          <cell r="AA195">
            <v>4</v>
          </cell>
          <cell r="AB195">
            <v>5</v>
          </cell>
          <cell r="AC195">
            <v>6</v>
          </cell>
          <cell r="AD195">
            <v>7</v>
          </cell>
          <cell r="AE195">
            <v>8</v>
          </cell>
          <cell r="AF195">
            <v>9</v>
          </cell>
          <cell r="AG195">
            <v>10</v>
          </cell>
          <cell r="AH195">
            <v>0</v>
          </cell>
          <cell r="AI195">
            <v>0</v>
          </cell>
          <cell r="AJ195">
            <v>0</v>
          </cell>
          <cell r="AK195">
            <v>0</v>
          </cell>
          <cell r="AL195">
            <v>0</v>
          </cell>
          <cell r="AM195">
            <v>55</v>
          </cell>
        </row>
        <row r="196">
          <cell r="W196">
            <v>122</v>
          </cell>
          <cell r="X196">
            <v>1</v>
          </cell>
          <cell r="Y196">
            <v>2</v>
          </cell>
          <cell r="Z196">
            <v>3</v>
          </cell>
          <cell r="AA196">
            <v>4</v>
          </cell>
          <cell r="AB196">
            <v>5</v>
          </cell>
          <cell r="AC196">
            <v>6</v>
          </cell>
          <cell r="AD196">
            <v>7</v>
          </cell>
          <cell r="AE196">
            <v>8</v>
          </cell>
          <cell r="AF196">
            <v>9</v>
          </cell>
          <cell r="AG196">
            <v>10</v>
          </cell>
          <cell r="AH196">
            <v>0</v>
          </cell>
          <cell r="AI196">
            <v>0</v>
          </cell>
          <cell r="AJ196">
            <v>0</v>
          </cell>
          <cell r="AK196">
            <v>0</v>
          </cell>
          <cell r="AL196">
            <v>0</v>
          </cell>
          <cell r="AM196">
            <v>55</v>
          </cell>
        </row>
        <row r="197">
          <cell r="W197">
            <v>123</v>
          </cell>
          <cell r="X197">
            <v>1</v>
          </cell>
          <cell r="Y197">
            <v>2</v>
          </cell>
          <cell r="Z197">
            <v>3</v>
          </cell>
          <cell r="AA197">
            <v>4</v>
          </cell>
          <cell r="AB197">
            <v>5</v>
          </cell>
          <cell r="AC197">
            <v>6</v>
          </cell>
          <cell r="AD197">
            <v>7</v>
          </cell>
          <cell r="AE197">
            <v>8</v>
          </cell>
          <cell r="AF197">
            <v>9</v>
          </cell>
          <cell r="AG197">
            <v>10</v>
          </cell>
          <cell r="AH197">
            <v>0</v>
          </cell>
          <cell r="AI197">
            <v>0</v>
          </cell>
          <cell r="AJ197">
            <v>0</v>
          </cell>
          <cell r="AK197">
            <v>0</v>
          </cell>
          <cell r="AL197">
            <v>0</v>
          </cell>
          <cell r="AM197">
            <v>55</v>
          </cell>
        </row>
        <row r="198">
          <cell r="W198">
            <v>124</v>
          </cell>
          <cell r="X198">
            <v>1</v>
          </cell>
          <cell r="Y198">
            <v>2</v>
          </cell>
          <cell r="Z198">
            <v>3</v>
          </cell>
          <cell r="AA198">
            <v>4</v>
          </cell>
          <cell r="AB198">
            <v>5</v>
          </cell>
          <cell r="AC198">
            <v>6</v>
          </cell>
          <cell r="AD198">
            <v>7</v>
          </cell>
          <cell r="AE198">
            <v>8</v>
          </cell>
          <cell r="AF198">
            <v>9</v>
          </cell>
          <cell r="AG198">
            <v>10</v>
          </cell>
          <cell r="AH198">
            <v>0</v>
          </cell>
          <cell r="AI198">
            <v>0</v>
          </cell>
          <cell r="AJ198">
            <v>0</v>
          </cell>
          <cell r="AK198">
            <v>0</v>
          </cell>
          <cell r="AL198">
            <v>0</v>
          </cell>
          <cell r="AM198">
            <v>55</v>
          </cell>
        </row>
        <row r="199">
          <cell r="W199">
            <v>125</v>
          </cell>
          <cell r="X199">
            <v>1</v>
          </cell>
          <cell r="Y199">
            <v>2</v>
          </cell>
          <cell r="Z199">
            <v>3</v>
          </cell>
          <cell r="AA199">
            <v>4</v>
          </cell>
          <cell r="AB199">
            <v>5</v>
          </cell>
          <cell r="AC199">
            <v>6</v>
          </cell>
          <cell r="AD199">
            <v>7</v>
          </cell>
          <cell r="AE199">
            <v>8</v>
          </cell>
          <cell r="AF199">
            <v>9</v>
          </cell>
          <cell r="AG199">
            <v>10</v>
          </cell>
          <cell r="AH199">
            <v>0</v>
          </cell>
          <cell r="AI199">
            <v>0</v>
          </cell>
          <cell r="AJ199">
            <v>0</v>
          </cell>
          <cell r="AK199">
            <v>0</v>
          </cell>
          <cell r="AL199">
            <v>0</v>
          </cell>
          <cell r="AM199">
            <v>55</v>
          </cell>
        </row>
        <row r="200">
          <cell r="W200">
            <v>126</v>
          </cell>
          <cell r="X200">
            <v>1</v>
          </cell>
          <cell r="Y200">
            <v>2</v>
          </cell>
          <cell r="Z200">
            <v>3</v>
          </cell>
          <cell r="AA200">
            <v>4</v>
          </cell>
          <cell r="AB200">
            <v>5</v>
          </cell>
          <cell r="AC200">
            <v>6</v>
          </cell>
          <cell r="AD200">
            <v>7</v>
          </cell>
          <cell r="AE200">
            <v>8</v>
          </cell>
          <cell r="AF200">
            <v>9</v>
          </cell>
          <cell r="AG200">
            <v>10</v>
          </cell>
          <cell r="AH200">
            <v>0</v>
          </cell>
          <cell r="AI200">
            <v>0</v>
          </cell>
          <cell r="AJ200">
            <v>0</v>
          </cell>
          <cell r="AK200">
            <v>0</v>
          </cell>
          <cell r="AL200">
            <v>0</v>
          </cell>
          <cell r="AM200">
            <v>55</v>
          </cell>
        </row>
        <row r="201">
          <cell r="W201">
            <v>127</v>
          </cell>
          <cell r="X201">
            <v>1</v>
          </cell>
          <cell r="Y201">
            <v>2</v>
          </cell>
          <cell r="Z201">
            <v>3</v>
          </cell>
          <cell r="AA201">
            <v>4</v>
          </cell>
          <cell r="AB201">
            <v>5</v>
          </cell>
          <cell r="AC201">
            <v>6</v>
          </cell>
          <cell r="AD201">
            <v>7</v>
          </cell>
          <cell r="AE201">
            <v>8</v>
          </cell>
          <cell r="AF201">
            <v>9</v>
          </cell>
          <cell r="AG201">
            <v>10</v>
          </cell>
          <cell r="AH201">
            <v>0</v>
          </cell>
          <cell r="AI201">
            <v>0</v>
          </cell>
          <cell r="AJ201">
            <v>0</v>
          </cell>
          <cell r="AK201">
            <v>0</v>
          </cell>
          <cell r="AL201">
            <v>0</v>
          </cell>
          <cell r="AM201">
            <v>55</v>
          </cell>
        </row>
        <row r="202">
          <cell r="W202">
            <v>128</v>
          </cell>
          <cell r="X202">
            <v>1</v>
          </cell>
          <cell r="Y202">
            <v>2</v>
          </cell>
          <cell r="Z202">
            <v>3</v>
          </cell>
          <cell r="AA202">
            <v>4</v>
          </cell>
          <cell r="AB202">
            <v>5</v>
          </cell>
          <cell r="AC202">
            <v>6</v>
          </cell>
          <cell r="AD202">
            <v>7</v>
          </cell>
          <cell r="AE202">
            <v>8</v>
          </cell>
          <cell r="AF202">
            <v>9</v>
          </cell>
          <cell r="AG202">
            <v>10</v>
          </cell>
          <cell r="AH202">
            <v>0</v>
          </cell>
          <cell r="AI202">
            <v>0</v>
          </cell>
          <cell r="AJ202">
            <v>0</v>
          </cell>
          <cell r="AK202">
            <v>0</v>
          </cell>
          <cell r="AL202">
            <v>0</v>
          </cell>
          <cell r="AM202">
            <v>55</v>
          </cell>
        </row>
        <row r="203">
          <cell r="W203">
            <v>129</v>
          </cell>
          <cell r="X203">
            <v>1</v>
          </cell>
          <cell r="Y203">
            <v>2</v>
          </cell>
          <cell r="Z203">
            <v>3</v>
          </cell>
          <cell r="AA203">
            <v>4</v>
          </cell>
          <cell r="AB203">
            <v>5</v>
          </cell>
          <cell r="AC203">
            <v>6</v>
          </cell>
          <cell r="AD203">
            <v>7</v>
          </cell>
          <cell r="AE203">
            <v>8</v>
          </cell>
          <cell r="AF203">
            <v>9</v>
          </cell>
          <cell r="AG203">
            <v>10</v>
          </cell>
          <cell r="AH203">
            <v>0</v>
          </cell>
          <cell r="AI203">
            <v>0</v>
          </cell>
          <cell r="AJ203">
            <v>0</v>
          </cell>
          <cell r="AK203">
            <v>0</v>
          </cell>
          <cell r="AL203">
            <v>0</v>
          </cell>
          <cell r="AM203">
            <v>55</v>
          </cell>
        </row>
        <row r="204">
          <cell r="W204">
            <v>130</v>
          </cell>
          <cell r="X204">
            <v>1</v>
          </cell>
          <cell r="Y204">
            <v>2</v>
          </cell>
          <cell r="Z204">
            <v>3</v>
          </cell>
          <cell r="AA204">
            <v>4</v>
          </cell>
          <cell r="AB204">
            <v>5</v>
          </cell>
          <cell r="AC204">
            <v>6</v>
          </cell>
          <cell r="AD204">
            <v>7</v>
          </cell>
          <cell r="AE204">
            <v>8</v>
          </cell>
          <cell r="AF204">
            <v>9</v>
          </cell>
          <cell r="AG204">
            <v>10</v>
          </cell>
          <cell r="AH204">
            <v>0</v>
          </cell>
          <cell r="AI204">
            <v>0</v>
          </cell>
          <cell r="AJ204">
            <v>0</v>
          </cell>
          <cell r="AK204">
            <v>0</v>
          </cell>
          <cell r="AL204">
            <v>0</v>
          </cell>
          <cell r="AM204">
            <v>55</v>
          </cell>
        </row>
        <row r="205">
          <cell r="W205">
            <v>131</v>
          </cell>
          <cell r="X205">
            <v>1</v>
          </cell>
          <cell r="Y205">
            <v>2</v>
          </cell>
          <cell r="Z205">
            <v>3</v>
          </cell>
          <cell r="AA205">
            <v>4</v>
          </cell>
          <cell r="AB205">
            <v>5</v>
          </cell>
          <cell r="AC205">
            <v>6</v>
          </cell>
          <cell r="AD205">
            <v>7</v>
          </cell>
          <cell r="AE205">
            <v>8</v>
          </cell>
          <cell r="AF205">
            <v>9</v>
          </cell>
          <cell r="AG205">
            <v>10</v>
          </cell>
          <cell r="AH205">
            <v>0</v>
          </cell>
          <cell r="AI205">
            <v>0</v>
          </cell>
          <cell r="AJ205">
            <v>0</v>
          </cell>
          <cell r="AK205">
            <v>0</v>
          </cell>
          <cell r="AL205">
            <v>0</v>
          </cell>
          <cell r="AM205">
            <v>55</v>
          </cell>
        </row>
        <row r="206">
          <cell r="W206">
            <v>132</v>
          </cell>
          <cell r="X206">
            <v>1</v>
          </cell>
          <cell r="Y206">
            <v>2</v>
          </cell>
          <cell r="Z206">
            <v>3</v>
          </cell>
          <cell r="AA206">
            <v>4</v>
          </cell>
          <cell r="AB206">
            <v>5</v>
          </cell>
          <cell r="AC206">
            <v>6</v>
          </cell>
          <cell r="AD206">
            <v>7</v>
          </cell>
          <cell r="AE206">
            <v>8</v>
          </cell>
          <cell r="AF206">
            <v>9</v>
          </cell>
          <cell r="AG206">
            <v>10</v>
          </cell>
          <cell r="AH206">
            <v>0</v>
          </cell>
          <cell r="AI206">
            <v>0</v>
          </cell>
          <cell r="AJ206">
            <v>0</v>
          </cell>
          <cell r="AK206">
            <v>0</v>
          </cell>
          <cell r="AL206">
            <v>0</v>
          </cell>
          <cell r="AM206">
            <v>55</v>
          </cell>
        </row>
        <row r="207">
          <cell r="W207">
            <v>133</v>
          </cell>
          <cell r="X207">
            <v>1</v>
          </cell>
          <cell r="Y207">
            <v>2</v>
          </cell>
          <cell r="Z207">
            <v>3</v>
          </cell>
          <cell r="AA207">
            <v>4</v>
          </cell>
          <cell r="AB207">
            <v>5</v>
          </cell>
          <cell r="AC207">
            <v>6</v>
          </cell>
          <cell r="AD207">
            <v>7</v>
          </cell>
          <cell r="AE207">
            <v>8</v>
          </cell>
          <cell r="AF207">
            <v>9</v>
          </cell>
          <cell r="AG207">
            <v>10</v>
          </cell>
          <cell r="AH207">
            <v>0</v>
          </cell>
          <cell r="AI207">
            <v>0</v>
          </cell>
          <cell r="AJ207">
            <v>0</v>
          </cell>
          <cell r="AK207">
            <v>0</v>
          </cell>
          <cell r="AL207">
            <v>0</v>
          </cell>
          <cell r="AM207">
            <v>55</v>
          </cell>
        </row>
        <row r="208">
          <cell r="W208">
            <v>134</v>
          </cell>
          <cell r="X208">
            <v>1</v>
          </cell>
          <cell r="Y208">
            <v>2</v>
          </cell>
          <cell r="Z208">
            <v>3</v>
          </cell>
          <cell r="AA208">
            <v>4</v>
          </cell>
          <cell r="AB208">
            <v>5</v>
          </cell>
          <cell r="AC208">
            <v>6</v>
          </cell>
          <cell r="AD208">
            <v>7</v>
          </cell>
          <cell r="AE208">
            <v>8</v>
          </cell>
          <cell r="AF208">
            <v>9</v>
          </cell>
          <cell r="AG208">
            <v>10</v>
          </cell>
          <cell r="AH208">
            <v>0</v>
          </cell>
          <cell r="AI208">
            <v>0</v>
          </cell>
          <cell r="AJ208">
            <v>0</v>
          </cell>
          <cell r="AK208">
            <v>0</v>
          </cell>
          <cell r="AL208">
            <v>0</v>
          </cell>
          <cell r="AM208">
            <v>55</v>
          </cell>
        </row>
        <row r="209">
          <cell r="W209">
            <v>135</v>
          </cell>
          <cell r="X209">
            <v>1</v>
          </cell>
          <cell r="Y209">
            <v>2</v>
          </cell>
          <cell r="Z209">
            <v>3</v>
          </cell>
          <cell r="AA209">
            <v>4</v>
          </cell>
          <cell r="AB209">
            <v>5</v>
          </cell>
          <cell r="AC209">
            <v>6</v>
          </cell>
          <cell r="AD209">
            <v>7</v>
          </cell>
          <cell r="AE209">
            <v>8</v>
          </cell>
          <cell r="AF209">
            <v>9</v>
          </cell>
          <cell r="AG209">
            <v>10</v>
          </cell>
          <cell r="AH209">
            <v>0</v>
          </cell>
          <cell r="AI209">
            <v>0</v>
          </cell>
          <cell r="AJ209">
            <v>0</v>
          </cell>
          <cell r="AK209">
            <v>0</v>
          </cell>
          <cell r="AL209">
            <v>0</v>
          </cell>
          <cell r="AM209">
            <v>55</v>
          </cell>
        </row>
        <row r="210">
          <cell r="W210">
            <v>136</v>
          </cell>
          <cell r="X210">
            <v>1</v>
          </cell>
          <cell r="Y210">
            <v>2</v>
          </cell>
          <cell r="Z210">
            <v>3</v>
          </cell>
          <cell r="AA210">
            <v>4</v>
          </cell>
          <cell r="AB210">
            <v>5</v>
          </cell>
          <cell r="AC210">
            <v>6</v>
          </cell>
          <cell r="AD210">
            <v>7</v>
          </cell>
          <cell r="AE210">
            <v>8</v>
          </cell>
          <cell r="AF210">
            <v>9</v>
          </cell>
          <cell r="AG210">
            <v>10</v>
          </cell>
          <cell r="AH210">
            <v>0</v>
          </cell>
          <cell r="AI210">
            <v>0</v>
          </cell>
          <cell r="AJ210">
            <v>0</v>
          </cell>
          <cell r="AK210">
            <v>0</v>
          </cell>
          <cell r="AL210">
            <v>0</v>
          </cell>
          <cell r="AM210">
            <v>55</v>
          </cell>
        </row>
        <row r="211">
          <cell r="W211">
            <v>137</v>
          </cell>
          <cell r="X211">
            <v>1</v>
          </cell>
          <cell r="Y211">
            <v>2</v>
          </cell>
          <cell r="Z211">
            <v>3</v>
          </cell>
          <cell r="AA211">
            <v>4</v>
          </cell>
          <cell r="AB211">
            <v>5</v>
          </cell>
          <cell r="AC211">
            <v>6</v>
          </cell>
          <cell r="AD211">
            <v>7</v>
          </cell>
          <cell r="AE211">
            <v>8</v>
          </cell>
          <cell r="AF211">
            <v>9</v>
          </cell>
          <cell r="AG211">
            <v>10</v>
          </cell>
          <cell r="AH211">
            <v>0</v>
          </cell>
          <cell r="AI211">
            <v>0</v>
          </cell>
          <cell r="AJ211">
            <v>0</v>
          </cell>
          <cell r="AK211">
            <v>0</v>
          </cell>
          <cell r="AL211">
            <v>0</v>
          </cell>
          <cell r="AM211">
            <v>55</v>
          </cell>
        </row>
        <row r="212">
          <cell r="W212">
            <v>138</v>
          </cell>
          <cell r="X212">
            <v>1</v>
          </cell>
          <cell r="Y212">
            <v>2</v>
          </cell>
          <cell r="Z212">
            <v>3</v>
          </cell>
          <cell r="AA212">
            <v>4</v>
          </cell>
          <cell r="AB212">
            <v>5</v>
          </cell>
          <cell r="AC212">
            <v>6</v>
          </cell>
          <cell r="AD212">
            <v>7</v>
          </cell>
          <cell r="AE212">
            <v>8</v>
          </cell>
          <cell r="AF212">
            <v>9</v>
          </cell>
          <cell r="AG212">
            <v>10</v>
          </cell>
          <cell r="AH212">
            <v>0</v>
          </cell>
          <cell r="AI212">
            <v>0</v>
          </cell>
          <cell r="AJ212">
            <v>0</v>
          </cell>
          <cell r="AK212">
            <v>0</v>
          </cell>
          <cell r="AL212">
            <v>0</v>
          </cell>
          <cell r="AM212">
            <v>55</v>
          </cell>
        </row>
        <row r="213">
          <cell r="W213">
            <v>139</v>
          </cell>
          <cell r="X213">
            <v>1</v>
          </cell>
          <cell r="Y213">
            <v>2</v>
          </cell>
          <cell r="Z213">
            <v>3</v>
          </cell>
          <cell r="AA213">
            <v>4</v>
          </cell>
          <cell r="AB213">
            <v>5</v>
          </cell>
          <cell r="AC213">
            <v>6</v>
          </cell>
          <cell r="AD213">
            <v>7</v>
          </cell>
          <cell r="AE213">
            <v>8</v>
          </cell>
          <cell r="AF213">
            <v>9</v>
          </cell>
          <cell r="AG213">
            <v>10</v>
          </cell>
          <cell r="AH213">
            <v>0</v>
          </cell>
          <cell r="AI213">
            <v>0</v>
          </cell>
          <cell r="AJ213">
            <v>0</v>
          </cell>
          <cell r="AK213">
            <v>0</v>
          </cell>
          <cell r="AL213">
            <v>0</v>
          </cell>
          <cell r="AM213">
            <v>55</v>
          </cell>
        </row>
        <row r="214">
          <cell r="W214">
            <v>140</v>
          </cell>
          <cell r="X214">
            <v>1</v>
          </cell>
          <cell r="Y214">
            <v>2</v>
          </cell>
          <cell r="Z214">
            <v>3</v>
          </cell>
          <cell r="AA214">
            <v>4</v>
          </cell>
          <cell r="AB214">
            <v>5</v>
          </cell>
          <cell r="AC214">
            <v>6</v>
          </cell>
          <cell r="AD214">
            <v>7</v>
          </cell>
          <cell r="AE214">
            <v>8</v>
          </cell>
          <cell r="AF214">
            <v>9</v>
          </cell>
          <cell r="AG214">
            <v>10</v>
          </cell>
          <cell r="AH214">
            <v>0</v>
          </cell>
          <cell r="AI214">
            <v>0</v>
          </cell>
          <cell r="AJ214">
            <v>0</v>
          </cell>
          <cell r="AK214">
            <v>0</v>
          </cell>
          <cell r="AL214">
            <v>0</v>
          </cell>
          <cell r="AM214">
            <v>55</v>
          </cell>
        </row>
        <row r="215">
          <cell r="W215">
            <v>141</v>
          </cell>
          <cell r="X215">
            <v>1</v>
          </cell>
          <cell r="Y215">
            <v>2</v>
          </cell>
          <cell r="Z215">
            <v>3</v>
          </cell>
          <cell r="AA215">
            <v>4</v>
          </cell>
          <cell r="AB215">
            <v>5</v>
          </cell>
          <cell r="AC215">
            <v>6</v>
          </cell>
          <cell r="AD215">
            <v>7</v>
          </cell>
          <cell r="AE215">
            <v>8</v>
          </cell>
          <cell r="AF215">
            <v>9</v>
          </cell>
          <cell r="AG215">
            <v>10</v>
          </cell>
          <cell r="AH215">
            <v>0</v>
          </cell>
          <cell r="AI215">
            <v>0</v>
          </cell>
          <cell r="AJ215">
            <v>0</v>
          </cell>
          <cell r="AK215">
            <v>0</v>
          </cell>
          <cell r="AL215">
            <v>0</v>
          </cell>
          <cell r="AM215">
            <v>55</v>
          </cell>
        </row>
        <row r="216">
          <cell r="W216">
            <v>142</v>
          </cell>
          <cell r="X216">
            <v>1</v>
          </cell>
          <cell r="Y216">
            <v>2</v>
          </cell>
          <cell r="Z216">
            <v>3</v>
          </cell>
          <cell r="AA216">
            <v>4</v>
          </cell>
          <cell r="AB216">
            <v>5</v>
          </cell>
          <cell r="AC216">
            <v>6</v>
          </cell>
          <cell r="AD216">
            <v>7</v>
          </cell>
          <cell r="AE216">
            <v>8</v>
          </cell>
          <cell r="AF216">
            <v>9</v>
          </cell>
          <cell r="AG216">
            <v>10</v>
          </cell>
          <cell r="AH216">
            <v>0</v>
          </cell>
          <cell r="AI216">
            <v>0</v>
          </cell>
          <cell r="AJ216">
            <v>0</v>
          </cell>
          <cell r="AK216">
            <v>0</v>
          </cell>
          <cell r="AL216">
            <v>0</v>
          </cell>
          <cell r="AM216">
            <v>55</v>
          </cell>
        </row>
        <row r="217">
          <cell r="W217">
            <v>143</v>
          </cell>
          <cell r="X217">
            <v>1</v>
          </cell>
          <cell r="Y217">
            <v>2</v>
          </cell>
          <cell r="Z217">
            <v>3</v>
          </cell>
          <cell r="AA217">
            <v>4</v>
          </cell>
          <cell r="AB217">
            <v>5</v>
          </cell>
          <cell r="AC217">
            <v>6</v>
          </cell>
          <cell r="AD217">
            <v>7</v>
          </cell>
          <cell r="AE217">
            <v>8</v>
          </cell>
          <cell r="AF217">
            <v>9</v>
          </cell>
          <cell r="AG217">
            <v>10</v>
          </cell>
          <cell r="AH217">
            <v>0</v>
          </cell>
          <cell r="AI217">
            <v>0</v>
          </cell>
          <cell r="AJ217">
            <v>0</v>
          </cell>
          <cell r="AK217">
            <v>0</v>
          </cell>
          <cell r="AL217">
            <v>0</v>
          </cell>
          <cell r="AM217">
            <v>55</v>
          </cell>
        </row>
        <row r="218">
          <cell r="W218">
            <v>144</v>
          </cell>
          <cell r="X218">
            <v>1</v>
          </cell>
          <cell r="Y218">
            <v>2</v>
          </cell>
          <cell r="Z218">
            <v>3</v>
          </cell>
          <cell r="AA218">
            <v>4</v>
          </cell>
          <cell r="AB218">
            <v>5</v>
          </cell>
          <cell r="AC218">
            <v>6</v>
          </cell>
          <cell r="AD218">
            <v>7</v>
          </cell>
          <cell r="AE218">
            <v>8</v>
          </cell>
          <cell r="AF218">
            <v>9</v>
          </cell>
          <cell r="AG218">
            <v>10</v>
          </cell>
          <cell r="AH218">
            <v>0</v>
          </cell>
          <cell r="AI218">
            <v>0</v>
          </cell>
          <cell r="AJ218">
            <v>0</v>
          </cell>
          <cell r="AK218">
            <v>0</v>
          </cell>
          <cell r="AL218">
            <v>0</v>
          </cell>
          <cell r="AM218">
            <v>55</v>
          </cell>
        </row>
        <row r="219">
          <cell r="W219">
            <v>145</v>
          </cell>
          <cell r="X219">
            <v>1</v>
          </cell>
          <cell r="Y219">
            <v>2</v>
          </cell>
          <cell r="Z219">
            <v>3</v>
          </cell>
          <cell r="AA219">
            <v>4</v>
          </cell>
          <cell r="AB219">
            <v>5</v>
          </cell>
          <cell r="AC219">
            <v>6</v>
          </cell>
          <cell r="AD219">
            <v>7</v>
          </cell>
          <cell r="AE219">
            <v>8</v>
          </cell>
          <cell r="AF219">
            <v>9</v>
          </cell>
          <cell r="AG219">
            <v>10</v>
          </cell>
          <cell r="AH219">
            <v>0</v>
          </cell>
          <cell r="AI219">
            <v>0</v>
          </cell>
          <cell r="AJ219">
            <v>0</v>
          </cell>
          <cell r="AK219">
            <v>0</v>
          </cell>
          <cell r="AL219">
            <v>0</v>
          </cell>
          <cell r="AM219">
            <v>55</v>
          </cell>
        </row>
        <row r="220">
          <cell r="W220">
            <v>146</v>
          </cell>
          <cell r="X220">
            <v>1</v>
          </cell>
          <cell r="Y220">
            <v>2</v>
          </cell>
          <cell r="Z220">
            <v>3</v>
          </cell>
          <cell r="AA220">
            <v>4</v>
          </cell>
          <cell r="AB220">
            <v>5</v>
          </cell>
          <cell r="AC220">
            <v>6</v>
          </cell>
          <cell r="AD220">
            <v>7</v>
          </cell>
          <cell r="AE220">
            <v>8</v>
          </cell>
          <cell r="AF220">
            <v>9</v>
          </cell>
          <cell r="AG220">
            <v>10</v>
          </cell>
          <cell r="AH220">
            <v>0</v>
          </cell>
          <cell r="AI220">
            <v>0</v>
          </cell>
          <cell r="AJ220">
            <v>0</v>
          </cell>
          <cell r="AK220">
            <v>0</v>
          </cell>
          <cell r="AL220">
            <v>0</v>
          </cell>
          <cell r="AM220">
            <v>55</v>
          </cell>
        </row>
        <row r="221">
          <cell r="W221">
            <v>147</v>
          </cell>
          <cell r="X221">
            <v>1</v>
          </cell>
          <cell r="Y221">
            <v>2</v>
          </cell>
          <cell r="Z221">
            <v>3</v>
          </cell>
          <cell r="AA221">
            <v>4</v>
          </cell>
          <cell r="AB221">
            <v>5</v>
          </cell>
          <cell r="AC221">
            <v>6</v>
          </cell>
          <cell r="AD221">
            <v>7</v>
          </cell>
          <cell r="AE221">
            <v>8</v>
          </cell>
          <cell r="AF221">
            <v>9</v>
          </cell>
          <cell r="AG221">
            <v>10</v>
          </cell>
          <cell r="AH221">
            <v>0</v>
          </cell>
          <cell r="AI221">
            <v>0</v>
          </cell>
          <cell r="AJ221">
            <v>0</v>
          </cell>
          <cell r="AK221">
            <v>0</v>
          </cell>
          <cell r="AL221">
            <v>0</v>
          </cell>
          <cell r="AM221">
            <v>55</v>
          </cell>
        </row>
        <row r="222">
          <cell r="W222">
            <v>148</v>
          </cell>
          <cell r="X222">
            <v>1</v>
          </cell>
          <cell r="Y222">
            <v>2</v>
          </cell>
          <cell r="Z222">
            <v>3</v>
          </cell>
          <cell r="AA222">
            <v>4</v>
          </cell>
          <cell r="AB222">
            <v>5</v>
          </cell>
          <cell r="AC222">
            <v>6</v>
          </cell>
          <cell r="AD222">
            <v>7</v>
          </cell>
          <cell r="AE222">
            <v>8</v>
          </cell>
          <cell r="AF222">
            <v>9</v>
          </cell>
          <cell r="AG222">
            <v>10</v>
          </cell>
          <cell r="AH222">
            <v>0</v>
          </cell>
          <cell r="AI222">
            <v>0</v>
          </cell>
          <cell r="AJ222">
            <v>0</v>
          </cell>
          <cell r="AK222">
            <v>0</v>
          </cell>
          <cell r="AL222">
            <v>0</v>
          </cell>
          <cell r="AM222">
            <v>55</v>
          </cell>
        </row>
        <row r="223">
          <cell r="W223">
            <v>149</v>
          </cell>
          <cell r="X223">
            <v>1</v>
          </cell>
          <cell r="Y223">
            <v>2</v>
          </cell>
          <cell r="Z223">
            <v>3</v>
          </cell>
          <cell r="AA223">
            <v>4</v>
          </cell>
          <cell r="AB223">
            <v>5</v>
          </cell>
          <cell r="AC223">
            <v>6</v>
          </cell>
          <cell r="AD223">
            <v>7</v>
          </cell>
          <cell r="AE223">
            <v>8</v>
          </cell>
          <cell r="AF223">
            <v>9</v>
          </cell>
          <cell r="AG223">
            <v>10</v>
          </cell>
          <cell r="AH223">
            <v>0</v>
          </cell>
          <cell r="AI223">
            <v>0</v>
          </cell>
          <cell r="AJ223">
            <v>0</v>
          </cell>
          <cell r="AK223">
            <v>0</v>
          </cell>
          <cell r="AL223">
            <v>0</v>
          </cell>
          <cell r="AM223">
            <v>55</v>
          </cell>
        </row>
        <row r="224">
          <cell r="W224">
            <v>150</v>
          </cell>
          <cell r="X224">
            <v>1</v>
          </cell>
          <cell r="Y224">
            <v>2</v>
          </cell>
          <cell r="Z224">
            <v>3</v>
          </cell>
          <cell r="AA224">
            <v>4</v>
          </cell>
          <cell r="AB224">
            <v>5</v>
          </cell>
          <cell r="AC224">
            <v>6</v>
          </cell>
          <cell r="AD224">
            <v>7</v>
          </cell>
          <cell r="AE224">
            <v>8</v>
          </cell>
          <cell r="AF224">
            <v>9</v>
          </cell>
          <cell r="AG224">
            <v>10</v>
          </cell>
          <cell r="AH224">
            <v>0</v>
          </cell>
          <cell r="AI224">
            <v>0</v>
          </cell>
          <cell r="AJ224">
            <v>0</v>
          </cell>
          <cell r="AK224">
            <v>0</v>
          </cell>
          <cell r="AL224">
            <v>0</v>
          </cell>
          <cell r="AM224">
            <v>55</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B1">
            <v>0</v>
          </cell>
        </row>
      </sheetData>
      <sheetData sheetId="36"/>
      <sheetData sheetId="37"/>
      <sheetData sheetId="38"/>
      <sheetData sheetId="39"/>
      <sheetData sheetId="4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valuation"/>
      <sheetName val="Summary"/>
      <sheetName val="Detail by Cost Center"/>
      <sheetName val="Sheet2"/>
    </sheetNames>
    <sheetDataSet>
      <sheetData sheetId="0"/>
      <sheetData sheetId="1" refreshError="1"/>
      <sheetData sheetId="2" refreshError="1"/>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rections"/>
      <sheetName val="Verification"/>
      <sheetName val="Budget Input"/>
      <sheetName val="Rev Edits"/>
      <sheetName val="Narrative"/>
      <sheetName val="Net to Gross"/>
      <sheetName val="Bud Team Report"/>
      <sheetName val="State rate incr form"/>
      <sheetName val="rate incr_curr yr"/>
      <sheetName val="Bud 14"/>
      <sheetName val="Compare CA Care"/>
      <sheetName val="rate incr_prior yr"/>
      <sheetName val="Cost Shift"/>
      <sheetName val="Bud Spread"/>
      <sheetName val="CA rates"/>
      <sheetName val="CA Calc_Proj"/>
      <sheetName val="CA Calc_Budget"/>
      <sheetName val="CA Calc_Budget Rate incr"/>
      <sheetName val="CA's"/>
      <sheetName val="Target to Bud w rate incr"/>
      <sheetName val="Phys IPOp Split"/>
      <sheetName val="Sheet3"/>
      <sheetName val="State Bi Mthly Report"/>
      <sheetName val="Assumptions"/>
      <sheetName val="Prog Rate Inc"/>
      <sheetName val="State"/>
      <sheetName val="State File"/>
      <sheetName val="Report 5"/>
      <sheetName val="Stats"/>
      <sheetName val="Historical"/>
    </sheetNames>
    <sheetDataSet>
      <sheetData sheetId="0"/>
      <sheetData sheetId="1"/>
      <sheetData sheetId="2">
        <row r="10">
          <cell r="C10" t="str">
            <v>REVENUE</v>
          </cell>
        </row>
        <row r="12">
          <cell r="C12" t="str">
            <v>Medicare:</v>
          </cell>
        </row>
        <row r="13">
          <cell r="C13" t="str">
            <v>Medicare IP DRG Revenue</v>
          </cell>
          <cell r="E13">
            <v>73977499</v>
          </cell>
          <cell r="F13">
            <v>0.42165786555785251</v>
          </cell>
          <cell r="H13">
            <v>82899005</v>
          </cell>
          <cell r="I13">
            <v>0.44324372667993378</v>
          </cell>
          <cell r="K13">
            <v>24509371</v>
          </cell>
          <cell r="L13">
            <v>0.50384129747130135</v>
          </cell>
          <cell r="N13">
            <v>74315730.816080868</v>
          </cell>
          <cell r="O13">
            <v>0.50384129747130135</v>
          </cell>
          <cell r="Q13">
            <v>71669592.598335013</v>
          </cell>
          <cell r="R13">
            <v>0.50384129747130135</v>
          </cell>
          <cell r="T13">
            <v>77692106.883745074</v>
          </cell>
          <cell r="U13">
            <v>0.50384129747130135</v>
          </cell>
        </row>
        <row r="14">
          <cell r="C14" t="str">
            <v>Medicare IP Rehab Revenue</v>
          </cell>
          <cell r="E14">
            <v>0</v>
          </cell>
          <cell r="F14">
            <v>0</v>
          </cell>
          <cell r="H14">
            <v>0</v>
          </cell>
          <cell r="I14">
            <v>0</v>
          </cell>
          <cell r="L14">
            <v>0</v>
          </cell>
          <cell r="N14">
            <v>0</v>
          </cell>
          <cell r="O14">
            <v>0</v>
          </cell>
          <cell r="Q14">
            <v>0</v>
          </cell>
          <cell r="R14">
            <v>0</v>
          </cell>
          <cell r="T14">
            <v>0</v>
          </cell>
          <cell r="U14">
            <v>0</v>
          </cell>
        </row>
        <row r="15">
          <cell r="C15" t="str">
            <v>Medicare IP Psych Revenue</v>
          </cell>
          <cell r="E15">
            <v>4746825</v>
          </cell>
          <cell r="F15">
            <v>2.7056011959483157E-2</v>
          </cell>
          <cell r="H15">
            <v>5461658</v>
          </cell>
          <cell r="I15">
            <v>2.9202348638216753E-2</v>
          </cell>
          <cell r="K15">
            <v>2046218</v>
          </cell>
          <cell r="L15">
            <v>4.2064283576642228E-2</v>
          </cell>
          <cell r="N15">
            <v>6204409.9817583794</v>
          </cell>
          <cell r="O15">
            <v>4.2064283576642228E-2</v>
          </cell>
          <cell r="Q15">
            <v>5983491.393042272</v>
          </cell>
          <cell r="R15">
            <v>4.2064283576642228E-2</v>
          </cell>
          <cell r="T15">
            <v>6486294.0612977417</v>
          </cell>
          <cell r="U15">
            <v>4.2064283576642228E-2</v>
          </cell>
        </row>
        <row r="16">
          <cell r="C16" t="str">
            <v>Medicare IP Swing Revenue</v>
          </cell>
          <cell r="E16">
            <v>1580457</v>
          </cell>
          <cell r="F16">
            <v>9.0083083942316972E-3</v>
          </cell>
          <cell r="H16">
            <v>597900</v>
          </cell>
          <cell r="I16">
            <v>3.1968468642287373E-3</v>
          </cell>
          <cell r="K16">
            <v>501152</v>
          </cell>
          <cell r="L16">
            <v>1.0302225785816275E-2</v>
          </cell>
          <cell r="N16">
            <v>1519560.7072062583</v>
          </cell>
          <cell r="O16">
            <v>1.0302225785816275E-2</v>
          </cell>
          <cell r="Q16">
            <v>1465454.1591394078</v>
          </cell>
          <cell r="R16">
            <v>1.0302225785816275E-2</v>
          </cell>
          <cell r="T16">
            <v>1588598.6934957495</v>
          </cell>
          <cell r="U16">
            <v>1.0302225785816275E-2</v>
          </cell>
        </row>
        <row r="17">
          <cell r="C17" t="str">
            <v>Medicare IP U&amp;C Revenue</v>
          </cell>
          <cell r="E17">
            <v>23730078</v>
          </cell>
          <cell r="F17">
            <v>0.1352569926566638</v>
          </cell>
          <cell r="H17">
            <v>23897605</v>
          </cell>
          <cell r="I17">
            <v>0.12777552033254222</v>
          </cell>
          <cell r="K17">
            <v>3464752</v>
          </cell>
          <cell r="L17">
            <v>0.52463905580620918</v>
          </cell>
          <cell r="N17">
            <v>10252355.300658928</v>
          </cell>
          <cell r="O17">
            <v>0.52463905580620918</v>
          </cell>
          <cell r="Q17">
            <v>10094245.877688723</v>
          </cell>
          <cell r="R17">
            <v>0.52463905580620918</v>
          </cell>
          <cell r="T17">
            <v>10942162.27329216</v>
          </cell>
          <cell r="U17">
            <v>0.52463905580620918</v>
          </cell>
        </row>
        <row r="18">
          <cell r="C18" t="str">
            <v>Medicare OP APC Revenue</v>
          </cell>
          <cell r="E18">
            <v>102981808</v>
          </cell>
          <cell r="F18">
            <v>0.39392432468649685</v>
          </cell>
          <cell r="H18">
            <v>84503200</v>
          </cell>
          <cell r="I18">
            <v>0.32084830507024364</v>
          </cell>
          <cell r="K18">
            <v>35338111</v>
          </cell>
          <cell r="L18">
            <v>0.42581626316109489</v>
          </cell>
          <cell r="N18">
            <v>103397838.5436696</v>
          </cell>
          <cell r="O18">
            <v>0.42581626316109489</v>
          </cell>
          <cell r="Q18">
            <v>103667789.02186321</v>
          </cell>
          <cell r="R18">
            <v>0.42581626316109489</v>
          </cell>
          <cell r="T18">
            <v>112375883.19409728</v>
          </cell>
          <cell r="U18">
            <v>0.42581626316109489</v>
          </cell>
        </row>
        <row r="19">
          <cell r="C19" t="str">
            <v>Medicare OP Fee Based Revenue</v>
          </cell>
          <cell r="E19">
            <v>0</v>
          </cell>
          <cell r="F19">
            <v>0</v>
          </cell>
          <cell r="H19">
            <v>14856126</v>
          </cell>
          <cell r="I19">
            <v>5.6406891656292049E-2</v>
          </cell>
          <cell r="L19">
            <v>0</v>
          </cell>
          <cell r="N19">
            <v>0</v>
          </cell>
          <cell r="O19">
            <v>0</v>
          </cell>
          <cell r="Q19">
            <v>0</v>
          </cell>
          <cell r="R19">
            <v>0</v>
          </cell>
          <cell r="T19">
            <v>0</v>
          </cell>
          <cell r="U19">
            <v>0</v>
          </cell>
        </row>
        <row r="20">
          <cell r="C20" t="str">
            <v>Medicare OP U&amp;C Revenue</v>
          </cell>
          <cell r="F20">
            <v>0</v>
          </cell>
          <cell r="I20">
            <v>0</v>
          </cell>
          <cell r="K20">
            <v>5090042</v>
          </cell>
          <cell r="L20">
            <v>0.33768787879692552</v>
          </cell>
          <cell r="N20">
            <v>15187633.578840213</v>
          </cell>
          <cell r="O20">
            <v>0.33768787879692552</v>
          </cell>
          <cell r="Q20">
            <v>16776972.048722187</v>
          </cell>
          <cell r="R20">
            <v>0.33768787879692552</v>
          </cell>
          <cell r="T20">
            <v>18186237.781859942</v>
          </cell>
          <cell r="U20">
            <v>0.33768787879692552</v>
          </cell>
        </row>
        <row r="21">
          <cell r="C21" t="str">
            <v xml:space="preserve">   TOTAL MEDICARE</v>
          </cell>
          <cell r="E21">
            <v>207016667</v>
          </cell>
          <cell r="F21">
            <v>0.46577484459947882</v>
          </cell>
          <cell r="H21">
            <v>212215494</v>
          </cell>
          <cell r="I21">
            <v>0.46195108873737045</v>
          </cell>
          <cell r="K21">
            <v>70949646</v>
          </cell>
          <cell r="L21">
            <v>0.46278124724845171</v>
          </cell>
          <cell r="N21">
            <v>210877528.92821428</v>
          </cell>
          <cell r="O21">
            <v>0.46363212512675006</v>
          </cell>
          <cell r="Q21">
            <v>209657545.09879079</v>
          </cell>
          <cell r="R21">
            <v>0.46116565274720878</v>
          </cell>
          <cell r="T21">
            <v>227271282.88778794</v>
          </cell>
          <cell r="U21">
            <v>0.46116652095362992</v>
          </cell>
        </row>
        <row r="23">
          <cell r="C23" t="str">
            <v>Medicaid:</v>
          </cell>
        </row>
        <row r="24">
          <cell r="C24" t="str">
            <v>Medicaid IP DRG Revenue</v>
          </cell>
          <cell r="E24">
            <v>23162590</v>
          </cell>
          <cell r="F24">
            <v>0.13202241752173399</v>
          </cell>
          <cell r="H24">
            <v>13895774</v>
          </cell>
          <cell r="I24">
            <v>7.4297811570381705E-2</v>
          </cell>
          <cell r="K24">
            <v>5174558</v>
          </cell>
          <cell r="L24">
            <v>0.10637384437815652</v>
          </cell>
          <cell r="N24">
            <v>15689960.359251888</v>
          </cell>
          <cell r="O24">
            <v>0.10637384437815652</v>
          </cell>
          <cell r="Q24">
            <v>15131292.587494606</v>
          </cell>
          <cell r="R24">
            <v>0.10637384437815652</v>
          </cell>
          <cell r="T24">
            <v>16402800.104994053</v>
          </cell>
          <cell r="U24">
            <v>0.10637384437815652</v>
          </cell>
        </row>
        <row r="25">
          <cell r="C25" t="str">
            <v>Medicaid IP Rehab Revenue</v>
          </cell>
          <cell r="E25">
            <v>0</v>
          </cell>
          <cell r="F25">
            <v>0</v>
          </cell>
          <cell r="H25">
            <v>0</v>
          </cell>
          <cell r="I25">
            <v>0</v>
          </cell>
          <cell r="L25">
            <v>0</v>
          </cell>
          <cell r="N25">
            <v>0</v>
          </cell>
          <cell r="O25">
            <v>0</v>
          </cell>
          <cell r="Q25">
            <v>0</v>
          </cell>
          <cell r="R25">
            <v>0</v>
          </cell>
          <cell r="T25">
            <v>0</v>
          </cell>
          <cell r="U25">
            <v>0</v>
          </cell>
        </row>
        <row r="26">
          <cell r="C26" t="str">
            <v>Medicaid IP Psych Revenue</v>
          </cell>
          <cell r="F26">
            <v>0</v>
          </cell>
          <cell r="H26">
            <v>4058984</v>
          </cell>
          <cell r="I26">
            <v>2.1702542686661008E-2</v>
          </cell>
          <cell r="K26">
            <v>1871994</v>
          </cell>
          <cell r="L26">
            <v>3.8482745469824227E-2</v>
          </cell>
          <cell r="N26">
            <v>5676139.2282698108</v>
          </cell>
          <cell r="O26">
            <v>3.8482745469824227E-2</v>
          </cell>
          <cell r="Q26">
            <v>5474030.619819968</v>
          </cell>
          <cell r="R26">
            <v>3.8482745469824227E-2</v>
          </cell>
          <cell r="T26">
            <v>5934022.4575216342</v>
          </cell>
          <cell r="U26">
            <v>3.8482745469824227E-2</v>
          </cell>
        </row>
        <row r="27">
          <cell r="C27" t="str">
            <v>Medicaid IP U&amp;C Revenue</v>
          </cell>
          <cell r="F27">
            <v>0</v>
          </cell>
          <cell r="I27">
            <v>0</v>
          </cell>
          <cell r="K27">
            <v>1093718</v>
          </cell>
          <cell r="L27">
            <v>0.16561277079521289</v>
          </cell>
          <cell r="N27">
            <v>3236360.2170447065</v>
          </cell>
          <cell r="O27">
            <v>0.16561277079521289</v>
          </cell>
          <cell r="Q27">
            <v>3186449.8275356945</v>
          </cell>
          <cell r="R27">
            <v>0.16561277079521289</v>
          </cell>
          <cell r="T27">
            <v>3454111.5315672099</v>
          </cell>
          <cell r="U27">
            <v>0.16561277079521289</v>
          </cell>
        </row>
        <row r="28">
          <cell r="C28" t="str">
            <v>Medicaid OP Revenue</v>
          </cell>
          <cell r="E28">
            <v>38233235</v>
          </cell>
          <cell r="F28">
            <v>0.14624914410082152</v>
          </cell>
          <cell r="H28">
            <v>32629260</v>
          </cell>
          <cell r="I28">
            <v>0.12388930557299957</v>
          </cell>
          <cell r="K28">
            <v>12893112</v>
          </cell>
          <cell r="L28">
            <v>0.15535909014371116</v>
          </cell>
          <cell r="N28">
            <v>37724707.834593907</v>
          </cell>
          <cell r="O28">
            <v>0.15535909014371116</v>
          </cell>
          <cell r="Q28">
            <v>37823199.28338141</v>
          </cell>
          <cell r="R28">
            <v>0.15535909014371113</v>
          </cell>
          <cell r="T28">
            <v>41000347.984656401</v>
          </cell>
          <cell r="U28">
            <v>0.15535909014371116</v>
          </cell>
        </row>
        <row r="29">
          <cell r="C29" t="str">
            <v>Medicaid OP Fee Based Revenue</v>
          </cell>
          <cell r="F29">
            <v>0</v>
          </cell>
          <cell r="H29">
            <v>7068664</v>
          </cell>
          <cell r="I29">
            <v>2.6838851824677035E-2</v>
          </cell>
          <cell r="L29">
            <v>0</v>
          </cell>
          <cell r="N29">
            <v>0</v>
          </cell>
          <cell r="O29">
            <v>0</v>
          </cell>
          <cell r="Q29">
            <v>0</v>
          </cell>
          <cell r="R29">
            <v>0</v>
          </cell>
          <cell r="T29">
            <v>0</v>
          </cell>
          <cell r="U29">
            <v>0</v>
          </cell>
        </row>
        <row r="30">
          <cell r="C30" t="str">
            <v>Medicaid OP U&amp;C Revenue</v>
          </cell>
          <cell r="E30">
            <v>10525220</v>
          </cell>
          <cell r="F30">
            <v>4.0260899096632781E-2</v>
          </cell>
          <cell r="H30">
            <v>10455466</v>
          </cell>
          <cell r="I30">
            <v>3.9698124388420318E-2</v>
          </cell>
          <cell r="K30">
            <v>2760258</v>
          </cell>
          <cell r="L30">
            <v>0.18312337480756427</v>
          </cell>
          <cell r="N30">
            <v>8236039.5232617594</v>
          </cell>
          <cell r="O30">
            <v>0.18312337480756427</v>
          </cell>
          <cell r="Q30">
            <v>9097915.3636181802</v>
          </cell>
          <cell r="R30">
            <v>0.1831233748075643</v>
          </cell>
          <cell r="T30">
            <v>9862140.2981117163</v>
          </cell>
          <cell r="U30">
            <v>0.18312337480756427</v>
          </cell>
        </row>
        <row r="31">
          <cell r="C31" t="str">
            <v>Medicaid Level II Revenue</v>
          </cell>
          <cell r="F31">
            <v>0</v>
          </cell>
          <cell r="H31">
            <v>2731146</v>
          </cell>
          <cell r="I31">
            <v>1.46028692521339E-2</v>
          </cell>
          <cell r="K31">
            <v>563698</v>
          </cell>
          <cell r="L31">
            <v>1.1587989414415313E-2</v>
          </cell>
          <cell r="N31">
            <v>1709208.6463403387</v>
          </cell>
          <cell r="O31">
            <v>1.1587989414415313E-2</v>
          </cell>
          <cell r="Q31">
            <v>1648349.3602710674</v>
          </cell>
          <cell r="R31">
            <v>1.1587989414415313E-2</v>
          </cell>
          <cell r="T31">
            <v>1786862.8805754883</v>
          </cell>
          <cell r="U31">
            <v>1.1587989414415313E-2</v>
          </cell>
        </row>
        <row r="32">
          <cell r="C32" t="str">
            <v>Catamount IP Revenue</v>
          </cell>
          <cell r="E32">
            <v>2760989</v>
          </cell>
          <cell r="F32">
            <v>1.5737119317438802E-2</v>
          </cell>
          <cell r="H32">
            <v>3270131</v>
          </cell>
          <cell r="I32">
            <v>1.748470987283356E-2</v>
          </cell>
          <cell r="K32">
            <v>639019</v>
          </cell>
          <cell r="L32">
            <v>1.3136369842735399E-2</v>
          </cell>
          <cell r="N32">
            <v>1937592.11488378</v>
          </cell>
          <cell r="O32">
            <v>1.3136369842735399E-2</v>
          </cell>
          <cell r="Q32">
            <v>1868600.8462883623</v>
          </cell>
          <cell r="R32">
            <v>1.3136369842735399E-2</v>
          </cell>
          <cell r="T32">
            <v>2025622.4628834375</v>
          </cell>
          <cell r="U32">
            <v>1.3136369842735399E-2</v>
          </cell>
        </row>
        <row r="33">
          <cell r="C33" t="str">
            <v>Catamount OP Revenue</v>
          </cell>
          <cell r="E33">
            <v>6050347</v>
          </cell>
          <cell r="F33">
            <v>2.3143688214271516E-2</v>
          </cell>
          <cell r="H33">
            <v>6343118</v>
          </cell>
          <cell r="I33">
            <v>2.4084042487864998E-2</v>
          </cell>
          <cell r="K33">
            <v>1682298</v>
          </cell>
          <cell r="L33">
            <v>2.0271311273072395E-2</v>
          </cell>
          <cell r="N33">
            <v>4922333.7655580482</v>
          </cell>
          <cell r="O33">
            <v>2.0271311273072395E-2</v>
          </cell>
          <cell r="Q33">
            <v>4935184.966052725</v>
          </cell>
          <cell r="R33">
            <v>2.0271311273072395E-2</v>
          </cell>
          <cell r="T33">
            <v>5349740.4981738683</v>
          </cell>
          <cell r="U33">
            <v>2.0271311273072395E-2</v>
          </cell>
        </row>
        <row r="34">
          <cell r="C34" t="str">
            <v>Catamount IP Physician Revenue</v>
          </cell>
          <cell r="K34">
            <v>72448</v>
          </cell>
          <cell r="L34">
            <v>1.0970208059638392E-2</v>
          </cell>
          <cell r="N34">
            <v>214376.8549154854</v>
          </cell>
          <cell r="O34">
            <v>1.0970208059638392E-2</v>
          </cell>
          <cell r="Q34">
            <v>211070.78525296832</v>
          </cell>
          <cell r="R34">
            <v>1.0970208059638392E-2</v>
          </cell>
          <cell r="T34">
            <v>228800.72581687529</v>
          </cell>
          <cell r="U34">
            <v>1.0970208059638392E-2</v>
          </cell>
        </row>
        <row r="35">
          <cell r="C35" t="str">
            <v>Catamount OP Physician Revenue</v>
          </cell>
          <cell r="K35">
            <v>379863</v>
          </cell>
          <cell r="L35">
            <v>2.5201192977078877E-2</v>
          </cell>
          <cell r="N35">
            <v>1133432.7013724013</v>
          </cell>
          <cell r="O35">
            <v>2.5201192977078877E-2</v>
          </cell>
          <cell r="Q35">
            <v>1252042.8973560054</v>
          </cell>
          <cell r="R35">
            <v>2.520119297707888E-2</v>
          </cell>
          <cell r="T35">
            <v>1357214.506782196</v>
          </cell>
          <cell r="U35">
            <v>2.5201192977078877E-2</v>
          </cell>
        </row>
        <row r="36">
          <cell r="C36" t="str">
            <v xml:space="preserve">   TOTAL MEDICAID</v>
          </cell>
          <cell r="E36">
            <v>80732381</v>
          </cell>
          <cell r="F36">
            <v>0.18164292160312348</v>
          </cell>
          <cell r="H36">
            <v>80452543</v>
          </cell>
          <cell r="I36">
            <v>0.17512924777556588</v>
          </cell>
          <cell r="K36">
            <v>27130966</v>
          </cell>
          <cell r="L36">
            <v>0.1769663838003552</v>
          </cell>
          <cell r="N36">
            <v>80480151.245492131</v>
          </cell>
          <cell r="O36">
            <v>0.17694243546059246</v>
          </cell>
          <cell r="Q36">
            <v>80628136.537071005</v>
          </cell>
          <cell r="R36">
            <v>0.17735077074564046</v>
          </cell>
          <cell r="T36">
            <v>87401663.451082885</v>
          </cell>
          <cell r="U36">
            <v>0.17735069977669293</v>
          </cell>
        </row>
        <row r="38">
          <cell r="C38" t="str">
            <v>Commercial &amp; Self:</v>
          </cell>
        </row>
        <row r="39">
          <cell r="C39" t="str">
            <v>Blue Cross IP Revenue</v>
          </cell>
          <cell r="E39">
            <v>17094911</v>
          </cell>
          <cell r="F39">
            <v>9.7437785564519486E-2</v>
          </cell>
          <cell r="H39">
            <v>20491874</v>
          </cell>
          <cell r="I39">
            <v>0.10956578548096738</v>
          </cell>
          <cell r="K39">
            <v>5497394</v>
          </cell>
          <cell r="L39">
            <v>0.1130104124528919</v>
          </cell>
          <cell r="N39">
            <v>16668842.815017086</v>
          </cell>
          <cell r="O39">
            <v>0.1130104124528919</v>
          </cell>
          <cell r="Q39">
            <v>16075320.265564194</v>
          </cell>
          <cell r="R39">
            <v>0.1130104124528919</v>
          </cell>
          <cell r="T39">
            <v>17426155.988664862</v>
          </cell>
          <cell r="U39">
            <v>0.11301041245289188</v>
          </cell>
        </row>
        <row r="40">
          <cell r="C40" t="str">
            <v>Blue Cross IP Psych Revenue</v>
          </cell>
          <cell r="F40">
            <v>0</v>
          </cell>
          <cell r="H40">
            <v>338345</v>
          </cell>
          <cell r="I40">
            <v>1.8090602981727247E-3</v>
          </cell>
          <cell r="K40">
            <v>152516</v>
          </cell>
          <cell r="L40">
            <v>3.1352848396286057E-3</v>
          </cell>
          <cell r="N40">
            <v>462449.15877871326</v>
          </cell>
          <cell r="O40">
            <v>3.1352848396286057E-3</v>
          </cell>
          <cell r="Q40">
            <v>445982.86854149227</v>
          </cell>
          <cell r="R40">
            <v>3.1352848396286057E-3</v>
          </cell>
          <cell r="T40">
            <v>483459.54588068638</v>
          </cell>
          <cell r="U40">
            <v>3.1352848396286057E-3</v>
          </cell>
        </row>
        <row r="41">
          <cell r="C41" t="str">
            <v>Blue Cross OP Revenue</v>
          </cell>
          <cell r="E41">
            <v>48226857</v>
          </cell>
          <cell r="F41">
            <v>0.18447658323766516</v>
          </cell>
          <cell r="H41">
            <v>53969859</v>
          </cell>
          <cell r="I41">
            <v>0.20491694734672808</v>
          </cell>
          <cell r="K41">
            <v>17364333</v>
          </cell>
          <cell r="L41">
            <v>0.20923629421914727</v>
          </cell>
          <cell r="N41">
            <v>50807313.949308552</v>
          </cell>
          <cell r="O41">
            <v>0.20923629421914727</v>
          </cell>
          <cell r="Q41">
            <v>50939961.390391722</v>
          </cell>
          <cell r="R41">
            <v>0.20923629421914727</v>
          </cell>
          <cell r="T41">
            <v>55218918.095294029</v>
          </cell>
          <cell r="U41">
            <v>0.20923629421914727</v>
          </cell>
        </row>
        <row r="42">
          <cell r="C42" t="str">
            <v>Blue Shield IP Revenue</v>
          </cell>
          <cell r="E42">
            <v>3012018</v>
          </cell>
          <cell r="F42">
            <v>1.7167937522486829E-2</v>
          </cell>
          <cell r="H42">
            <v>3043980</v>
          </cell>
          <cell r="I42">
            <v>1.6275527542691071E-2</v>
          </cell>
          <cell r="K42">
            <v>864959</v>
          </cell>
          <cell r="L42">
            <v>0.13097366653402115</v>
          </cell>
          <cell r="N42">
            <v>2559452.1594915437</v>
          </cell>
          <cell r="O42">
            <v>1.7352418965580589E-2</v>
          </cell>
          <cell r="Q42">
            <v>2519980.8875555187</v>
          </cell>
          <cell r="R42">
            <v>1.771560844645223E-2</v>
          </cell>
          <cell r="T42">
            <v>2731659.2176711382</v>
          </cell>
          <cell r="U42">
            <v>1.7715090756134762E-2</v>
          </cell>
        </row>
        <row r="43">
          <cell r="C43" t="str">
            <v>Blue Shield OP Revenue</v>
          </cell>
          <cell r="E43">
            <v>8497275</v>
          </cell>
          <cell r="F43">
            <v>3.2503637108900363E-2</v>
          </cell>
          <cell r="H43">
            <v>10042855</v>
          </cell>
          <cell r="I43">
            <v>3.8131490935446488E-2</v>
          </cell>
          <cell r="K43">
            <v>3433081</v>
          </cell>
          <cell r="L43">
            <v>0.22776036830895069</v>
          </cell>
          <cell r="N43">
            <v>10243604.33066728</v>
          </cell>
          <cell r="O43">
            <v>0.22776036830895069</v>
          </cell>
          <cell r="Q43">
            <v>11315565.564684775</v>
          </cell>
          <cell r="R43">
            <v>0.22776036830895069</v>
          </cell>
          <cell r="T43">
            <v>12266073.126780784</v>
          </cell>
          <cell r="U43">
            <v>0.22776036830895069</v>
          </cell>
        </row>
        <row r="44">
          <cell r="C44" t="str">
            <v>M'care HMO IP Revenue</v>
          </cell>
          <cell r="E44">
            <v>4897121</v>
          </cell>
          <cell r="F44">
            <v>2.7912670962809059E-2</v>
          </cell>
          <cell r="H44">
            <v>5508728</v>
          </cell>
          <cell r="I44">
            <v>2.9454022131943543E-2</v>
          </cell>
          <cell r="K44">
            <v>1800590</v>
          </cell>
          <cell r="L44">
            <v>3.7014887155359902E-2</v>
          </cell>
          <cell r="N44">
            <v>5459632.6339883246</v>
          </cell>
          <cell r="O44">
            <v>3.7014887155359902E-2</v>
          </cell>
          <cell r="Q44">
            <v>5265233.1117202491</v>
          </cell>
          <cell r="R44">
            <v>3.7014887155359902E-2</v>
          </cell>
          <cell r="T44">
            <v>5707679.3498210358</v>
          </cell>
          <cell r="U44">
            <v>3.7014887155359902E-2</v>
          </cell>
        </row>
        <row r="45">
          <cell r="C45" t="str">
            <v>M'care HMO IP U&amp;C Revenue</v>
          </cell>
          <cell r="F45">
            <v>0</v>
          </cell>
          <cell r="I45">
            <v>0</v>
          </cell>
          <cell r="K45">
            <v>272282</v>
          </cell>
          <cell r="L45">
            <v>4.1229436159651897E-2</v>
          </cell>
          <cell r="N45">
            <v>805694.55071359046</v>
          </cell>
          <cell r="O45">
            <v>4.1229436159651897E-2</v>
          </cell>
          <cell r="Q45">
            <v>793269.31799702847</v>
          </cell>
          <cell r="R45">
            <v>4.1229436159651897E-2</v>
          </cell>
          <cell r="T45">
            <v>859903.92042389628</v>
          </cell>
          <cell r="U45">
            <v>4.1229436159651897E-2</v>
          </cell>
        </row>
        <row r="46">
          <cell r="C46" t="str">
            <v>M'care HMO OP Revenue</v>
          </cell>
          <cell r="E46">
            <v>6355541</v>
          </cell>
          <cell r="F46">
            <v>2.4311111302710308E-2</v>
          </cell>
          <cell r="H46">
            <v>5631031</v>
          </cell>
          <cell r="I46">
            <v>2.1380335326330824E-2</v>
          </cell>
          <cell r="K46">
            <v>2114384</v>
          </cell>
          <cell r="L46">
            <v>2.5477850068658409E-2</v>
          </cell>
          <cell r="N46">
            <v>6186599.3757085176</v>
          </cell>
          <cell r="O46">
            <v>2.5477850068658409E-2</v>
          </cell>
          <cell r="Q46">
            <v>6202751.3135380447</v>
          </cell>
          <cell r="R46">
            <v>2.5477850068658412E-2</v>
          </cell>
          <cell r="T46">
            <v>6723782.4175567329</v>
          </cell>
          <cell r="U46">
            <v>2.5477850068658409E-2</v>
          </cell>
        </row>
        <row r="47">
          <cell r="C47" t="str">
            <v>M'care HMO OP U&amp;C Revenue</v>
          </cell>
          <cell r="E47">
            <v>1506905</v>
          </cell>
          <cell r="F47">
            <v>5.7641883165588381E-3</v>
          </cell>
          <cell r="H47">
            <v>1620239</v>
          </cell>
          <cell r="I47">
            <v>6.151849124751565E-3</v>
          </cell>
          <cell r="K47">
            <v>312265</v>
          </cell>
          <cell r="L47">
            <v>2.0716549190069936E-2</v>
          </cell>
          <cell r="N47">
            <v>931734.23706455459</v>
          </cell>
          <cell r="O47">
            <v>2.0716549190069936E-2</v>
          </cell>
          <cell r="Q47">
            <v>1029237.3180406437</v>
          </cell>
          <cell r="R47">
            <v>2.0716549190069936E-2</v>
          </cell>
          <cell r="T47">
            <v>1115693.2577280295</v>
          </cell>
          <cell r="U47">
            <v>2.0716549190069936E-2</v>
          </cell>
        </row>
        <row r="48">
          <cell r="C48" t="str">
            <v>Pace VT IP Revenue</v>
          </cell>
          <cell r="E48">
            <v>530963</v>
          </cell>
          <cell r="F48">
            <v>3.0263894872979424E-3</v>
          </cell>
          <cell r="H48">
            <v>10441</v>
          </cell>
          <cell r="I48">
            <v>5.5825854004703538E-5</v>
          </cell>
          <cell r="K48">
            <v>1663</v>
          </cell>
          <cell r="L48">
            <v>3.4186437411828079E-5</v>
          </cell>
          <cell r="N48">
            <v>5042.4411278095422</v>
          </cell>
          <cell r="O48">
            <v>3.4186437411828079E-5</v>
          </cell>
          <cell r="Q48">
            <v>4862.8964199461152</v>
          </cell>
          <cell r="R48">
            <v>3.4186437411828079E-5</v>
          </cell>
          <cell r="T48">
            <v>5271.5336410578657</v>
          </cell>
          <cell r="U48">
            <v>3.4186437411828079E-5</v>
          </cell>
        </row>
        <row r="49">
          <cell r="C49" t="str">
            <v>Pace VT OP Revenue</v>
          </cell>
          <cell r="E49">
            <v>676304</v>
          </cell>
          <cell r="F49">
            <v>2.5869869800962957E-3</v>
          </cell>
          <cell r="H49">
            <v>7192</v>
          </cell>
          <cell r="I49">
            <v>2.7307143517230023E-5</v>
          </cell>
          <cell r="L49">
            <v>0</v>
          </cell>
          <cell r="N49">
            <v>0</v>
          </cell>
          <cell r="O49">
            <v>0</v>
          </cell>
          <cell r="Q49">
            <v>0</v>
          </cell>
          <cell r="R49">
            <v>0</v>
          </cell>
          <cell r="T49">
            <v>0</v>
          </cell>
          <cell r="U49">
            <v>0</v>
          </cell>
        </row>
        <row r="50">
          <cell r="C50" t="str">
            <v>Commercial IP Revenue</v>
          </cell>
          <cell r="E50">
            <v>13309288</v>
          </cell>
          <cell r="F50">
            <v>7.5860444676221619E-2</v>
          </cell>
          <cell r="H50">
            <v>14604464</v>
          </cell>
          <cell r="I50">
            <v>7.8087029506843084E-2</v>
          </cell>
          <cell r="K50">
            <v>3186898</v>
          </cell>
          <cell r="L50">
            <v>6.551334276300666E-2</v>
          </cell>
          <cell r="N50">
            <v>9663106.1607540436</v>
          </cell>
          <cell r="O50">
            <v>6.551334276300666E-2</v>
          </cell>
          <cell r="Q50">
            <v>9319034.8015234116</v>
          </cell>
          <cell r="R50">
            <v>6.551334276300666E-2</v>
          </cell>
          <cell r="T50">
            <v>10102128.693698155</v>
          </cell>
          <cell r="U50">
            <v>6.551334276300666E-2</v>
          </cell>
        </row>
        <row r="51">
          <cell r="C51" t="str">
            <v>Commercial OP Revenue</v>
          </cell>
          <cell r="E51">
            <v>34684053</v>
          </cell>
          <cell r="F51">
            <v>0.1326728712649487</v>
          </cell>
          <cell r="H51">
            <v>32841434</v>
          </cell>
          <cell r="I51">
            <v>0.12469490427553361</v>
          </cell>
          <cell r="K51">
            <v>6168639</v>
          </cell>
          <cell r="L51">
            <v>7.4330707936533263E-2</v>
          </cell>
          <cell r="N51">
            <v>18049180.369493533</v>
          </cell>
          <cell r="O51">
            <v>7.4330707936533263E-2</v>
          </cell>
          <cell r="Q51">
            <v>18096303.065096978</v>
          </cell>
          <cell r="R51">
            <v>7.4330707936533263E-2</v>
          </cell>
          <cell r="T51">
            <v>19616392.504131109</v>
          </cell>
          <cell r="U51">
            <v>7.4330707936533263E-2</v>
          </cell>
        </row>
        <row r="52">
          <cell r="C52" t="str">
            <v>Commercial IP Physician Revenue</v>
          </cell>
          <cell r="K52">
            <v>464865</v>
          </cell>
          <cell r="L52">
            <v>7.0390704638413779E-2</v>
          </cell>
          <cell r="N52">
            <v>1375556.2149443342</v>
          </cell>
          <cell r="O52">
            <v>7.0390704638413779E-2</v>
          </cell>
          <cell r="Q52">
            <v>1354342.7090688648</v>
          </cell>
          <cell r="R52">
            <v>7.0390704638413779E-2</v>
          </cell>
          <cell r="T52">
            <v>1468107.4619984229</v>
          </cell>
          <cell r="U52">
            <v>7.0390704638413779E-2</v>
          </cell>
        </row>
        <row r="53">
          <cell r="C53" t="str">
            <v>Commercial OP Physician Revenue</v>
          </cell>
          <cell r="K53">
            <v>1223712</v>
          </cell>
          <cell r="L53">
            <v>8.1184538268710429E-2</v>
          </cell>
          <cell r="N53">
            <v>3651303.7538844901</v>
          </cell>
          <cell r="O53">
            <v>8.1184538268710429E-2</v>
          </cell>
          <cell r="Q53">
            <v>4033401.299966862</v>
          </cell>
          <cell r="R53">
            <v>8.1184538268710429E-2</v>
          </cell>
          <cell r="T53">
            <v>4372207.0286483672</v>
          </cell>
          <cell r="U53">
            <v>8.1184538268710416E-2</v>
          </cell>
        </row>
        <row r="54">
          <cell r="C54" t="str">
            <v>CDPHP IP Revenue</v>
          </cell>
          <cell r="K54">
            <v>157904</v>
          </cell>
          <cell r="L54">
            <v>3.246046429992364E-3</v>
          </cell>
          <cell r="N54">
            <v>478786.30417657126</v>
          </cell>
          <cell r="O54">
            <v>3.246046429992364E-3</v>
          </cell>
          <cell r="Q54">
            <v>461738.30204159435</v>
          </cell>
          <cell r="R54">
            <v>3.246046429992364E-3</v>
          </cell>
          <cell r="T54">
            <v>500538.93449043977</v>
          </cell>
          <cell r="U54">
            <v>3.246046429992364E-3</v>
          </cell>
        </row>
        <row r="55">
          <cell r="C55" t="str">
            <v>CDPHP OP Revenue</v>
          </cell>
          <cell r="K55">
            <v>251175</v>
          </cell>
          <cell r="L55">
            <v>3.0266020699150561E-3</v>
          </cell>
          <cell r="N55">
            <v>734927.57143148407</v>
          </cell>
          <cell r="O55">
            <v>3.0266020699150561E-3</v>
          </cell>
          <cell r="Q55">
            <v>736846.31607972737</v>
          </cell>
          <cell r="R55">
            <v>3.0266020699150561E-3</v>
          </cell>
          <cell r="T55">
            <v>798741.40587982722</v>
          </cell>
          <cell r="U55">
            <v>3.0266020699150561E-3</v>
          </cell>
        </row>
        <row r="56">
          <cell r="C56" t="str">
            <v>CDPHP IP Physician Revenue</v>
          </cell>
          <cell r="K56">
            <v>30485</v>
          </cell>
          <cell r="L56">
            <v>4.6160942013316643E-3</v>
          </cell>
          <cell r="N56">
            <v>90206.471153083228</v>
          </cell>
          <cell r="O56">
            <v>4.6160942013316643E-3</v>
          </cell>
          <cell r="Q56">
            <v>88815.328075816302</v>
          </cell>
          <cell r="R56">
            <v>4.6160942013316643E-3</v>
          </cell>
          <cell r="T56">
            <v>96275.813363066525</v>
          </cell>
          <cell r="U56">
            <v>4.6160942013316643E-3</v>
          </cell>
        </row>
        <row r="57">
          <cell r="C57" t="str">
            <v>CDPHP OP Physician Revenue</v>
          </cell>
          <cell r="K57">
            <v>46750</v>
          </cell>
          <cell r="L57">
            <v>3.1015281079716569E-3</v>
          </cell>
          <cell r="N57">
            <v>139492.34010461604</v>
          </cell>
          <cell r="O57">
            <v>3.1015281079716573E-3</v>
          </cell>
          <cell r="Q57">
            <v>154089.77829215597</v>
          </cell>
          <cell r="R57">
            <v>3.1015281079716569E-3</v>
          </cell>
          <cell r="T57">
            <v>167033.32041306383</v>
          </cell>
          <cell r="U57">
            <v>3.1015281079716569E-3</v>
          </cell>
        </row>
        <row r="58">
          <cell r="C58" t="str">
            <v>CIGNA IP Revenue</v>
          </cell>
          <cell r="K58">
            <v>1255621</v>
          </cell>
          <cell r="L58">
            <v>2.5811911442860484E-2</v>
          </cell>
          <cell r="N58">
            <v>3807212.8510771771</v>
          </cell>
          <cell r="O58">
            <v>2.5811911442860484E-2</v>
          </cell>
          <cell r="Q58">
            <v>3671650.5506368978</v>
          </cell>
          <cell r="R58">
            <v>2.5811911442860484E-2</v>
          </cell>
          <cell r="T58">
            <v>3980185.4130599634</v>
          </cell>
          <cell r="U58">
            <v>2.5811911442860484E-2</v>
          </cell>
        </row>
        <row r="59">
          <cell r="C59" t="str">
            <v>CIGNA OP Revenue</v>
          </cell>
          <cell r="K59">
            <v>4078368</v>
          </cell>
          <cell r="L59">
            <v>4.9143414076541561E-2</v>
          </cell>
          <cell r="N59">
            <v>11933134.625834094</v>
          </cell>
          <cell r="O59">
            <v>4.9143414076541561E-2</v>
          </cell>
          <cell r="Q59">
            <v>11964289.584622057</v>
          </cell>
          <cell r="R59">
            <v>4.9143414076541561E-2</v>
          </cell>
          <cell r="T59">
            <v>12969289.897542745</v>
          </cell>
          <cell r="U59">
            <v>4.9143414076541561E-2</v>
          </cell>
        </row>
        <row r="60">
          <cell r="C60" t="str">
            <v>CIGNA IP Physician Revenue</v>
          </cell>
          <cell r="K60">
            <v>181833</v>
          </cell>
          <cell r="L60">
            <v>2.753348390719175E-2</v>
          </cell>
          <cell r="N60">
            <v>538051.93600717012</v>
          </cell>
          <cell r="O60">
            <v>2.753348390719175E-2</v>
          </cell>
          <cell r="Q60">
            <v>529754.22502902756</v>
          </cell>
          <cell r="R60">
            <v>2.753348390719175E-2</v>
          </cell>
          <cell r="T60">
            <v>574253.56638499186</v>
          </cell>
          <cell r="U60">
            <v>2.7533483907191753E-2</v>
          </cell>
        </row>
        <row r="61">
          <cell r="C61" t="str">
            <v>CIGNA OP Physician Revenue</v>
          </cell>
          <cell r="K61">
            <v>813967</v>
          </cell>
          <cell r="L61">
            <v>5.4000888330724403E-2</v>
          </cell>
          <cell r="N61">
            <v>2428709.3389932406</v>
          </cell>
          <cell r="O61">
            <v>5.4000888330724403E-2</v>
          </cell>
          <cell r="Q61">
            <v>2682866.1939493334</v>
          </cell>
          <cell r="R61">
            <v>5.4000888330724403E-2</v>
          </cell>
          <cell r="T61">
            <v>2908226.9672012907</v>
          </cell>
          <cell r="U61">
            <v>5.4000888330724403E-2</v>
          </cell>
        </row>
        <row r="62">
          <cell r="C62" t="str">
            <v>Workers Comp IP Revenue</v>
          </cell>
          <cell r="E62">
            <v>669929</v>
          </cell>
          <cell r="F62">
            <v>3.8184696162181231E-3</v>
          </cell>
          <cell r="H62">
            <v>405571</v>
          </cell>
          <cell r="I62">
            <v>2.1685037290050395E-3</v>
          </cell>
          <cell r="K62">
            <v>30212</v>
          </cell>
          <cell r="L62">
            <v>6.2107074388824412E-4</v>
          </cell>
          <cell r="N62">
            <v>91606.873934685442</v>
          </cell>
          <cell r="O62">
            <v>6.2107074388824412E-4</v>
          </cell>
          <cell r="Q62">
            <v>88345.055104877945</v>
          </cell>
          <cell r="R62">
            <v>6.2107074388824412E-4</v>
          </cell>
          <cell r="T62">
            <v>95768.836057510678</v>
          </cell>
          <cell r="U62">
            <v>6.2107074388824412E-4</v>
          </cell>
        </row>
        <row r="63">
          <cell r="C63" t="str">
            <v>Workers Comp OP Revenue</v>
          </cell>
          <cell r="E63">
            <v>3687814</v>
          </cell>
          <cell r="F63">
            <v>1.4106565690897646E-2</v>
          </cell>
          <cell r="H63">
            <v>3405863</v>
          </cell>
          <cell r="I63">
            <v>1.2931644847194605E-2</v>
          </cell>
          <cell r="K63">
            <v>985461</v>
          </cell>
          <cell r="L63">
            <v>1.1874582671127943E-2</v>
          </cell>
          <cell r="N63">
            <v>2883417.7743423576</v>
          </cell>
          <cell r="O63">
            <v>1.1874582671127943E-2</v>
          </cell>
          <cell r="Q63">
            <v>2890945.784772546</v>
          </cell>
          <cell r="R63">
            <v>1.1874582671127943E-2</v>
          </cell>
          <cell r="T63">
            <v>3133785.2277485435</v>
          </cell>
          <cell r="U63">
            <v>1.1874582671127943E-2</v>
          </cell>
        </row>
        <row r="64">
          <cell r="C64" t="str">
            <v>Workers Comp IP Physician Revenue</v>
          </cell>
          <cell r="K64">
            <v>9051</v>
          </cell>
          <cell r="L64">
            <v>1.3705188983517433E-3</v>
          </cell>
          <cell r="N64">
            <v>26782.311642006112</v>
          </cell>
          <cell r="O64">
            <v>1.3705188983517433E-3</v>
          </cell>
          <cell r="Q64">
            <v>26369.281102647641</v>
          </cell>
          <cell r="R64">
            <v>1.3705188983517433E-3</v>
          </cell>
          <cell r="T64">
            <v>28584.300040974747</v>
          </cell>
          <cell r="U64">
            <v>1.3705188983517433E-3</v>
          </cell>
        </row>
        <row r="65">
          <cell r="C65" t="str">
            <v>Workers Comp OP Physician Revenue</v>
          </cell>
          <cell r="K65">
            <v>438484</v>
          </cell>
          <cell r="L65">
            <v>2.9090277024510034E-2</v>
          </cell>
          <cell r="N65">
            <v>1308345.6525867905</v>
          </cell>
          <cell r="O65">
            <v>2.9090277024510031E-2</v>
          </cell>
          <cell r="Q65">
            <v>1445259.9432012348</v>
          </cell>
          <cell r="R65">
            <v>2.9090277024510034E-2</v>
          </cell>
          <cell r="T65">
            <v>1566661.7854118049</v>
          </cell>
          <cell r="U65">
            <v>2.9090277024510031E-2</v>
          </cell>
        </row>
        <row r="66">
          <cell r="C66" t="str">
            <v>Selfpay IP Revenue</v>
          </cell>
          <cell r="E66">
            <v>5971703</v>
          </cell>
          <cell r="F66">
            <v>3.4037586763042971E-2</v>
          </cell>
          <cell r="H66">
            <v>5812433</v>
          </cell>
          <cell r="I66">
            <v>3.1077869559440766E-2</v>
          </cell>
          <cell r="K66">
            <v>1256214</v>
          </cell>
          <cell r="L66">
            <v>2.5824101796068671E-2</v>
          </cell>
          <cell r="N66">
            <v>3809010.9073542613</v>
          </cell>
          <cell r="O66">
            <v>2.5824101796068671E-2</v>
          </cell>
          <cell r="Q66">
            <v>3673384.5840566382</v>
          </cell>
          <cell r="R66">
            <v>2.5824101796068671E-2</v>
          </cell>
          <cell r="T66">
            <v>3982065.1601731009</v>
          </cell>
          <cell r="U66">
            <v>2.5824101796068671E-2</v>
          </cell>
        </row>
        <row r="67">
          <cell r="C67" t="str">
            <v>Selfpay OP Revenue</v>
          </cell>
          <cell r="E67">
            <v>7586791</v>
          </cell>
          <cell r="F67">
            <v>2.9020868629657307E-2</v>
          </cell>
          <cell r="H67">
            <v>8987185</v>
          </cell>
          <cell r="I67">
            <v>3.4123241186164756E-2</v>
          </cell>
          <cell r="K67">
            <v>2113225</v>
          </cell>
          <cell r="L67">
            <v>2.5463884380198046E-2</v>
          </cell>
          <cell r="N67">
            <v>6183208.1900599096</v>
          </cell>
          <cell r="O67">
            <v>2.5463884380198046E-2</v>
          </cell>
          <cell r="Q67">
            <v>6199351.2742015803</v>
          </cell>
          <cell r="R67">
            <v>2.5463884380198046E-2</v>
          </cell>
          <cell r="T67">
            <v>6720096.7749194689</v>
          </cell>
          <cell r="U67">
            <v>2.5463884380198046E-2</v>
          </cell>
        </row>
        <row r="68">
          <cell r="C68" t="str">
            <v>Selfpay IP Physician Revenue</v>
          </cell>
          <cell r="K68">
            <v>149675</v>
          </cell>
          <cell r="L68">
            <v>2.266406099997759E-2</v>
          </cell>
          <cell r="N68">
            <v>442894.98342915304</v>
          </cell>
          <cell r="O68">
            <v>2.266406099997759E-2</v>
          </cell>
          <cell r="Q68">
            <v>436064.76069371181</v>
          </cell>
          <cell r="R68">
            <v>2.266406099997759E-2</v>
          </cell>
          <cell r="T68">
            <v>472694.1894412656</v>
          </cell>
          <cell r="U68">
            <v>2.266406099997759E-2</v>
          </cell>
        </row>
        <row r="69">
          <cell r="C69" t="str">
            <v>Selfpay OP Physician Revenue</v>
          </cell>
          <cell r="K69">
            <v>574793</v>
          </cell>
          <cell r="L69">
            <v>3.8133404187494176E-2</v>
          </cell>
          <cell r="N69">
            <v>1715063.5432246539</v>
          </cell>
          <cell r="O69">
            <v>3.8133404187494176E-2</v>
          </cell>
          <cell r="Q69">
            <v>1894539.592168625</v>
          </cell>
          <cell r="R69">
            <v>3.8133404187494176E-2</v>
          </cell>
          <cell r="T69">
            <v>2053680.9270628064</v>
          </cell>
          <cell r="U69">
            <v>3.8133404187494176E-2</v>
          </cell>
        </row>
        <row r="70">
          <cell r="C70" t="str">
            <v xml:space="preserve">   TOTAL COMMERCIAL AND SELF</v>
          </cell>
          <cell r="E70">
            <v>156707473</v>
          </cell>
          <cell r="F70">
            <v>0.35258223379739773</v>
          </cell>
          <cell r="H70">
            <v>166721494</v>
          </cell>
          <cell r="I70">
            <v>0.36291966348706367</v>
          </cell>
          <cell r="K70">
            <v>55230799</v>
          </cell>
          <cell r="L70">
            <v>0.36025236895119306</v>
          </cell>
          <cell r="N70">
            <v>163480363.82629365</v>
          </cell>
          <cell r="O70">
            <v>0.35942543941265748</v>
          </cell>
          <cell r="Q70">
            <v>164339557.36413819</v>
          </cell>
          <cell r="R70">
            <v>0.36148357650715074</v>
          </cell>
          <cell r="T70">
            <v>178145314.66112912</v>
          </cell>
          <cell r="U70">
            <v>0.36148277926967715</v>
          </cell>
        </row>
        <row r="72">
          <cell r="C72" t="str">
            <v>Total IP Revenue</v>
          </cell>
          <cell r="E72">
            <v>175444371</v>
          </cell>
          <cell r="F72">
            <v>0.39473910880025093</v>
          </cell>
          <cell r="H72">
            <v>187028039</v>
          </cell>
          <cell r="I72">
            <v>0.40712298905218197</v>
          </cell>
          <cell r="K72">
            <v>48645022</v>
          </cell>
          <cell r="L72">
            <v>0.31729550776882487</v>
          </cell>
          <cell r="N72">
            <v>147498292</v>
          </cell>
          <cell r="O72">
            <v>0.32428749957424402</v>
          </cell>
          <cell r="Q72">
            <v>142246364</v>
          </cell>
          <cell r="R72">
            <v>0.31288708104478996</v>
          </cell>
          <cell r="T72">
            <v>154199561</v>
          </cell>
          <cell r="U72">
            <v>0.31289335887656977</v>
          </cell>
        </row>
        <row r="73">
          <cell r="C73" t="str">
            <v>Total OP Revenue</v>
          </cell>
          <cell r="E73">
            <v>261425359</v>
          </cell>
          <cell r="F73">
            <v>0.58819107527505488</v>
          </cell>
          <cell r="H73">
            <v>263374307</v>
          </cell>
          <cell r="I73">
            <v>0.57331368964087259</v>
          </cell>
          <cell r="K73">
            <v>82989106</v>
          </cell>
          <cell r="L73">
            <v>0.54131069213106386</v>
          </cell>
          <cell r="N73">
            <v>242822662</v>
          </cell>
          <cell r="O73">
            <v>0.53386620843000543</v>
          </cell>
          <cell r="Q73">
            <v>243456622</v>
          </cell>
          <cell r="R73">
            <v>0.53551057247835732</v>
          </cell>
          <cell r="T73">
            <v>263906978</v>
          </cell>
          <cell r="U73">
            <v>0.53550568005433552</v>
          </cell>
        </row>
        <row r="74">
          <cell r="C74" t="str">
            <v>Total IP Physician Revenue</v>
          </cell>
          <cell r="K74">
            <v>6604068</v>
          </cell>
          <cell r="L74">
            <v>4.3076167370216169E-2</v>
          </cell>
          <cell r="N74">
            <v>19541731</v>
          </cell>
          <cell r="O74">
            <v>4.2964152312641633E-2</v>
          </cell>
          <cell r="Q74">
            <v>19240363</v>
          </cell>
          <cell r="R74">
            <v>4.2321370107654757E-2</v>
          </cell>
          <cell r="T74">
            <v>20856553</v>
          </cell>
          <cell r="U74">
            <v>4.2320982501092834E-2</v>
          </cell>
        </row>
        <row r="75">
          <cell r="C75" t="str">
            <v>Total OP Physician Revenue</v>
          </cell>
          <cell r="K75">
            <v>15073215</v>
          </cell>
          <cell r="L75">
            <v>9.8317632729895105E-2</v>
          </cell>
          <cell r="N75">
            <v>44975359</v>
          </cell>
          <cell r="O75">
            <v>9.8882139683108813E-2</v>
          </cell>
          <cell r="Q75">
            <v>49681890</v>
          </cell>
          <cell r="R75">
            <v>0.10928097636919802</v>
          </cell>
          <cell r="T75">
            <v>53855169</v>
          </cell>
          <cell r="U75">
            <v>0.10927997856800198</v>
          </cell>
        </row>
        <row r="76">
          <cell r="C76" t="str">
            <v>Total Revenue</v>
          </cell>
          <cell r="E76">
            <v>444456521</v>
          </cell>
          <cell r="H76">
            <v>459389531</v>
          </cell>
          <cell r="K76">
            <v>153311411</v>
          </cell>
          <cell r="N76">
            <v>454838044.00000006</v>
          </cell>
          <cell r="Q76">
            <v>454625239</v>
          </cell>
          <cell r="T76">
            <v>492818260.99999994</v>
          </cell>
        </row>
        <row r="77">
          <cell r="K77">
            <v>153311410</v>
          </cell>
          <cell r="N77" t="str">
            <v>BALANCES</v>
          </cell>
          <cell r="Q77" t="str">
            <v>BALANCES</v>
          </cell>
          <cell r="T77" t="str">
            <v>BALANCES</v>
          </cell>
        </row>
        <row r="78">
          <cell r="C78" t="str">
            <v>Other Payor Revenue</v>
          </cell>
          <cell r="E78">
            <v>55172311</v>
          </cell>
          <cell r="H78">
            <v>53275964</v>
          </cell>
          <cell r="K78">
            <v>11188207</v>
          </cell>
          <cell r="N78">
            <v>33241403.4219543</v>
          </cell>
          <cell r="Q78">
            <v>32988124.939265598</v>
          </cell>
          <cell r="T78">
            <v>35759538.818706229</v>
          </cell>
        </row>
        <row r="79">
          <cell r="C79" t="str">
            <v>Medicaid IP Revenue (w/ Level II)</v>
          </cell>
          <cell r="E79">
            <v>23162590</v>
          </cell>
          <cell r="H79">
            <v>16626920</v>
          </cell>
          <cell r="K79">
            <v>5738256</v>
          </cell>
          <cell r="N79">
            <v>17399169.005592227</v>
          </cell>
          <cell r="Q79">
            <v>16779641.947765674</v>
          </cell>
          <cell r="T79">
            <v>18189662.98556954</v>
          </cell>
        </row>
        <row r="81">
          <cell r="C81" t="str">
            <v>Bad Debt Expense</v>
          </cell>
          <cell r="E81">
            <v>6872448</v>
          </cell>
          <cell r="H81">
            <v>9647180</v>
          </cell>
          <cell r="K81">
            <v>1566557.8</v>
          </cell>
          <cell r="N81">
            <v>7601598.9240000024</v>
          </cell>
          <cell r="Q81">
            <v>9092504.7800000012</v>
          </cell>
          <cell r="T81">
            <v>9856365.2200000025</v>
          </cell>
        </row>
        <row r="82">
          <cell r="C82" t="str">
            <v>Doubtful Accounts % of Gross Revenue</v>
          </cell>
          <cell r="E82">
            <v>1.5462587846697382E-2</v>
          </cell>
          <cell r="H82">
            <v>2.0999999671302914E-2</v>
          </cell>
          <cell r="K82">
            <v>1.0218142209910259E-2</v>
          </cell>
          <cell r="N82">
            <v>1.6712759682872967E-2</v>
          </cell>
          <cell r="Q82">
            <v>2.0000000000000004E-2</v>
          </cell>
          <cell r="T82">
            <v>2.0000000000000007E-2</v>
          </cell>
        </row>
        <row r="83">
          <cell r="T83">
            <v>0</v>
          </cell>
          <cell r="W83" t="str">
            <v>Bad Debt Adder</v>
          </cell>
        </row>
        <row r="84">
          <cell r="C84" t="str">
            <v>DAYS</v>
          </cell>
        </row>
        <row r="86">
          <cell r="C86" t="str">
            <v>Medicare IP DRG Days</v>
          </cell>
          <cell r="E86">
            <v>12714</v>
          </cell>
          <cell r="F86">
            <v>0.4275481723105895</v>
          </cell>
          <cell r="H86">
            <v>14494</v>
          </cell>
          <cell r="I86">
            <v>0.47398541482716899</v>
          </cell>
          <cell r="K86">
            <v>4046</v>
          </cell>
          <cell r="L86">
            <v>0.4225587467362924</v>
          </cell>
          <cell r="N86">
            <v>12497.174934725848</v>
          </cell>
          <cell r="O86">
            <v>0.4225587467362924</v>
          </cell>
          <cell r="Q86">
            <v>12027.289608355091</v>
          </cell>
          <cell r="R86">
            <v>0.4225587467362924</v>
          </cell>
          <cell r="T86">
            <v>12027.289608355091</v>
          </cell>
          <cell r="U86">
            <v>0.4225587467362924</v>
          </cell>
        </row>
        <row r="87">
          <cell r="C87" t="str">
            <v>Medicare Rehab Days</v>
          </cell>
          <cell r="E87">
            <v>0</v>
          </cell>
          <cell r="F87">
            <v>0</v>
          </cell>
          <cell r="H87">
            <v>0</v>
          </cell>
          <cell r="I87">
            <v>0</v>
          </cell>
          <cell r="L87">
            <v>0</v>
          </cell>
          <cell r="N87">
            <v>0</v>
          </cell>
          <cell r="O87">
            <v>0</v>
          </cell>
          <cell r="Q87">
            <v>0</v>
          </cell>
          <cell r="R87">
            <v>0</v>
          </cell>
          <cell r="T87">
            <v>0</v>
          </cell>
          <cell r="U87">
            <v>0</v>
          </cell>
        </row>
        <row r="88">
          <cell r="C88" t="str">
            <v>Medicare Psych Days</v>
          </cell>
          <cell r="E88">
            <v>2592</v>
          </cell>
          <cell r="F88">
            <v>8.7164138951474596E-2</v>
          </cell>
          <cell r="H88">
            <v>2853</v>
          </cell>
          <cell r="I88">
            <v>9.3299323064848422E-2</v>
          </cell>
          <cell r="K88">
            <v>884</v>
          </cell>
          <cell r="L88">
            <v>9.2323759791122714E-2</v>
          </cell>
          <cell r="N88">
            <v>2730.4751958224542</v>
          </cell>
          <cell r="O88">
            <v>9.2323759791122714E-2</v>
          </cell>
          <cell r="Q88">
            <v>2627.8111749347258</v>
          </cell>
          <cell r="R88">
            <v>9.2323759791122714E-2</v>
          </cell>
          <cell r="T88">
            <v>2627.8111749347258</v>
          </cell>
          <cell r="U88">
            <v>9.2323759791122714E-2</v>
          </cell>
        </row>
        <row r="89">
          <cell r="C89" t="str">
            <v>Medicare Swing Days</v>
          </cell>
          <cell r="E89">
            <v>617</v>
          </cell>
          <cell r="F89">
            <v>2.0748562397013823E-2</v>
          </cell>
          <cell r="H89">
            <v>224</v>
          </cell>
          <cell r="I89">
            <v>7.3252885967494035E-3</v>
          </cell>
          <cell r="K89">
            <v>181</v>
          </cell>
          <cell r="L89">
            <v>1.8903394255874673E-2</v>
          </cell>
          <cell r="N89">
            <v>559.06788511749346</v>
          </cell>
          <cell r="O89">
            <v>1.8903394255874673E-2</v>
          </cell>
          <cell r="Q89">
            <v>538.04731070496075</v>
          </cell>
          <cell r="R89">
            <v>1.8903394255874669E-2</v>
          </cell>
          <cell r="T89">
            <v>538.04731070496075</v>
          </cell>
          <cell r="U89">
            <v>1.8903394255874669E-2</v>
          </cell>
        </row>
        <row r="90">
          <cell r="C90" t="str">
            <v>Medicaid DRG Days</v>
          </cell>
          <cell r="E90">
            <v>3487</v>
          </cell>
          <cell r="F90">
            <v>0.11726132427615428</v>
          </cell>
          <cell r="H90">
            <v>3403</v>
          </cell>
          <cell r="I90">
            <v>0.11128552274436705</v>
          </cell>
          <cell r="K90">
            <v>1122</v>
          </cell>
          <cell r="L90">
            <v>0.11718015665796344</v>
          </cell>
          <cell r="N90">
            <v>3465.603133159269</v>
          </cell>
          <cell r="O90">
            <v>0.11718015665796344</v>
          </cell>
          <cell r="Q90">
            <v>3335.2987989556136</v>
          </cell>
          <cell r="R90">
            <v>0.11718015665796344</v>
          </cell>
          <cell r="T90">
            <v>3335.2987989556136</v>
          </cell>
          <cell r="U90">
            <v>0.11718015665796344</v>
          </cell>
        </row>
        <row r="91">
          <cell r="C91" t="str">
            <v>Medicaid Rehab Days</v>
          </cell>
          <cell r="E91">
            <v>0</v>
          </cell>
          <cell r="F91">
            <v>0</v>
          </cell>
          <cell r="H91">
            <v>0</v>
          </cell>
          <cell r="I91">
            <v>0</v>
          </cell>
          <cell r="K91">
            <v>0</v>
          </cell>
          <cell r="L91">
            <v>0</v>
          </cell>
          <cell r="N91">
            <v>0</v>
          </cell>
          <cell r="O91">
            <v>0</v>
          </cell>
          <cell r="Q91">
            <v>0</v>
          </cell>
          <cell r="R91">
            <v>0</v>
          </cell>
          <cell r="T91">
            <v>0</v>
          </cell>
          <cell r="U91">
            <v>0</v>
          </cell>
        </row>
        <row r="92">
          <cell r="C92" t="str">
            <v>Medicaid Psych Days</v>
          </cell>
          <cell r="E92">
            <v>2340</v>
          </cell>
          <cell r="F92">
            <v>7.8689847664525678E-2</v>
          </cell>
          <cell r="H92">
            <v>1984</v>
          </cell>
          <cell r="I92">
            <v>6.4881127571208994E-2</v>
          </cell>
          <cell r="K92">
            <v>1021</v>
          </cell>
          <cell r="L92">
            <v>0.10663185378590079</v>
          </cell>
          <cell r="N92">
            <v>3153.6370757180157</v>
          </cell>
          <cell r="O92">
            <v>0.10663185378590079</v>
          </cell>
          <cell r="Q92">
            <v>3035.0624543080939</v>
          </cell>
          <cell r="R92">
            <v>0.10663185378590079</v>
          </cell>
          <cell r="T92">
            <v>3035.0624543080939</v>
          </cell>
          <cell r="U92">
            <v>0.10663185378590079</v>
          </cell>
        </row>
        <row r="93">
          <cell r="C93" t="str">
            <v>Catamount Days</v>
          </cell>
          <cell r="E93">
            <v>354</v>
          </cell>
          <cell r="F93">
            <v>1.1904361569761577E-2</v>
          </cell>
          <cell r="H93">
            <v>448</v>
          </cell>
          <cell r="I93">
            <v>1.4650577193498807E-2</v>
          </cell>
          <cell r="K93">
            <v>137</v>
          </cell>
          <cell r="L93">
            <v>1.4308093994778068E-2</v>
          </cell>
          <cell r="N93">
            <v>423.16187989556136</v>
          </cell>
          <cell r="O93">
            <v>1.4308093994778068E-2</v>
          </cell>
          <cell r="Q93">
            <v>407.25127937336816</v>
          </cell>
          <cell r="R93">
            <v>1.4308093994778068E-2</v>
          </cell>
          <cell r="T93">
            <v>407.25127937336816</v>
          </cell>
          <cell r="U93">
            <v>1.4308093994778068E-2</v>
          </cell>
        </row>
        <row r="94">
          <cell r="C94" t="str">
            <v>Pace VT Days</v>
          </cell>
          <cell r="E94">
            <v>250</v>
          </cell>
          <cell r="F94">
            <v>8.4070350068937687E-3</v>
          </cell>
          <cell r="H94">
            <v>0</v>
          </cell>
          <cell r="I94">
            <v>0</v>
          </cell>
          <cell r="K94">
            <v>0</v>
          </cell>
          <cell r="L94">
            <v>0</v>
          </cell>
          <cell r="N94">
            <v>0</v>
          </cell>
          <cell r="O94">
            <v>0</v>
          </cell>
          <cell r="Q94">
            <v>0</v>
          </cell>
          <cell r="R94">
            <v>0</v>
          </cell>
          <cell r="T94">
            <v>0</v>
          </cell>
          <cell r="U94">
            <v>0</v>
          </cell>
        </row>
        <row r="95">
          <cell r="C95" t="str">
            <v>Medicaid Level II Days</v>
          </cell>
          <cell r="E95">
            <v>860</v>
          </cell>
          <cell r="F95">
            <v>2.8920200423714564E-2</v>
          </cell>
          <cell r="H95">
            <v>1002</v>
          </cell>
          <cell r="I95">
            <v>3.2767585597959385E-2</v>
          </cell>
          <cell r="K95">
            <v>160</v>
          </cell>
          <cell r="L95">
            <v>1.671018276762402E-2</v>
          </cell>
          <cell r="N95">
            <v>494.20365535248038</v>
          </cell>
          <cell r="O95">
            <v>1.671018276762402E-2</v>
          </cell>
          <cell r="Q95">
            <v>475.6219321148825</v>
          </cell>
          <cell r="R95">
            <v>1.671018276762402E-2</v>
          </cell>
          <cell r="T95">
            <v>475.6219321148825</v>
          </cell>
          <cell r="U95">
            <v>1.671018276762402E-2</v>
          </cell>
        </row>
        <row r="96">
          <cell r="C96" t="str">
            <v>BCBS Days</v>
          </cell>
          <cell r="E96">
            <v>2423</v>
          </cell>
          <cell r="F96">
            <v>8.1480983286814412E-2</v>
          </cell>
          <cell r="H96">
            <v>2689</v>
          </cell>
          <cell r="I96">
            <v>8.7936165342228326E-2</v>
          </cell>
          <cell r="K96">
            <v>722</v>
          </cell>
          <cell r="L96">
            <v>7.5404699738903389E-2</v>
          </cell>
          <cell r="N96">
            <v>2230.0939947780676</v>
          </cell>
          <cell r="O96">
            <v>7.5404699738903389E-2</v>
          </cell>
          <cell r="Q96">
            <v>2146.243968668407</v>
          </cell>
          <cell r="R96">
            <v>7.5404699738903389E-2</v>
          </cell>
          <cell r="T96">
            <v>2146.243968668407</v>
          </cell>
          <cell r="U96">
            <v>7.5404699738903389E-2</v>
          </cell>
        </row>
        <row r="97">
          <cell r="C97" t="str">
            <v>BCBS Psych Days</v>
          </cell>
          <cell r="E97">
            <v>257</v>
          </cell>
          <cell r="F97">
            <v>8.642431987086795E-3</v>
          </cell>
          <cell r="H97">
            <v>294</v>
          </cell>
          <cell r="I97">
            <v>9.6144412832335924E-3</v>
          </cell>
          <cell r="K97">
            <v>113</v>
          </cell>
          <cell r="L97">
            <v>1.1801566579634465E-2</v>
          </cell>
          <cell r="N97">
            <v>349.0313315926893</v>
          </cell>
          <cell r="O97">
            <v>1.1801566579634465E-2</v>
          </cell>
          <cell r="Q97">
            <v>335.90798955613576</v>
          </cell>
          <cell r="R97">
            <v>1.1801566579634465E-2</v>
          </cell>
          <cell r="T97">
            <v>335.90798955613576</v>
          </cell>
          <cell r="U97">
            <v>1.1801566579634465E-2</v>
          </cell>
        </row>
        <row r="98">
          <cell r="C98" t="str">
            <v>M'care HMO Days</v>
          </cell>
          <cell r="E98">
            <v>895</v>
          </cell>
          <cell r="F98">
            <v>3.0097185324679691E-2</v>
          </cell>
          <cell r="H98">
            <v>866</v>
          </cell>
          <cell r="I98">
            <v>2.8320088949932959E-2</v>
          </cell>
          <cell r="K98">
            <v>353</v>
          </cell>
          <cell r="L98">
            <v>3.6866840731070494E-2</v>
          </cell>
          <cell r="N98">
            <v>1090.3368146214098</v>
          </cell>
          <cell r="O98">
            <v>3.6866840731070494E-2</v>
          </cell>
          <cell r="Q98">
            <v>1049.3408877284594</v>
          </cell>
          <cell r="R98">
            <v>3.6866840731070494E-2</v>
          </cell>
          <cell r="T98">
            <v>1049.3408877284594</v>
          </cell>
          <cell r="U98">
            <v>3.6866840731070494E-2</v>
          </cell>
        </row>
        <row r="99">
          <cell r="C99" t="str">
            <v>Commercial Days</v>
          </cell>
          <cell r="E99">
            <v>1911</v>
          </cell>
          <cell r="F99">
            <v>6.4263375592695973E-2</v>
          </cell>
          <cell r="H99">
            <v>1490</v>
          </cell>
          <cell r="I99">
            <v>4.8726250040877724E-2</v>
          </cell>
          <cell r="K99">
            <v>580</v>
          </cell>
          <cell r="L99">
            <v>6.0574412532637074E-2</v>
          </cell>
          <cell r="N99">
            <v>1791.4882506527415</v>
          </cell>
          <cell r="O99">
            <v>6.0574412532637074E-2</v>
          </cell>
          <cell r="Q99">
            <v>1724.129503916449</v>
          </cell>
          <cell r="R99">
            <v>6.0574412532637074E-2</v>
          </cell>
          <cell r="T99">
            <v>1724.129503916449</v>
          </cell>
          <cell r="U99">
            <v>6.0574412532637074E-2</v>
          </cell>
        </row>
        <row r="100">
          <cell r="C100" t="str">
            <v>Workers Comp Days</v>
          </cell>
          <cell r="E100">
            <v>39</v>
          </cell>
          <cell r="F100">
            <v>1.3114974610754278E-3</v>
          </cell>
          <cell r="H100">
            <v>28</v>
          </cell>
          <cell r="I100">
            <v>9.1566107459367543E-4</v>
          </cell>
          <cell r="K100">
            <v>5</v>
          </cell>
          <cell r="L100">
            <v>5.2219321148825064E-4</v>
          </cell>
          <cell r="N100">
            <v>15.443864229765012</v>
          </cell>
          <cell r="O100">
            <v>5.2219321148825064E-4</v>
          </cell>
          <cell r="Q100">
            <v>14.863185378590078</v>
          </cell>
          <cell r="R100">
            <v>5.2219321148825064E-4</v>
          </cell>
          <cell r="T100">
            <v>14.863185378590078</v>
          </cell>
          <cell r="U100">
            <v>5.2219321148825064E-4</v>
          </cell>
        </row>
        <row r="101">
          <cell r="C101" t="str">
            <v>Selfpay Days</v>
          </cell>
          <cell r="E101">
            <v>998</v>
          </cell>
          <cell r="F101">
            <v>3.3560883747519928E-2</v>
          </cell>
          <cell r="H101">
            <v>804</v>
          </cell>
          <cell r="I101">
            <v>2.6292553713332681E-2</v>
          </cell>
          <cell r="K101">
            <v>251</v>
          </cell>
          <cell r="L101">
            <v>2.6214099216710182E-2</v>
          </cell>
          <cell r="N101">
            <v>775.28198433420368</v>
          </cell>
          <cell r="O101">
            <v>2.6214099216710182E-2</v>
          </cell>
          <cell r="Q101">
            <v>746.13190600522194</v>
          </cell>
          <cell r="R101">
            <v>2.6214099216710182E-2</v>
          </cell>
          <cell r="T101">
            <v>746.13190600522194</v>
          </cell>
          <cell r="U101">
            <v>2.6214099216710182E-2</v>
          </cell>
        </row>
        <row r="103">
          <cell r="C103" t="str">
            <v>Total Days</v>
          </cell>
          <cell r="E103">
            <v>29737</v>
          </cell>
          <cell r="H103">
            <v>30579</v>
          </cell>
          <cell r="K103">
            <v>9575</v>
          </cell>
          <cell r="N103">
            <v>29575</v>
          </cell>
          <cell r="Q103">
            <v>28463</v>
          </cell>
          <cell r="T103">
            <v>28463</v>
          </cell>
        </row>
        <row r="104">
          <cell r="N104" t="str">
            <v>BALANCES</v>
          </cell>
          <cell r="Q104" t="str">
            <v>BALANCES</v>
          </cell>
          <cell r="T104" t="str">
            <v>BALANCES</v>
          </cell>
        </row>
        <row r="105">
          <cell r="C105" t="str">
            <v>DISCHARGES</v>
          </cell>
        </row>
        <row r="107">
          <cell r="C107" t="str">
            <v>Medicare IP DRG Discharges</v>
          </cell>
          <cell r="E107">
            <v>2986</v>
          </cell>
          <cell r="F107">
            <v>0.45153485558747919</v>
          </cell>
          <cell r="H107">
            <v>2994</v>
          </cell>
          <cell r="I107">
            <v>0.47659980897803245</v>
          </cell>
          <cell r="K107">
            <v>918</v>
          </cell>
          <cell r="L107">
            <v>0.43445338381448179</v>
          </cell>
          <cell r="N107">
            <v>2672.7572172266919</v>
          </cell>
          <cell r="O107">
            <v>0.43445338381448179</v>
          </cell>
          <cell r="Q107">
            <v>2543.7245622337909</v>
          </cell>
          <cell r="R107">
            <v>0.43445338381448179</v>
          </cell>
          <cell r="T107">
            <v>2543.7245622337909</v>
          </cell>
          <cell r="U107">
            <v>0.43445338381448179</v>
          </cell>
        </row>
        <row r="108">
          <cell r="C108" t="str">
            <v>Medicare Rehab Discharges</v>
          </cell>
          <cell r="E108">
            <v>0</v>
          </cell>
          <cell r="F108">
            <v>0</v>
          </cell>
          <cell r="H108">
            <v>0</v>
          </cell>
          <cell r="I108">
            <v>0</v>
          </cell>
          <cell r="K108">
            <v>0</v>
          </cell>
          <cell r="L108">
            <v>0</v>
          </cell>
          <cell r="N108">
            <v>0</v>
          </cell>
          <cell r="O108">
            <v>0</v>
          </cell>
          <cell r="Q108">
            <v>0</v>
          </cell>
          <cell r="R108">
            <v>0</v>
          </cell>
          <cell r="T108">
            <v>0</v>
          </cell>
          <cell r="U108">
            <v>0</v>
          </cell>
        </row>
        <row r="109">
          <cell r="C109" t="str">
            <v>Medicare Psych Discharges</v>
          </cell>
          <cell r="E109">
            <v>194</v>
          </cell>
          <cell r="F109">
            <v>2.9336156056252834E-2</v>
          </cell>
          <cell r="H109">
            <v>156</v>
          </cell>
          <cell r="I109">
            <v>2.4832855778414518E-2</v>
          </cell>
          <cell r="K109">
            <v>77</v>
          </cell>
          <cell r="L109">
            <v>3.6441079034548039E-2</v>
          </cell>
          <cell r="N109">
            <v>224.18551822053954</v>
          </cell>
          <cell r="O109">
            <v>3.6441079034548039E-2</v>
          </cell>
          <cell r="Q109">
            <v>213.36251774727876</v>
          </cell>
          <cell r="R109">
            <v>3.6441079034548039E-2</v>
          </cell>
          <cell r="T109">
            <v>213.36251774727876</v>
          </cell>
          <cell r="U109">
            <v>3.6441079034548039E-2</v>
          </cell>
        </row>
        <row r="110">
          <cell r="C110" t="str">
            <v>Medicaid DRG Discharges</v>
          </cell>
          <cell r="E110">
            <v>1168</v>
          </cell>
          <cell r="F110">
            <v>0.17662180553455314</v>
          </cell>
          <cell r="H110">
            <v>1007</v>
          </cell>
          <cell r="I110">
            <v>0.16029926774912448</v>
          </cell>
          <cell r="K110">
            <v>401</v>
          </cell>
          <cell r="L110">
            <v>0.18977756743965926</v>
          </cell>
          <cell r="N110">
            <v>1167.5115948887837</v>
          </cell>
          <cell r="O110">
            <v>0.18977756743965926</v>
          </cell>
          <cell r="Q110">
            <v>1111.1476573592049</v>
          </cell>
          <cell r="R110">
            <v>0.18977756743965926</v>
          </cell>
          <cell r="T110">
            <v>1111.1476573592049</v>
          </cell>
          <cell r="U110">
            <v>0.18977756743965926</v>
          </cell>
        </row>
        <row r="111">
          <cell r="C111" t="str">
            <v>Medicaid Rehab Discharges</v>
          </cell>
          <cell r="E111">
            <v>0</v>
          </cell>
          <cell r="F111">
            <v>0</v>
          </cell>
          <cell r="H111">
            <v>0</v>
          </cell>
          <cell r="I111">
            <v>0</v>
          </cell>
          <cell r="K111">
            <v>0</v>
          </cell>
          <cell r="L111">
            <v>0</v>
          </cell>
          <cell r="N111">
            <v>0</v>
          </cell>
          <cell r="O111">
            <v>0</v>
          </cell>
          <cell r="Q111">
            <v>0</v>
          </cell>
          <cell r="R111">
            <v>0</v>
          </cell>
          <cell r="T111">
            <v>0</v>
          </cell>
          <cell r="U111">
            <v>0</v>
          </cell>
        </row>
        <row r="112">
          <cell r="C112" t="str">
            <v>Medicaid Psych Discharges</v>
          </cell>
          <cell r="E112">
            <v>260</v>
          </cell>
          <cell r="F112">
            <v>3.9316497807349159E-2</v>
          </cell>
          <cell r="H112">
            <v>223</v>
          </cell>
          <cell r="I112">
            <v>3.5498248965297678E-2</v>
          </cell>
          <cell r="K112">
            <v>87</v>
          </cell>
          <cell r="L112">
            <v>4.1173686701372454E-2</v>
          </cell>
          <cell r="N112">
            <v>253.30052058684333</v>
          </cell>
          <cell r="O112">
            <v>4.1173686701372454E-2</v>
          </cell>
          <cell r="Q112">
            <v>241.07193563653573</v>
          </cell>
          <cell r="R112">
            <v>4.1173686701372454E-2</v>
          </cell>
          <cell r="T112">
            <v>241.07193563653573</v>
          </cell>
          <cell r="U112">
            <v>4.1173686701372454E-2</v>
          </cell>
        </row>
        <row r="113">
          <cell r="C113" t="str">
            <v>Catamount Discharges</v>
          </cell>
          <cell r="E113">
            <v>94</v>
          </cell>
          <cell r="F113">
            <v>1.4214426130349312E-2</v>
          </cell>
          <cell r="H113">
            <v>104</v>
          </cell>
          <cell r="I113">
            <v>1.6555237185609677E-2</v>
          </cell>
          <cell r="K113">
            <v>24</v>
          </cell>
          <cell r="L113">
            <v>1.1358258400378608E-2</v>
          </cell>
          <cell r="N113">
            <v>69.876005679129193</v>
          </cell>
          <cell r="O113">
            <v>1.1358258400378608E-2</v>
          </cell>
          <cell r="Q113">
            <v>66.502602934216753</v>
          </cell>
          <cell r="R113">
            <v>1.1358258400378608E-2</v>
          </cell>
          <cell r="T113">
            <v>66.502602934216753</v>
          </cell>
          <cell r="U113">
            <v>1.1358258400378608E-2</v>
          </cell>
        </row>
        <row r="114">
          <cell r="C114" t="str">
            <v>Pace VT Discharges</v>
          </cell>
          <cell r="E114">
            <v>29</v>
          </cell>
          <cell r="F114">
            <v>4.385301678512022E-3</v>
          </cell>
          <cell r="H114">
            <v>0</v>
          </cell>
          <cell r="I114">
            <v>0</v>
          </cell>
          <cell r="K114">
            <v>0</v>
          </cell>
          <cell r="L114">
            <v>0</v>
          </cell>
          <cell r="N114">
            <v>0</v>
          </cell>
          <cell r="O114">
            <v>0</v>
          </cell>
          <cell r="Q114">
            <v>0</v>
          </cell>
          <cell r="R114">
            <v>0</v>
          </cell>
          <cell r="T114">
            <v>0</v>
          </cell>
          <cell r="U114">
            <v>0</v>
          </cell>
        </row>
        <row r="115">
          <cell r="C115" t="str">
            <v>BCBS Discharges</v>
          </cell>
          <cell r="E115">
            <v>821</v>
          </cell>
          <cell r="F115">
            <v>0.12414940269166792</v>
          </cell>
          <cell r="H115">
            <v>853</v>
          </cell>
          <cell r="I115">
            <v>0.13578478191658708</v>
          </cell>
          <cell r="K115">
            <v>248</v>
          </cell>
          <cell r="L115">
            <v>0.11736867013724563</v>
          </cell>
          <cell r="N115">
            <v>722.05205868433507</v>
          </cell>
          <cell r="O115">
            <v>0.11736867013724563</v>
          </cell>
          <cell r="Q115">
            <v>687.19356365357316</v>
          </cell>
          <cell r="R115">
            <v>0.11736867013724563</v>
          </cell>
          <cell r="T115">
            <v>687.19356365357316</v>
          </cell>
          <cell r="U115">
            <v>0.11736867013724563</v>
          </cell>
        </row>
        <row r="116">
          <cell r="C116" t="str">
            <v>BCBS Psych Discharges</v>
          </cell>
          <cell r="E116">
            <v>45</v>
          </cell>
          <cell r="F116">
            <v>6.8047784666565858E-3</v>
          </cell>
          <cell r="H116">
            <v>43</v>
          </cell>
          <cell r="I116">
            <v>6.8449538363578475E-3</v>
          </cell>
          <cell r="K116">
            <v>15</v>
          </cell>
          <cell r="L116">
            <v>7.0989115002366302E-3</v>
          </cell>
          <cell r="N116">
            <v>43.672503549455747</v>
          </cell>
          <cell r="O116">
            <v>7.0989115002366302E-3</v>
          </cell>
          <cell r="Q116">
            <v>41.564126833885467</v>
          </cell>
          <cell r="R116">
            <v>7.0989115002366302E-3</v>
          </cell>
          <cell r="T116">
            <v>41.564126833885467</v>
          </cell>
          <cell r="U116">
            <v>7.0989115002366302E-3</v>
          </cell>
        </row>
        <row r="117">
          <cell r="C117" t="str">
            <v>M'care HMO Discharges</v>
          </cell>
          <cell r="E117">
            <v>223</v>
          </cell>
          <cell r="F117">
            <v>3.3721457734764856E-2</v>
          </cell>
          <cell r="H117">
            <v>208</v>
          </cell>
          <cell r="I117">
            <v>3.3110474371219355E-2</v>
          </cell>
          <cell r="K117">
            <v>66</v>
          </cell>
          <cell r="L117">
            <v>3.1235210601041175E-2</v>
          </cell>
          <cell r="N117">
            <v>192.15901561760529</v>
          </cell>
          <cell r="O117">
            <v>3.1235210601041171E-2</v>
          </cell>
          <cell r="Q117">
            <v>182.88215806909608</v>
          </cell>
          <cell r="R117">
            <v>3.1235210601041175E-2</v>
          </cell>
          <cell r="T117">
            <v>182.88215806909608</v>
          </cell>
          <cell r="U117">
            <v>3.1235210601041175E-2</v>
          </cell>
        </row>
        <row r="118">
          <cell r="C118" t="str">
            <v>Commercial Discharges</v>
          </cell>
          <cell r="E118">
            <v>528</v>
          </cell>
          <cell r="F118">
            <v>7.9842734008770608E-2</v>
          </cell>
          <cell r="H118">
            <v>492</v>
          </cell>
          <cell r="I118">
            <v>7.8319006685768869E-2</v>
          </cell>
          <cell r="K118">
            <v>208</v>
          </cell>
          <cell r="L118">
            <v>9.8438239469947938E-2</v>
          </cell>
          <cell r="N118">
            <v>605.59204921911976</v>
          </cell>
          <cell r="O118">
            <v>9.8438239469947938E-2</v>
          </cell>
          <cell r="Q118">
            <v>576.35589209654518</v>
          </cell>
          <cell r="R118">
            <v>9.8438239469947938E-2</v>
          </cell>
          <cell r="T118">
            <v>576.35589209654518</v>
          </cell>
          <cell r="U118">
            <v>9.8438239469947938E-2</v>
          </cell>
        </row>
        <row r="119">
          <cell r="C119" t="str">
            <v>Workers Comp Discharges</v>
          </cell>
          <cell r="E119">
            <v>13</v>
          </cell>
          <cell r="F119">
            <v>1.9658248903674578E-3</v>
          </cell>
          <cell r="H119">
            <v>14</v>
          </cell>
          <cell r="I119">
            <v>2.2285896211397642E-3</v>
          </cell>
          <cell r="K119">
            <v>2</v>
          </cell>
          <cell r="L119">
            <v>9.4652153336488402E-4</v>
          </cell>
          <cell r="N119">
            <v>5.8230004732607661</v>
          </cell>
          <cell r="O119">
            <v>9.4652153336488392E-4</v>
          </cell>
          <cell r="Q119">
            <v>5.5418835778513964</v>
          </cell>
          <cell r="R119">
            <v>9.4652153336488413E-4</v>
          </cell>
          <cell r="T119">
            <v>5.5418835778513964</v>
          </cell>
          <cell r="U119">
            <v>9.4652153336488413E-4</v>
          </cell>
        </row>
        <row r="120">
          <cell r="C120" t="str">
            <v>Selfpay Discharges</v>
          </cell>
          <cell r="E120">
            <v>252</v>
          </cell>
          <cell r="F120">
            <v>3.8106759413276882E-2</v>
          </cell>
          <cell r="H120">
            <v>188</v>
          </cell>
          <cell r="I120">
            <v>2.9926774912448266E-2</v>
          </cell>
          <cell r="K120">
            <v>67</v>
          </cell>
          <cell r="L120">
            <v>3.1708471367723617E-2</v>
          </cell>
          <cell r="N120">
            <v>195.07051585423571</v>
          </cell>
          <cell r="O120">
            <v>3.1708471367723617E-2</v>
          </cell>
          <cell r="Q120">
            <v>185.65309985802179</v>
          </cell>
          <cell r="R120">
            <v>3.1708471367723617E-2</v>
          </cell>
          <cell r="T120">
            <v>185.65309985802179</v>
          </cell>
          <cell r="U120">
            <v>3.1708471367723617E-2</v>
          </cell>
        </row>
        <row r="122">
          <cell r="C122" t="str">
            <v>Total Discharges</v>
          </cell>
          <cell r="E122">
            <v>6613</v>
          </cell>
          <cell r="H122">
            <v>6282</v>
          </cell>
          <cell r="K122">
            <v>2113</v>
          </cell>
          <cell r="N122">
            <v>6152</v>
          </cell>
          <cell r="Q122">
            <v>5855</v>
          </cell>
          <cell r="T122">
            <v>5855</v>
          </cell>
        </row>
        <row r="123">
          <cell r="N123" t="str">
            <v>BALANCES</v>
          </cell>
          <cell r="Q123" t="str">
            <v>BALANCES</v>
          </cell>
          <cell r="T123" t="str">
            <v>BALANCES</v>
          </cell>
        </row>
        <row r="124">
          <cell r="C124" t="str">
            <v>Medicare Swing Bed Discharges</v>
          </cell>
          <cell r="E124">
            <v>55</v>
          </cell>
          <cell r="H124">
            <v>30</v>
          </cell>
          <cell r="K124">
            <v>28</v>
          </cell>
          <cell r="N124">
            <v>74.542384682332468</v>
          </cell>
          <cell r="Q124">
            <v>71.739641427328095</v>
          </cell>
          <cell r="T124">
            <v>71.739641427328095</v>
          </cell>
        </row>
        <row r="126">
          <cell r="T126" t="str">
            <v>25% of the</v>
          </cell>
        </row>
        <row r="127">
          <cell r="T127" t="str">
            <v>8.4% Increase</v>
          </cell>
        </row>
        <row r="128">
          <cell r="T128">
            <v>0.25</v>
          </cell>
        </row>
        <row r="129">
          <cell r="C129" t="str">
            <v>AVERAGE LENGTH OF STAY</v>
          </cell>
        </row>
        <row r="131">
          <cell r="C131" t="str">
            <v xml:space="preserve">Medicare IP DRG </v>
          </cell>
          <cell r="E131">
            <v>4.2578700602813129</v>
          </cell>
          <cell r="H131">
            <v>4.8410153640614562</v>
          </cell>
          <cell r="K131">
            <v>4.4074074074074074</v>
          </cell>
          <cell r="N131">
            <v>4.6757613651468031</v>
          </cell>
          <cell r="Q131">
            <v>4.7282201017052081</v>
          </cell>
          <cell r="T131">
            <v>4.7282201017052081</v>
          </cell>
        </row>
        <row r="132">
          <cell r="C132" t="str">
            <v xml:space="preserve">Medicare Rehab </v>
          </cell>
          <cell r="E132">
            <v>0</v>
          </cell>
          <cell r="H132">
            <v>0</v>
          </cell>
          <cell r="K132">
            <v>0</v>
          </cell>
          <cell r="N132">
            <v>0</v>
          </cell>
          <cell r="Q132">
            <v>0</v>
          </cell>
          <cell r="T132">
            <v>0</v>
          </cell>
        </row>
        <row r="133">
          <cell r="C133" t="str">
            <v>Medicare Psych</v>
          </cell>
          <cell r="E133">
            <v>13.360824742268042</v>
          </cell>
          <cell r="H133">
            <v>18.28846153846154</v>
          </cell>
          <cell r="K133">
            <v>11.480519480519481</v>
          </cell>
          <cell r="N133">
            <v>12.179534242423212</v>
          </cell>
          <cell r="Q133">
            <v>12.316180005183883</v>
          </cell>
          <cell r="T133">
            <v>12.316180005183883</v>
          </cell>
        </row>
        <row r="134">
          <cell r="C134" t="str">
            <v xml:space="preserve">Medicaid DRG </v>
          </cell>
          <cell r="E134">
            <v>2.985445205479452</v>
          </cell>
          <cell r="H134">
            <v>3.3793445878848063</v>
          </cell>
          <cell r="K134">
            <v>2.7980049875311721</v>
          </cell>
          <cell r="N134">
            <v>2.9683672079414336</v>
          </cell>
          <cell r="Q134">
            <v>3.0016701892549631</v>
          </cell>
          <cell r="T134">
            <v>3.0016701892549631</v>
          </cell>
        </row>
        <row r="135">
          <cell r="C135" t="str">
            <v>Medicaid Rehab</v>
          </cell>
          <cell r="E135">
            <v>0</v>
          </cell>
          <cell r="H135">
            <v>0</v>
          </cell>
          <cell r="K135">
            <v>0</v>
          </cell>
          <cell r="N135">
            <v>0</v>
          </cell>
          <cell r="Q135">
            <v>0</v>
          </cell>
          <cell r="T135">
            <v>0</v>
          </cell>
        </row>
        <row r="136">
          <cell r="C136" t="str">
            <v xml:space="preserve">Medicaid Psych </v>
          </cell>
          <cell r="E136">
            <v>9</v>
          </cell>
          <cell r="H136">
            <v>8.896860986547086</v>
          </cell>
          <cell r="K136">
            <v>11.735632183908047</v>
          </cell>
          <cell r="N136">
            <v>12.450180001255863</v>
          </cell>
          <cell r="Q136">
            <v>12.589862218072779</v>
          </cell>
          <cell r="T136">
            <v>12.589862218072779</v>
          </cell>
        </row>
        <row r="137">
          <cell r="C137" t="str">
            <v xml:space="preserve">Catamount </v>
          </cell>
          <cell r="E137">
            <v>3.7659574468085109</v>
          </cell>
          <cell r="H137">
            <v>4.3076923076923075</v>
          </cell>
          <cell r="K137">
            <v>5.708333333333333</v>
          </cell>
          <cell r="N137">
            <v>6.0558968101113546</v>
          </cell>
          <cell r="Q137">
            <v>6.1238396905488681</v>
          </cell>
          <cell r="T137">
            <v>6.1238396905488681</v>
          </cell>
        </row>
        <row r="138">
          <cell r="C138" t="str">
            <v xml:space="preserve">Pace VT </v>
          </cell>
          <cell r="E138">
            <v>8.6206896551724146</v>
          </cell>
          <cell r="H138">
            <v>0</v>
          </cell>
          <cell r="K138">
            <v>0</v>
          </cell>
          <cell r="N138">
            <v>0</v>
          </cell>
          <cell r="Q138">
            <v>0</v>
          </cell>
          <cell r="T138">
            <v>0</v>
          </cell>
        </row>
        <row r="139">
          <cell r="C139" t="str">
            <v xml:space="preserve">BCBS </v>
          </cell>
          <cell r="E139">
            <v>3.0946882217090068</v>
          </cell>
          <cell r="H139">
            <v>3.3292410714285716</v>
          </cell>
          <cell r="K139">
            <v>3.1749049429657794</v>
          </cell>
          <cell r="N139">
            <v>3.3682154831847995</v>
          </cell>
          <cell r="Q139">
            <v>3.4060044794371316</v>
          </cell>
          <cell r="T139">
            <v>3.4060044794371316</v>
          </cell>
        </row>
        <row r="140">
          <cell r="C140" t="str">
            <v xml:space="preserve">M'care HMO </v>
          </cell>
          <cell r="E140">
            <v>4.0134529147982061</v>
          </cell>
          <cell r="H140">
            <v>4.1634615384615383</v>
          </cell>
          <cell r="K140">
            <v>5.3484848484848486</v>
          </cell>
          <cell r="N140">
            <v>5.6741382188966361</v>
          </cell>
          <cell r="Q140">
            <v>5.7377980378599869</v>
          </cell>
          <cell r="T140">
            <v>5.7377980378599869</v>
          </cell>
        </row>
        <row r="141">
          <cell r="C141" t="str">
            <v xml:space="preserve">Commercial </v>
          </cell>
          <cell r="E141">
            <v>3.6193181818181817</v>
          </cell>
          <cell r="H141">
            <v>3.0284552845528454</v>
          </cell>
          <cell r="K141">
            <v>2.7884615384615383</v>
          </cell>
          <cell r="N141">
            <v>2.9582426865788194</v>
          </cell>
          <cell r="Q141">
            <v>2.9914320779211203</v>
          </cell>
          <cell r="T141">
            <v>2.9914320779211203</v>
          </cell>
        </row>
        <row r="142">
          <cell r="C142" t="str">
            <v xml:space="preserve">Workers Comp </v>
          </cell>
          <cell r="E142">
            <v>3</v>
          </cell>
          <cell r="H142">
            <v>2</v>
          </cell>
          <cell r="K142">
            <v>2.5</v>
          </cell>
          <cell r="N142">
            <v>2.6522175810706661</v>
          </cell>
          <cell r="Q142">
            <v>2.6819735871016936</v>
          </cell>
          <cell r="T142">
            <v>2.6819735871016936</v>
          </cell>
        </row>
        <row r="143">
          <cell r="C143" t="str">
            <v>Selfpay</v>
          </cell>
          <cell r="E143">
            <v>3.9603174603174605</v>
          </cell>
          <cell r="H143">
            <v>4.2765957446808507</v>
          </cell>
          <cell r="K143">
            <v>3.7462686567164178</v>
          </cell>
          <cell r="N143">
            <v>3.9743678379029079</v>
          </cell>
          <cell r="Q143">
            <v>4.01895743500015</v>
          </cell>
          <cell r="T143">
            <v>4.01895743500015</v>
          </cell>
        </row>
        <row r="145">
          <cell r="C145" t="str">
            <v>Overall Avg Length of Stay (excl swing &amp; Level II)</v>
          </cell>
          <cell r="E145">
            <v>4.273400877060336</v>
          </cell>
          <cell r="H145">
            <v>4.6725565106653928</v>
          </cell>
          <cell r="K145">
            <v>4.3700899195456699</v>
          </cell>
          <cell r="N145">
            <v>4.6361717261914865</v>
          </cell>
          <cell r="Q145">
            <v>4.6881862949923407</v>
          </cell>
          <cell r="T145">
            <v>4.6881862949923407</v>
          </cell>
        </row>
        <row r="147">
          <cell r="C147" t="str">
            <v xml:space="preserve">Medicare Swing Bed </v>
          </cell>
          <cell r="E147">
            <v>11.218181818181819</v>
          </cell>
          <cell r="H147">
            <v>7.4666666666666668</v>
          </cell>
          <cell r="K147">
            <v>6.4642857142857144</v>
          </cell>
          <cell r="N147">
            <v>7.4999999999999991</v>
          </cell>
          <cell r="Q147">
            <v>7.5000000000000009</v>
          </cell>
          <cell r="T147">
            <v>7.5000000000000009</v>
          </cell>
        </row>
        <row r="149">
          <cell r="C149" t="str">
            <v>REVENUE PER DISCHARGE</v>
          </cell>
        </row>
        <row r="151">
          <cell r="C151" t="str">
            <v xml:space="preserve">Medicare IP DRG </v>
          </cell>
          <cell r="E151">
            <v>24774.781982585399</v>
          </cell>
          <cell r="H151">
            <v>27688.378423513695</v>
          </cell>
          <cell r="K151">
            <v>26698.661220043574</v>
          </cell>
          <cell r="N151">
            <v>27804.893889012637</v>
          </cell>
          <cell r="Q151">
            <v>28175.060170586166</v>
          </cell>
          <cell r="T151">
            <v>30542.657030256123</v>
          </cell>
        </row>
        <row r="152">
          <cell r="C152" t="str">
            <v xml:space="preserve">Medicare Rehab </v>
          </cell>
          <cell r="E152">
            <v>0</v>
          </cell>
          <cell r="H152">
            <v>0</v>
          </cell>
          <cell r="K152">
            <v>0</v>
          </cell>
          <cell r="N152">
            <v>0</v>
          </cell>
          <cell r="Q152">
            <v>0</v>
          </cell>
          <cell r="T152">
            <v>0</v>
          </cell>
        </row>
        <row r="153">
          <cell r="C153" t="str">
            <v>Medicare Psych</v>
          </cell>
          <cell r="E153">
            <v>24468.170103092783</v>
          </cell>
          <cell r="H153">
            <v>35010.628205128203</v>
          </cell>
          <cell r="K153">
            <v>26574.259740259738</v>
          </cell>
          <cell r="N153">
            <v>27675.337956731324</v>
          </cell>
          <cell r="Q153">
            <v>28043.779461440041</v>
          </cell>
          <cell r="T153">
            <v>30400.34458620588</v>
          </cell>
        </row>
        <row r="154">
          <cell r="C154" t="str">
            <v xml:space="preserve">Medicaid DRG </v>
          </cell>
          <cell r="E154">
            <v>19830.984589041094</v>
          </cell>
          <cell r="H154">
            <v>13799.179741807349</v>
          </cell>
          <cell r="K154">
            <v>12904.134663341645</v>
          </cell>
          <cell r="N154">
            <v>13438.804743302358</v>
          </cell>
          <cell r="Q154">
            <v>13617.715419979557</v>
          </cell>
          <cell r="T154">
            <v>14762.034547215409</v>
          </cell>
        </row>
        <row r="155">
          <cell r="C155" t="str">
            <v>Medicaid Rehab</v>
          </cell>
          <cell r="E155">
            <v>0</v>
          </cell>
          <cell r="H155">
            <v>0</v>
          </cell>
          <cell r="K155">
            <v>0</v>
          </cell>
          <cell r="N155">
            <v>0</v>
          </cell>
          <cell r="Q155">
            <v>0</v>
          </cell>
          <cell r="T155">
            <v>0</v>
          </cell>
        </row>
        <row r="156">
          <cell r="C156" t="str">
            <v xml:space="preserve">Medicaid Psych </v>
          </cell>
          <cell r="E156">
            <v>0</v>
          </cell>
          <cell r="H156">
            <v>18201.721973094169</v>
          </cell>
          <cell r="K156">
            <v>21517.172413793105</v>
          </cell>
          <cell r="N156">
            <v>22408.715209583486</v>
          </cell>
          <cell r="Q156">
            <v>22707.042216947088</v>
          </cell>
          <cell r="T156">
            <v>24615.152493189264</v>
          </cell>
        </row>
        <row r="157">
          <cell r="C157" t="str">
            <v xml:space="preserve">Catamount </v>
          </cell>
          <cell r="E157">
            <v>29372.223404255321</v>
          </cell>
          <cell r="H157">
            <v>31443.567307692309</v>
          </cell>
          <cell r="K157">
            <v>26625.791666666668</v>
          </cell>
          <cell r="N157">
            <v>27729.005057633207</v>
          </cell>
          <cell r="Q157">
            <v>28098.1610319336</v>
          </cell>
          <cell r="T157">
            <v>30459.295929922457</v>
          </cell>
        </row>
        <row r="158">
          <cell r="C158" t="str">
            <v xml:space="preserve">Pace VT </v>
          </cell>
          <cell r="E158">
            <v>18309.068965517243</v>
          </cell>
          <cell r="H158">
            <v>0</v>
          </cell>
          <cell r="K158">
            <v>0</v>
          </cell>
          <cell r="N158">
            <v>0</v>
          </cell>
          <cell r="Q158">
            <v>0</v>
          </cell>
          <cell r="T158">
            <v>0</v>
          </cell>
        </row>
        <row r="159">
          <cell r="C159" t="str">
            <v xml:space="preserve">BCBS </v>
          </cell>
          <cell r="E159">
            <v>19740.081986143188</v>
          </cell>
          <cell r="H159">
            <v>23248.012276785714</v>
          </cell>
          <cell r="K159">
            <v>21482.547528517109</v>
          </cell>
          <cell r="N159">
            <v>22372.655676370057</v>
          </cell>
          <cell r="Q159">
            <v>22670.502623519147</v>
          </cell>
          <cell r="T159">
            <v>24575.542417351353</v>
          </cell>
        </row>
        <row r="160">
          <cell r="C160" t="str">
            <v xml:space="preserve">M'care HMO </v>
          </cell>
          <cell r="E160">
            <v>21960.183856502241</v>
          </cell>
          <cell r="H160">
            <v>26484.26923076923</v>
          </cell>
          <cell r="K160">
            <v>27281.666666666668</v>
          </cell>
          <cell r="N160">
            <v>28412.055590735043</v>
          </cell>
          <cell r="Q160">
            <v>28790.305010130905</v>
          </cell>
          <cell r="T160">
            <v>31209.60191023432</v>
          </cell>
        </row>
        <row r="161">
          <cell r="C161" t="str">
            <v xml:space="preserve">Commercial </v>
          </cell>
          <cell r="E161">
            <v>25206.984848484848</v>
          </cell>
          <cell r="H161">
            <v>29683.869918699187</v>
          </cell>
          <cell r="K161">
            <v>15321.625</v>
          </cell>
          <cell r="N161">
            <v>15956.461405353866</v>
          </cell>
          <cell r="Q161">
            <v>16168.889620655398</v>
          </cell>
          <cell r="T161">
            <v>17527.58813126864</v>
          </cell>
        </row>
        <row r="162">
          <cell r="C162" t="str">
            <v xml:space="preserve">Workers Comp </v>
          </cell>
          <cell r="E162">
            <v>51533</v>
          </cell>
          <cell r="H162">
            <v>28969.357142857141</v>
          </cell>
          <cell r="K162">
            <v>15106</v>
          </cell>
          <cell r="N162">
            <v>15731.902196358124</v>
          </cell>
          <cell r="Q162">
            <v>15941.340857097104</v>
          </cell>
          <cell r="T162">
            <v>17280.918069130661</v>
          </cell>
        </row>
        <row r="163">
          <cell r="C163" t="str">
            <v>Selfpay</v>
          </cell>
          <cell r="E163">
            <v>23697.234126984127</v>
          </cell>
          <cell r="H163">
            <v>30917.196808510638</v>
          </cell>
          <cell r="K163">
            <v>18749.462686567163</v>
          </cell>
          <cell r="N163">
            <v>19526.328162275957</v>
          </cell>
          <cell r="Q163">
            <v>19786.281978948151</v>
          </cell>
          <cell r="T163">
            <v>21448.955946431193</v>
          </cell>
        </row>
        <row r="166">
          <cell r="C166" t="str">
            <v>REVENUE PER DAY</v>
          </cell>
        </row>
        <row r="168">
          <cell r="C168" t="str">
            <v xml:space="preserve">Medicare IP DRG </v>
          </cell>
          <cell r="E168">
            <v>5818.5857322636466</v>
          </cell>
          <cell r="H168">
            <v>5719.539464606044</v>
          </cell>
          <cell r="K168">
            <v>6057.6794364804746</v>
          </cell>
          <cell r="N168">
            <v>5946.6024284880623</v>
          </cell>
          <cell r="Q168">
            <v>5958.9146792098309</v>
          </cell>
          <cell r="T168">
            <v>6459.652125593957</v>
          </cell>
        </row>
        <row r="169">
          <cell r="C169" t="str">
            <v xml:space="preserve">Medicare Rehab </v>
          </cell>
          <cell r="E169" t="e">
            <v>#DIV/0!</v>
          </cell>
          <cell r="H169" t="e">
            <v>#DIV/0!</v>
          </cell>
          <cell r="K169" t="e">
            <v>#DIV/0!</v>
          </cell>
          <cell r="N169" t="e">
            <v>#DIV/0!</v>
          </cell>
          <cell r="Q169" t="e">
            <v>#DIV/0!</v>
          </cell>
          <cell r="T169" t="e">
            <v>#DIV/0!</v>
          </cell>
        </row>
        <row r="170">
          <cell r="C170" t="str">
            <v>Medicare Psych</v>
          </cell>
          <cell r="E170">
            <v>1831.3368055555557</v>
          </cell>
          <cell r="H170">
            <v>1914.3561163687348</v>
          </cell>
          <cell r="K170">
            <v>2314.7262443438913</v>
          </cell>
          <cell r="N170">
            <v>2272.2821255622252</v>
          </cell>
          <cell r="Q170">
            <v>2276.9868132518695</v>
          </cell>
          <cell r="T170">
            <v>2468.3257774253357</v>
          </cell>
        </row>
        <row r="171">
          <cell r="C171" t="str">
            <v xml:space="preserve">Medicaid DRG </v>
          </cell>
          <cell r="E171">
            <v>6642.5552050473189</v>
          </cell>
          <cell r="H171">
            <v>4083.3893623273584</v>
          </cell>
          <cell r="K171">
            <v>4611.9055258467024</v>
          </cell>
          <cell r="N171">
            <v>4527.3390392363845</v>
          </cell>
          <cell r="Q171">
            <v>4536.7127503636821</v>
          </cell>
          <cell r="T171">
            <v>4917.94021876849</v>
          </cell>
        </row>
        <row r="172">
          <cell r="C172" t="str">
            <v>Medicaid Rehab</v>
          </cell>
          <cell r="E172" t="e">
            <v>#DIV/0!</v>
          </cell>
          <cell r="H172" t="e">
            <v>#DIV/0!</v>
          </cell>
          <cell r="K172" t="e">
            <v>#DIV/0!</v>
          </cell>
          <cell r="N172" t="e">
            <v>#DIV/0!</v>
          </cell>
          <cell r="Q172" t="e">
            <v>#DIV/0!</v>
          </cell>
          <cell r="T172" t="e">
            <v>#DIV/0!</v>
          </cell>
        </row>
        <row r="173">
          <cell r="C173" t="str">
            <v xml:space="preserve">Medicaid Psych </v>
          </cell>
          <cell r="E173">
            <v>0</v>
          </cell>
          <cell r="H173">
            <v>2045.858870967742</v>
          </cell>
          <cell r="K173">
            <v>1833.4906953966699</v>
          </cell>
          <cell r="N173">
            <v>1799.8707815728844</v>
          </cell>
          <cell r="Q173">
            <v>1803.5973566375549</v>
          </cell>
          <cell r="T173">
            <v>1955.156622592275</v>
          </cell>
        </row>
        <row r="174">
          <cell r="C174" t="str">
            <v xml:space="preserve">Catamount </v>
          </cell>
          <cell r="E174">
            <v>7799.4039548022602</v>
          </cell>
          <cell r="H174">
            <v>7299.3995535714284</v>
          </cell>
          <cell r="K174">
            <v>4664.3722627737225</v>
          </cell>
          <cell r="N174">
            <v>4578.8437166457152</v>
          </cell>
          <cell r="Q174">
            <v>4588.3240665653702</v>
          </cell>
          <cell r="T174">
            <v>4973.8885191477711</v>
          </cell>
        </row>
        <row r="175">
          <cell r="C175" t="str">
            <v xml:space="preserve">Pace VT </v>
          </cell>
          <cell r="E175">
            <v>2123.8519999999999</v>
          </cell>
          <cell r="H175" t="e">
            <v>#DIV/0!</v>
          </cell>
          <cell r="K175" t="e">
            <v>#DIV/0!</v>
          </cell>
          <cell r="N175" t="e">
            <v>#DIV/0!</v>
          </cell>
          <cell r="Q175" t="e">
            <v>#DIV/0!</v>
          </cell>
          <cell r="T175" t="e">
            <v>#DIV/0!</v>
          </cell>
        </row>
        <row r="176">
          <cell r="C176" t="str">
            <v xml:space="preserve">BCBS </v>
          </cell>
          <cell r="E176">
            <v>7055.2666116384644</v>
          </cell>
          <cell r="H176">
            <v>7620.629973968018</v>
          </cell>
          <cell r="K176">
            <v>7614.119113573407</v>
          </cell>
          <cell r="N176">
            <v>7474.5023546309849</v>
          </cell>
          <cell r="Q176">
            <v>7489.9780734330016</v>
          </cell>
          <cell r="T176">
            <v>8119.3733066034256</v>
          </cell>
        </row>
        <row r="177">
          <cell r="C177" t="str">
            <v xml:space="preserve">M'care HMO </v>
          </cell>
          <cell r="E177">
            <v>5471.6435754189943</v>
          </cell>
          <cell r="H177">
            <v>6361.1177829099306</v>
          </cell>
          <cell r="K177">
            <v>5100.8215297450424</v>
          </cell>
          <cell r="N177">
            <v>5007.2900050467761</v>
          </cell>
          <cell r="Q177">
            <v>5017.6574393456276</v>
          </cell>
          <cell r="T177">
            <v>5439.2994846285128</v>
          </cell>
        </row>
        <row r="178">
          <cell r="C178" t="str">
            <v xml:space="preserve">Commercial </v>
          </cell>
          <cell r="E178">
            <v>6964.5672422815278</v>
          </cell>
          <cell r="H178">
            <v>9801.6536912751671</v>
          </cell>
          <cell r="K178">
            <v>5494.6517241379306</v>
          </cell>
          <cell r="N178">
            <v>5393.8987080898924</v>
          </cell>
          <cell r="Q178">
            <v>5405.0666033814423</v>
          </cell>
          <cell r="T178">
            <v>5859.2632808328199</v>
          </cell>
        </row>
        <row r="179">
          <cell r="C179" t="str">
            <v xml:space="preserve">Workers Comp </v>
          </cell>
          <cell r="E179">
            <v>17177.666666666668</v>
          </cell>
          <cell r="H179">
            <v>14484.678571428571</v>
          </cell>
          <cell r="K179">
            <v>6042.4</v>
          </cell>
          <cell r="N179">
            <v>5931.6031643253637</v>
          </cell>
          <cell r="Q179">
            <v>5943.8843595489325</v>
          </cell>
          <cell r="T179">
            <v>6443.3587833374186</v>
          </cell>
        </row>
        <row r="180">
          <cell r="C180" t="str">
            <v>Selfpay</v>
          </cell>
          <cell r="E180">
            <v>5983.6703406813631</v>
          </cell>
          <cell r="H180">
            <v>7229.3942786069656</v>
          </cell>
          <cell r="K180">
            <v>5004.8366533864546</v>
          </cell>
          <cell r="N180">
            <v>4913.0651612204838</v>
          </cell>
          <cell r="Q180">
            <v>4923.2375059845372</v>
          </cell>
          <cell r="T180">
            <v>5336.9452882574251</v>
          </cell>
        </row>
        <row r="183">
          <cell r="C183" t="str">
            <v>REIMBURSEMENT PER DISCHARGE</v>
          </cell>
        </row>
        <row r="185">
          <cell r="C185" t="str">
            <v xml:space="preserve">Medicare IP DRG </v>
          </cell>
          <cell r="E185">
            <v>10487.788774279974</v>
          </cell>
          <cell r="H185">
            <v>10850.729458917836</v>
          </cell>
          <cell r="K185">
            <v>11555.936819172113</v>
          </cell>
          <cell r="N185">
            <v>12364.83631244392</v>
          </cell>
          <cell r="Q185">
            <v>12659.452952485159</v>
          </cell>
          <cell r="T185">
            <v>12659.452952485159</v>
          </cell>
        </row>
        <row r="186">
          <cell r="C186" t="str">
            <v xml:space="preserve">Medicare Rehab </v>
          </cell>
        </row>
        <row r="187">
          <cell r="C187" t="str">
            <v>Medicare Psych</v>
          </cell>
          <cell r="E187">
            <v>12511.22974226804</v>
          </cell>
          <cell r="H187">
            <v>18867.717948717949</v>
          </cell>
          <cell r="K187">
            <v>11359.701298701299</v>
          </cell>
          <cell r="N187">
            <v>11759.25109781514</v>
          </cell>
          <cell r="Q187">
            <v>12027.939826710226</v>
          </cell>
          <cell r="T187">
            <v>12027.939826710226</v>
          </cell>
        </row>
        <row r="188">
          <cell r="C188" t="str">
            <v xml:space="preserve">Medicaid DRG </v>
          </cell>
          <cell r="E188">
            <v>7468.1771746575341</v>
          </cell>
          <cell r="H188">
            <v>5351.0039721946378</v>
          </cell>
          <cell r="K188">
            <v>3672.3441396508729</v>
          </cell>
          <cell r="N188">
            <v>6240.9809227896139</v>
          </cell>
          <cell r="Q188">
            <v>6399.9558455309671</v>
          </cell>
          <cell r="T188">
            <v>6400.8665111848759</v>
          </cell>
        </row>
        <row r="189">
          <cell r="C189" t="str">
            <v>Medicaid Rehab</v>
          </cell>
        </row>
        <row r="190">
          <cell r="C190" t="str">
            <v xml:space="preserve">Medicaid Psych </v>
          </cell>
          <cell r="E190">
            <v>-2.0115384615384615</v>
          </cell>
          <cell r="H190">
            <v>18201.721973094169</v>
          </cell>
          <cell r="K190">
            <v>21367.252873563219</v>
          </cell>
          <cell r="N190">
            <v>10406.607343330568</v>
          </cell>
          <cell r="Q190">
            <v>10671.692210416828</v>
          </cell>
          <cell r="T190">
            <v>10673.210712075228</v>
          </cell>
        </row>
        <row r="191">
          <cell r="C191" t="str">
            <v xml:space="preserve">Catamount </v>
          </cell>
          <cell r="E191">
            <v>-8189.8945744680832</v>
          </cell>
          <cell r="H191">
            <v>17105.298076923078</v>
          </cell>
          <cell r="K191">
            <v>15681.833333333334</v>
          </cell>
          <cell r="N191">
            <v>23015.074197835558</v>
          </cell>
          <cell r="Q191">
            <v>23321.473656504888</v>
          </cell>
          <cell r="T191">
            <v>23321.473656504888</v>
          </cell>
        </row>
        <row r="192">
          <cell r="C192" t="str">
            <v xml:space="preserve">Pace VT </v>
          </cell>
        </row>
        <row r="193">
          <cell r="C193" t="str">
            <v xml:space="preserve">BCBS </v>
          </cell>
          <cell r="E193">
            <v>22806.412484774664</v>
          </cell>
          <cell r="H193">
            <v>22244.214536928488</v>
          </cell>
          <cell r="K193">
            <v>20234.975806451614</v>
          </cell>
          <cell r="N193">
            <v>21258.48565684288</v>
          </cell>
          <cell r="Q193">
            <v>21541.499669372064</v>
          </cell>
          <cell r="T193">
            <v>23351.667479520369</v>
          </cell>
        </row>
        <row r="194">
          <cell r="C194" t="str">
            <v xml:space="preserve">M'care HMO </v>
          </cell>
          <cell r="E194">
            <v>-10360.295470852016</v>
          </cell>
          <cell r="H194">
            <v>10022.254807692309</v>
          </cell>
          <cell r="K194">
            <v>8709.2121212121219</v>
          </cell>
          <cell r="N194">
            <v>12634.841121199872</v>
          </cell>
          <cell r="Q194">
            <v>12803.048638005213</v>
          </cell>
          <cell r="T194">
            <v>12937.664233971107</v>
          </cell>
        </row>
        <row r="195">
          <cell r="C195" t="str">
            <v xml:space="preserve">Commercial </v>
          </cell>
          <cell r="E195">
            <v>16038.471666666668</v>
          </cell>
          <cell r="H195">
            <v>21826.117886178861</v>
          </cell>
          <cell r="K195">
            <v>18949</v>
          </cell>
          <cell r="N195">
            <v>20485.925168167723</v>
          </cell>
          <cell r="Q195">
            <v>21104.154316676482</v>
          </cell>
          <cell r="T195">
            <v>22651.48995285224</v>
          </cell>
        </row>
        <row r="196">
          <cell r="C196" t="str">
            <v xml:space="preserve">Workers Comp </v>
          </cell>
          <cell r="E196">
            <v>50657.775384615379</v>
          </cell>
          <cell r="H196">
            <v>25099.142857142859</v>
          </cell>
          <cell r="K196">
            <v>5000.5</v>
          </cell>
          <cell r="N196">
            <v>13057.478822977244</v>
          </cell>
          <cell r="Q196">
            <v>13231.312911390596</v>
          </cell>
          <cell r="T196">
            <v>14343.161997378449</v>
          </cell>
        </row>
        <row r="197">
          <cell r="C197" t="str">
            <v>Selfpay</v>
          </cell>
          <cell r="E197">
            <v>23697.234126984127</v>
          </cell>
          <cell r="H197">
            <v>30917.196808510638</v>
          </cell>
          <cell r="K197">
            <v>18749.462686567163</v>
          </cell>
          <cell r="N197">
            <v>19526.328162275957</v>
          </cell>
          <cell r="Q197">
            <v>19786.281978948151</v>
          </cell>
          <cell r="T197">
            <v>21448.955946431193</v>
          </cell>
        </row>
        <row r="199">
          <cell r="C199" t="str">
            <v>C/A G/L &amp; BUDGET INPUT</v>
          </cell>
        </row>
        <row r="201">
          <cell r="C201" t="str">
            <v>Medicare Contractual Allowances</v>
          </cell>
        </row>
        <row r="202">
          <cell r="C202" t="str">
            <v>Medicare Target Allowance</v>
          </cell>
          <cell r="E202">
            <v>500000</v>
          </cell>
          <cell r="H202">
            <v>0</v>
          </cell>
          <cell r="K202">
            <v>251938</v>
          </cell>
          <cell r="N202">
            <v>755814</v>
          </cell>
          <cell r="Q202">
            <v>755814</v>
          </cell>
          <cell r="T202">
            <v>819302.37600000005</v>
          </cell>
          <cell r="W202" t="str">
            <v>425800</v>
          </cell>
        </row>
        <row r="203">
          <cell r="C203" t="str">
            <v>Medicare Inpatient</v>
          </cell>
          <cell r="E203">
            <v>42660961.719999999</v>
          </cell>
          <cell r="H203">
            <v>50411921</v>
          </cell>
          <cell r="K203">
            <v>13901021</v>
          </cell>
          <cell r="N203">
            <v>41267525.322169706</v>
          </cell>
          <cell r="Q203">
            <v>39467431.178655431</v>
          </cell>
          <cell r="T203">
            <v>45489945.464065492</v>
          </cell>
          <cell r="W203" t="str">
            <v>424000</v>
          </cell>
        </row>
        <row r="204">
          <cell r="C204" t="str">
            <v>Medicare Billing Adjustment</v>
          </cell>
          <cell r="E204">
            <v>294624.48</v>
          </cell>
          <cell r="H204">
            <v>339000</v>
          </cell>
          <cell r="K204">
            <v>173548</v>
          </cell>
          <cell r="N204">
            <v>520644</v>
          </cell>
          <cell r="Q204">
            <v>520644</v>
          </cell>
          <cell r="T204">
            <v>564378.09600000002</v>
          </cell>
          <cell r="W204" t="str">
            <v>425600</v>
          </cell>
        </row>
        <row r="205">
          <cell r="C205" t="str">
            <v>Medicare Outpatient</v>
          </cell>
          <cell r="E205">
            <v>68913057.920000002</v>
          </cell>
          <cell r="H205">
            <v>70119844</v>
          </cell>
          <cell r="K205">
            <v>24026149</v>
          </cell>
          <cell r="N205">
            <v>76803914.470237777</v>
          </cell>
          <cell r="Q205">
            <v>76781105.915039986</v>
          </cell>
          <cell r="T205">
            <v>85489200.08727406</v>
          </cell>
          <cell r="W205" t="str">
            <v>424800</v>
          </cell>
        </row>
        <row r="206">
          <cell r="C206" t="str">
            <v>Medicare IP Physician</v>
          </cell>
          <cell r="E206">
            <v>8211544.3300000001</v>
          </cell>
          <cell r="H206">
            <v>7493121</v>
          </cell>
          <cell r="K206">
            <v>2305339</v>
          </cell>
          <cell r="N206">
            <v>7233036.6646148739</v>
          </cell>
          <cell r="Q206">
            <v>7121490.466709394</v>
          </cell>
          <cell r="T206">
            <v>7969406.862312831</v>
          </cell>
          <cell r="W206" t="str">
            <v>425000</v>
          </cell>
        </row>
        <row r="207">
          <cell r="C207" t="str">
            <v>Medicare OP Physician</v>
          </cell>
          <cell r="E207">
            <v>8030607.9699999997</v>
          </cell>
          <cell r="H207">
            <v>9708434</v>
          </cell>
          <cell r="K207">
            <v>3836702</v>
          </cell>
          <cell r="N207">
            <v>10714875.48987177</v>
          </cell>
          <cell r="Q207">
            <v>11836153.780373503</v>
          </cell>
          <cell r="T207">
            <v>13245419.513511257</v>
          </cell>
          <cell r="W207" t="str">
            <v>425200</v>
          </cell>
        </row>
        <row r="208">
          <cell r="C208" t="str">
            <v>Medicare Waiver Of Liability</v>
          </cell>
          <cell r="E208">
            <v>4850723.17</v>
          </cell>
          <cell r="H208">
            <v>4302000</v>
          </cell>
          <cell r="K208">
            <v>1612215</v>
          </cell>
          <cell r="N208">
            <v>4836645</v>
          </cell>
          <cell r="Q208">
            <v>4836645</v>
          </cell>
          <cell r="T208">
            <v>5242923.18</v>
          </cell>
          <cell r="W208" t="str">
            <v>425400</v>
          </cell>
        </row>
        <row r="209">
          <cell r="C209" t="str">
            <v>Medicare Rehab</v>
          </cell>
          <cell r="E209">
            <v>48511.81</v>
          </cell>
          <cell r="H209">
            <v>0</v>
          </cell>
          <cell r="K209">
            <v>-136565</v>
          </cell>
          <cell r="N209">
            <v>-136565</v>
          </cell>
          <cell r="Q209">
            <v>0</v>
          </cell>
          <cell r="T209">
            <v>0</v>
          </cell>
          <cell r="W209" t="str">
            <v>424200</v>
          </cell>
        </row>
        <row r="210">
          <cell r="C210" t="str">
            <v>Medicare Psych</v>
          </cell>
          <cell r="E210">
            <v>2319646.4300000002</v>
          </cell>
          <cell r="H210">
            <v>2518294</v>
          </cell>
          <cell r="K210">
            <v>1171521</v>
          </cell>
          <cell r="N210">
            <v>3568156.1805092436</v>
          </cell>
          <cell r="Q210">
            <v>3417179.8683026102</v>
          </cell>
          <cell r="T210">
            <v>3919982.53655808</v>
          </cell>
          <cell r="W210" t="str">
            <v>424400</v>
          </cell>
        </row>
        <row r="211">
          <cell r="C211" t="str">
            <v>Medicare Swing Bed</v>
          </cell>
          <cell r="E211">
            <v>1184888.27</v>
          </cell>
          <cell r="H211">
            <v>535930</v>
          </cell>
          <cell r="K211">
            <v>444085</v>
          </cell>
          <cell r="N211">
            <v>1325208.8927545778</v>
          </cell>
          <cell r="Q211">
            <v>1278022.5721854775</v>
          </cell>
          <cell r="T211">
            <v>1401167.1065418192</v>
          </cell>
          <cell r="W211" t="str">
            <v>424600</v>
          </cell>
        </row>
        <row r="212">
          <cell r="C212" t="str">
            <v>Total Medicare Contractual</v>
          </cell>
          <cell r="E212">
            <v>137014566.10000002</v>
          </cell>
          <cell r="H212">
            <v>145428544</v>
          </cell>
          <cell r="K212">
            <v>47585953</v>
          </cell>
          <cell r="N212">
            <v>146889255.02015793</v>
          </cell>
          <cell r="Q212">
            <v>146014486.78126642</v>
          </cell>
          <cell r="T212">
            <v>164141725.22226357</v>
          </cell>
        </row>
        <row r="214">
          <cell r="C214" t="str">
            <v>Medicaid Contractual Allowances</v>
          </cell>
        </row>
        <row r="215">
          <cell r="C215" t="str">
            <v>Medicaid Outpatient</v>
          </cell>
          <cell r="E215">
            <v>26785083.539999999</v>
          </cell>
          <cell r="H215">
            <v>29178405</v>
          </cell>
          <cell r="K215">
            <v>8995432</v>
          </cell>
          <cell r="N215">
            <v>27969098.388567921</v>
          </cell>
          <cell r="Q215">
            <v>27942119.948698975</v>
          </cell>
          <cell r="T215">
            <v>31119268.649973966</v>
          </cell>
          <cell r="W215" t="str">
            <v>428800</v>
          </cell>
        </row>
        <row r="216">
          <cell r="C216" t="str">
            <v>Medicaid Inpatient</v>
          </cell>
          <cell r="E216">
            <v>14439759.060000001</v>
          </cell>
          <cell r="H216">
            <v>8507313</v>
          </cell>
          <cell r="K216">
            <v>3701948</v>
          </cell>
          <cell r="N216">
            <v>8403542.7684153132</v>
          </cell>
          <cell r="Q216">
            <v>8019996.6425305223</v>
          </cell>
          <cell r="T216">
            <v>9290492.2760219909</v>
          </cell>
          <cell r="W216" t="str">
            <v>428000</v>
          </cell>
        </row>
        <row r="217">
          <cell r="C217" t="str">
            <v>Medicaid IP Psych CA</v>
          </cell>
          <cell r="E217">
            <v>523</v>
          </cell>
          <cell r="H217">
            <v>0</v>
          </cell>
          <cell r="K217">
            <v>13043</v>
          </cell>
          <cell r="N217">
            <v>3040140.1706613111</v>
          </cell>
          <cell r="Q217">
            <v>2901385.1221374427</v>
          </cell>
          <cell r="T217">
            <v>3361010.8917050511</v>
          </cell>
          <cell r="W217" t="str">
            <v>428400</v>
          </cell>
        </row>
        <row r="218">
          <cell r="C218" t="str">
            <v>Medicaid Billing Adjustment</v>
          </cell>
          <cell r="E218">
            <v>685007.29</v>
          </cell>
          <cell r="H218">
            <v>1292000</v>
          </cell>
          <cell r="K218">
            <v>93160</v>
          </cell>
          <cell r="N218">
            <v>279480</v>
          </cell>
          <cell r="Q218">
            <v>279480</v>
          </cell>
          <cell r="T218">
            <v>302956.32</v>
          </cell>
          <cell r="W218" t="str">
            <v>429600</v>
          </cell>
        </row>
        <row r="219">
          <cell r="C219" t="str">
            <v>Medicaid Waiver of Liability</v>
          </cell>
          <cell r="E219">
            <v>568738.31000000006</v>
          </cell>
          <cell r="H219">
            <v>0</v>
          </cell>
          <cell r="K219">
            <v>465251</v>
          </cell>
          <cell r="N219">
            <v>1395753</v>
          </cell>
          <cell r="Q219">
            <v>1395753</v>
          </cell>
          <cell r="T219">
            <v>1512996.2520000001</v>
          </cell>
          <cell r="W219" t="str">
            <v>429400</v>
          </cell>
        </row>
        <row r="220">
          <cell r="C220" t="str">
            <v>Medicaid Level II</v>
          </cell>
          <cell r="E220">
            <v>267453.38</v>
          </cell>
          <cell r="H220">
            <v>2550786</v>
          </cell>
          <cell r="K220">
            <v>188183</v>
          </cell>
          <cell r="N220">
            <v>1680408.6463403387</v>
          </cell>
          <cell r="Q220">
            <v>1562737.4124903886</v>
          </cell>
          <cell r="T220">
            <v>1701250.9327948096</v>
          </cell>
          <cell r="W220" t="str">
            <v>428600</v>
          </cell>
        </row>
        <row r="221">
          <cell r="C221" t="str">
            <v>Mediciad MIC Allowance</v>
          </cell>
          <cell r="E221">
            <v>1208</v>
          </cell>
          <cell r="H221">
            <v>200000</v>
          </cell>
          <cell r="K221">
            <v>0</v>
          </cell>
          <cell r="N221">
            <v>200000</v>
          </cell>
          <cell r="Q221">
            <v>200000</v>
          </cell>
          <cell r="T221">
            <v>216800</v>
          </cell>
          <cell r="W221" t="str">
            <v>429800</v>
          </cell>
        </row>
        <row r="222">
          <cell r="C222" t="str">
            <v>Medicaid Physician IP</v>
          </cell>
          <cell r="E222">
            <v>3108192.64</v>
          </cell>
          <cell r="H222">
            <v>2182636</v>
          </cell>
          <cell r="K222">
            <v>795517</v>
          </cell>
          <cell r="N222">
            <v>2364484.7745728628</v>
          </cell>
          <cell r="Q222">
            <v>2328020.2439975785</v>
          </cell>
          <cell r="T222">
            <v>2595681.9480290939</v>
          </cell>
          <cell r="W222" t="str">
            <v>429000</v>
          </cell>
        </row>
        <row r="223">
          <cell r="C223" t="str">
            <v>Medicaid Physician OP</v>
          </cell>
          <cell r="E223">
            <v>4763435.84</v>
          </cell>
          <cell r="H223">
            <v>5713032</v>
          </cell>
          <cell r="K223">
            <v>2204808</v>
          </cell>
          <cell r="N223">
            <v>6017250.4756950419</v>
          </cell>
          <cell r="Q223">
            <v>6646936.9646594431</v>
          </cell>
          <cell r="T223">
            <v>7411161.8991529793</v>
          </cell>
          <cell r="W223" t="str">
            <v>429200</v>
          </cell>
        </row>
        <row r="224">
          <cell r="C224" t="str">
            <v>Medicaid DSH</v>
          </cell>
          <cell r="E224">
            <v>-4587413.05</v>
          </cell>
          <cell r="H224">
            <v>-5336685</v>
          </cell>
          <cell r="K224">
            <v>-1796700</v>
          </cell>
          <cell r="N224">
            <v>-5395100</v>
          </cell>
          <cell r="Q224">
            <v>-5395100</v>
          </cell>
          <cell r="T224">
            <v>-5395100</v>
          </cell>
          <cell r="W224" t="str">
            <v>429900</v>
          </cell>
        </row>
        <row r="225">
          <cell r="C225" t="str">
            <v>Total Medicaid Contractual</v>
          </cell>
          <cell r="E225">
            <v>46031988.010000005</v>
          </cell>
          <cell r="H225">
            <v>44287487</v>
          </cell>
          <cell r="K225">
            <v>14660642</v>
          </cell>
          <cell r="N225">
            <v>45955058.22425279</v>
          </cell>
          <cell r="Q225">
            <v>45881329.334514357</v>
          </cell>
          <cell r="T225">
            <v>52116519.169677891</v>
          </cell>
        </row>
        <row r="227">
          <cell r="C227" t="str">
            <v>Blue Cross Contractual Allowances</v>
          </cell>
        </row>
        <row r="228">
          <cell r="C228" t="str">
            <v>Blue Cross IP Facility</v>
          </cell>
          <cell r="E228">
            <v>-1629153.65</v>
          </cell>
          <cell r="H228">
            <v>1517559</v>
          </cell>
          <cell r="K228">
            <v>479120</v>
          </cell>
          <cell r="N228">
            <v>1319109.4819822763</v>
          </cell>
          <cell r="Q228">
            <v>1272140.3413261378</v>
          </cell>
          <cell r="T228">
            <v>1379040.3961600072</v>
          </cell>
          <cell r="W228" t="str">
            <v>432000</v>
          </cell>
        </row>
        <row r="229">
          <cell r="C229" t="str">
            <v>Blue Cross OP Facility</v>
          </cell>
          <cell r="E229">
            <v>3236245.94</v>
          </cell>
          <cell r="H229">
            <v>3425308</v>
          </cell>
          <cell r="K229">
            <v>1401235</v>
          </cell>
          <cell r="N229">
            <v>3912163.1740967585</v>
          </cell>
          <cell r="Q229">
            <v>3922377.0270601627</v>
          </cell>
          <cell r="T229">
            <v>4251856.6933376398</v>
          </cell>
          <cell r="W229" t="str">
            <v>432200</v>
          </cell>
        </row>
        <row r="230">
          <cell r="C230" t="str">
            <v>Blue Shield IP Physician</v>
          </cell>
          <cell r="E230">
            <v>6043433.2400000002</v>
          </cell>
          <cell r="H230">
            <v>2289280</v>
          </cell>
          <cell r="K230">
            <v>472025</v>
          </cell>
          <cell r="N230">
            <v>1123855.4432327366</v>
          </cell>
          <cell r="Q230">
            <v>1106523.6077256282</v>
          </cell>
          <cell r="T230">
            <v>1199471.5624793966</v>
          </cell>
          <cell r="W230" t="str">
            <v>432400</v>
          </cell>
        </row>
        <row r="231">
          <cell r="C231" t="str">
            <v>Blue Shield OP Physician</v>
          </cell>
          <cell r="E231">
            <v>4106610.92</v>
          </cell>
          <cell r="H231">
            <v>6029322</v>
          </cell>
          <cell r="K231">
            <v>1953169</v>
          </cell>
          <cell r="N231">
            <v>4497966.6615960021</v>
          </cell>
          <cell r="Q231">
            <v>4968664.8394530835</v>
          </cell>
          <cell r="T231">
            <v>5386032.7099694414</v>
          </cell>
          <cell r="W231" t="str">
            <v>432600</v>
          </cell>
        </row>
        <row r="232">
          <cell r="C232" t="str">
            <v>BC Waiver of Liability</v>
          </cell>
          <cell r="E232">
            <v>152244.13</v>
          </cell>
          <cell r="H232">
            <v>0</v>
          </cell>
          <cell r="K232">
            <v>91304</v>
          </cell>
          <cell r="N232">
            <v>273912</v>
          </cell>
          <cell r="Q232">
            <v>273912</v>
          </cell>
          <cell r="T232">
            <v>296920.60800000001</v>
          </cell>
          <cell r="W232" t="str">
            <v>432800</v>
          </cell>
        </row>
        <row r="233">
          <cell r="C233" t="str">
            <v>BCBS Audit Recovery</v>
          </cell>
          <cell r="E233">
            <v>0</v>
          </cell>
          <cell r="H233">
            <v>0</v>
          </cell>
          <cell r="K233">
            <v>32555</v>
          </cell>
          <cell r="N233">
            <v>97665</v>
          </cell>
          <cell r="Q233">
            <v>97665</v>
          </cell>
          <cell r="T233">
            <v>105868.86</v>
          </cell>
          <cell r="W233" t="str">
            <v>433200</v>
          </cell>
        </row>
        <row r="234">
          <cell r="C234" t="str">
            <v>Blue Cross Billing Adjustment</v>
          </cell>
          <cell r="E234">
            <v>101313.79</v>
          </cell>
          <cell r="H234">
            <v>272000</v>
          </cell>
          <cell r="K234">
            <v>481</v>
          </cell>
          <cell r="N234">
            <v>1443</v>
          </cell>
          <cell r="Q234">
            <v>1443</v>
          </cell>
          <cell r="T234">
            <v>1564.212</v>
          </cell>
          <cell r="W234" t="str">
            <v>433000</v>
          </cell>
        </row>
        <row r="235">
          <cell r="C235" t="str">
            <v>Total Blue Cross Contractual</v>
          </cell>
          <cell r="E235">
            <v>12010694.369999999</v>
          </cell>
          <cell r="H235">
            <v>13533469</v>
          </cell>
          <cell r="K235">
            <v>4429889</v>
          </cell>
          <cell r="N235">
            <v>11226114.760907773</v>
          </cell>
          <cell r="Q235">
            <v>11642725.815565012</v>
          </cell>
          <cell r="T235">
            <v>12620755.041946484</v>
          </cell>
        </row>
        <row r="237">
          <cell r="C237" t="str">
            <v>OTHER CONTRACTUAL ALLOWANCES</v>
          </cell>
        </row>
        <row r="239">
          <cell r="C239" t="str">
            <v>Other Contractual Allowances</v>
          </cell>
        </row>
        <row r="240">
          <cell r="C240" t="str">
            <v>Contract Adjustment - Other</v>
          </cell>
          <cell r="E240">
            <v>1222169.8600000001</v>
          </cell>
          <cell r="H240">
            <v>507200</v>
          </cell>
          <cell r="K240">
            <v>300114</v>
          </cell>
          <cell r="N240">
            <v>900342</v>
          </cell>
          <cell r="Q240">
            <v>900342</v>
          </cell>
          <cell r="T240">
            <v>975970.728</v>
          </cell>
          <cell r="W240" t="str">
            <v>437000</v>
          </cell>
        </row>
        <row r="241">
          <cell r="C241" t="str">
            <v>Aetna C/A</v>
          </cell>
          <cell r="E241">
            <v>217836.94</v>
          </cell>
          <cell r="H241">
            <v>203344</v>
          </cell>
          <cell r="K241">
            <v>57426</v>
          </cell>
          <cell r="N241">
            <v>172278</v>
          </cell>
          <cell r="Q241">
            <v>172278</v>
          </cell>
          <cell r="T241">
            <v>186749.35200000001</v>
          </cell>
          <cell r="W241" t="str">
            <v>439100</v>
          </cell>
        </row>
        <row r="242">
          <cell r="C242" t="str">
            <v>Medicare HMO IP Facility</v>
          </cell>
          <cell r="E242">
            <v>7207466.8899999997</v>
          </cell>
          <cell r="H242">
            <v>3424099</v>
          </cell>
          <cell r="K242">
            <v>1225782</v>
          </cell>
          <cell r="N242">
            <v>3031734.0016537169</v>
          </cell>
          <cell r="Q242">
            <v>2923783.9469382544</v>
          </cell>
          <cell r="T242">
            <v>3341611.3943390409</v>
          </cell>
          <cell r="W242" t="str">
            <v>426000</v>
          </cell>
        </row>
        <row r="243">
          <cell r="C243" t="str">
            <v>Medicare HMO OP Facility</v>
          </cell>
          <cell r="E243">
            <v>717427.19</v>
          </cell>
          <cell r="H243">
            <v>4414820</v>
          </cell>
          <cell r="K243">
            <v>1599518</v>
          </cell>
          <cell r="N243">
            <v>4595406.0162762869</v>
          </cell>
          <cell r="Q243">
            <v>4607403.6756960601</v>
          </cell>
          <cell r="T243">
            <v>5115072.4167834241</v>
          </cell>
          <cell r="W243" t="str">
            <v>426200</v>
          </cell>
        </row>
        <row r="244">
          <cell r="C244" t="str">
            <v>Medicare HMO IP Physician</v>
          </cell>
          <cell r="E244">
            <v>772718.09</v>
          </cell>
          <cell r="H244">
            <v>532745</v>
          </cell>
          <cell r="K244">
            <v>-27893</v>
          </cell>
          <cell r="N244">
            <v>568417.50552843814</v>
          </cell>
          <cell r="Q244">
            <v>559651.50384690356</v>
          </cell>
          <cell r="T244">
            <v>626286.10627377138</v>
          </cell>
          <cell r="W244" t="str">
            <v>426400</v>
          </cell>
        </row>
        <row r="245">
          <cell r="C245" t="str">
            <v>Medicare HMO OP Physician</v>
          </cell>
          <cell r="E245">
            <v>561783.93000000005</v>
          </cell>
          <cell r="H245">
            <v>686862</v>
          </cell>
          <cell r="K245">
            <v>260135</v>
          </cell>
          <cell r="N245">
            <v>657338.5042490433</v>
          </cell>
          <cell r="Q245">
            <v>726126.92787767411</v>
          </cell>
          <cell r="T245">
            <v>812582.86756505992</v>
          </cell>
          <cell r="W245" t="str">
            <v>426600</v>
          </cell>
        </row>
        <row r="246">
          <cell r="C246" t="str">
            <v>Medicare HMO Billing Adjust</v>
          </cell>
          <cell r="E246">
            <v>1847.21</v>
          </cell>
          <cell r="H246">
            <v>0</v>
          </cell>
          <cell r="K246">
            <v>204</v>
          </cell>
          <cell r="N246">
            <v>612</v>
          </cell>
          <cell r="Q246">
            <v>612</v>
          </cell>
          <cell r="T246">
            <v>663.40800000000002</v>
          </cell>
          <cell r="W246" t="str">
            <v>426800</v>
          </cell>
        </row>
        <row r="247">
          <cell r="C247" t="str">
            <v>Medicare HMO Waiver of Liability</v>
          </cell>
          <cell r="E247">
            <v>160054.81</v>
          </cell>
          <cell r="H247">
            <v>0</v>
          </cell>
          <cell r="K247">
            <v>16865</v>
          </cell>
          <cell r="N247">
            <v>50595</v>
          </cell>
          <cell r="Q247">
            <v>50595</v>
          </cell>
          <cell r="T247">
            <v>54844.98</v>
          </cell>
          <cell r="W247" t="str">
            <v>426900</v>
          </cell>
        </row>
        <row r="248">
          <cell r="C248" t="str">
            <v>Courtesy Allowance</v>
          </cell>
          <cell r="E248">
            <v>995396.91</v>
          </cell>
          <cell r="H248">
            <v>486336</v>
          </cell>
          <cell r="K248">
            <v>58809</v>
          </cell>
          <cell r="N248">
            <v>176427</v>
          </cell>
          <cell r="Q248">
            <v>176427</v>
          </cell>
          <cell r="T248">
            <v>191246.86799999999</v>
          </cell>
          <cell r="W248" t="str">
            <v>437600</v>
          </cell>
        </row>
        <row r="249">
          <cell r="C249" t="str">
            <v>Employee Allowances</v>
          </cell>
          <cell r="E249">
            <v>27525.88</v>
          </cell>
          <cell r="H249">
            <v>25969</v>
          </cell>
          <cell r="K249">
            <v>16915</v>
          </cell>
          <cell r="N249">
            <v>50745</v>
          </cell>
          <cell r="Q249">
            <v>50745</v>
          </cell>
          <cell r="T249">
            <v>55007.58</v>
          </cell>
          <cell r="W249" t="str">
            <v>437800</v>
          </cell>
        </row>
        <row r="250">
          <cell r="C250" t="str">
            <v>Hospital Compensation</v>
          </cell>
          <cell r="E250">
            <v>203451.89</v>
          </cell>
          <cell r="H250">
            <v>76080</v>
          </cell>
          <cell r="K250">
            <v>71152</v>
          </cell>
          <cell r="N250">
            <v>213456</v>
          </cell>
          <cell r="Q250">
            <v>213456</v>
          </cell>
          <cell r="T250">
            <v>231386.304</v>
          </cell>
          <cell r="W250" t="str">
            <v>438000</v>
          </cell>
        </row>
        <row r="251">
          <cell r="C251" t="str">
            <v>Administrative Write Off</v>
          </cell>
          <cell r="E251">
            <v>75709.95</v>
          </cell>
          <cell r="H251">
            <v>110260</v>
          </cell>
          <cell r="K251">
            <v>8358</v>
          </cell>
          <cell r="N251">
            <v>25074</v>
          </cell>
          <cell r="Q251">
            <v>25074</v>
          </cell>
          <cell r="T251">
            <v>27180.216</v>
          </cell>
          <cell r="W251" t="str">
            <v>438200</v>
          </cell>
        </row>
        <row r="252">
          <cell r="C252" t="str">
            <v>B/D Bankrupt Allowance</v>
          </cell>
          <cell r="E252">
            <v>62556.9</v>
          </cell>
          <cell r="H252">
            <v>40576</v>
          </cell>
          <cell r="K252">
            <v>325</v>
          </cell>
          <cell r="N252">
            <v>975</v>
          </cell>
          <cell r="Q252">
            <v>975</v>
          </cell>
          <cell r="T252">
            <v>1056.9000000000001</v>
          </cell>
          <cell r="W252" t="str">
            <v>438400</v>
          </cell>
        </row>
        <row r="253">
          <cell r="C253" t="str">
            <v>Bankrupt Allowance</v>
          </cell>
          <cell r="E253">
            <v>76147.509999999995</v>
          </cell>
          <cell r="H253">
            <v>40576</v>
          </cell>
          <cell r="K253">
            <v>12454</v>
          </cell>
          <cell r="N253">
            <v>37362</v>
          </cell>
          <cell r="Q253">
            <v>37362</v>
          </cell>
          <cell r="T253">
            <v>40500.408000000003</v>
          </cell>
          <cell r="W253" t="str">
            <v>438600</v>
          </cell>
        </row>
        <row r="254">
          <cell r="C254" t="str">
            <v>Workers Comp IP Facility</v>
          </cell>
          <cell r="E254">
            <v>11377.92</v>
          </cell>
          <cell r="H254">
            <v>54183</v>
          </cell>
          <cell r="K254">
            <v>20211</v>
          </cell>
          <cell r="N254">
            <v>15573.168568896526</v>
          </cell>
          <cell r="Q254">
            <v>15018.659367829252</v>
          </cell>
          <cell r="T254">
            <v>16280.702129776817</v>
          </cell>
          <cell r="W254" t="str">
            <v>434000</v>
          </cell>
        </row>
        <row r="255">
          <cell r="C255" t="str">
            <v>Workers Comp OP Facility</v>
          </cell>
          <cell r="E255">
            <v>533355.01</v>
          </cell>
          <cell r="H255">
            <v>455010</v>
          </cell>
          <cell r="K255">
            <v>183559</v>
          </cell>
          <cell r="N255">
            <v>490181.02163820085</v>
          </cell>
          <cell r="Q255">
            <v>491460.78341133287</v>
          </cell>
          <cell r="T255">
            <v>532743.48871725239</v>
          </cell>
          <cell r="W255" t="str">
            <v>434200</v>
          </cell>
        </row>
        <row r="256">
          <cell r="C256" t="str">
            <v>Workers Comp IP Physician</v>
          </cell>
          <cell r="E256">
            <v>86180.71</v>
          </cell>
          <cell r="H256">
            <v>45210</v>
          </cell>
          <cell r="K256">
            <v>-54609</v>
          </cell>
          <cell r="N256">
            <v>11082.520557462129</v>
          </cell>
          <cell r="Q256">
            <v>10911.608520275593</v>
          </cell>
          <cell r="T256">
            <v>11828.183356955351</v>
          </cell>
          <cell r="W256" t="str">
            <v>434400</v>
          </cell>
        </row>
        <row r="257">
          <cell r="C257" t="str">
            <v>Workers Comp OP Physician</v>
          </cell>
          <cell r="E257">
            <v>577368.84</v>
          </cell>
          <cell r="H257">
            <v>379659</v>
          </cell>
          <cell r="K257">
            <v>179197</v>
          </cell>
          <cell r="N257">
            <v>541393.43104041391</v>
          </cell>
          <cell r="Q257">
            <v>598048.56449667097</v>
          </cell>
          <cell r="T257">
            <v>648284.6468034049</v>
          </cell>
          <cell r="W257" t="str">
            <v>434600</v>
          </cell>
        </row>
        <row r="258">
          <cell r="C258" t="str">
            <v>Workers Comp Billing Adj</v>
          </cell>
          <cell r="E258">
            <v>44913.84</v>
          </cell>
          <cell r="H258">
            <v>0</v>
          </cell>
          <cell r="K258">
            <v>52988</v>
          </cell>
          <cell r="N258">
            <v>158964</v>
          </cell>
          <cell r="Q258">
            <v>158964</v>
          </cell>
          <cell r="T258">
            <v>172316.976</v>
          </cell>
          <cell r="W258" t="str">
            <v>434800</v>
          </cell>
        </row>
        <row r="259">
          <cell r="C259" t="str">
            <v>Workers Comp Waiver of Liability</v>
          </cell>
          <cell r="E259">
            <v>8701.48</v>
          </cell>
          <cell r="H259">
            <v>0</v>
          </cell>
          <cell r="K259">
            <v>12356</v>
          </cell>
          <cell r="N259">
            <v>37068</v>
          </cell>
          <cell r="Q259">
            <v>37068</v>
          </cell>
          <cell r="T259">
            <v>40181.712</v>
          </cell>
          <cell r="W259" t="str">
            <v>434900</v>
          </cell>
        </row>
        <row r="260">
          <cell r="C260" t="str">
            <v>Settlement Allowance</v>
          </cell>
          <cell r="E260">
            <v>10938.82</v>
          </cell>
          <cell r="H260">
            <v>40576</v>
          </cell>
          <cell r="K260">
            <v>0</v>
          </cell>
          <cell r="N260">
            <v>0</v>
          </cell>
          <cell r="Q260">
            <v>0</v>
          </cell>
          <cell r="T260">
            <v>0</v>
          </cell>
          <cell r="W260" t="str">
            <v>438800</v>
          </cell>
        </row>
        <row r="261">
          <cell r="C261" t="str">
            <v>General Reserve</v>
          </cell>
          <cell r="E261">
            <v>0</v>
          </cell>
          <cell r="H261">
            <v>1521600</v>
          </cell>
          <cell r="N261">
            <v>1000000</v>
          </cell>
          <cell r="Q261">
            <v>1000000</v>
          </cell>
          <cell r="T261">
            <v>1000000</v>
          </cell>
          <cell r="W261" t="str">
            <v>437400</v>
          </cell>
        </row>
        <row r="262">
          <cell r="C262" t="str">
            <v>Accrued C/A</v>
          </cell>
          <cell r="E262">
            <v>230053.31</v>
          </cell>
          <cell r="H262">
            <v>0</v>
          </cell>
          <cell r="K262">
            <v>789908</v>
          </cell>
          <cell r="N262">
            <v>0</v>
          </cell>
          <cell r="Q262">
            <v>0</v>
          </cell>
          <cell r="T262">
            <v>0</v>
          </cell>
          <cell r="W262" t="str">
            <v>436400</v>
          </cell>
        </row>
        <row r="263">
          <cell r="C263" t="str">
            <v>Contractual Default</v>
          </cell>
          <cell r="E263">
            <v>37437.339999999997</v>
          </cell>
          <cell r="H263">
            <v>0</v>
          </cell>
          <cell r="K263">
            <v>169591</v>
          </cell>
          <cell r="N263">
            <v>0</v>
          </cell>
          <cell r="Q263">
            <v>0</v>
          </cell>
          <cell r="T263">
            <v>0</v>
          </cell>
          <cell r="W263" t="str">
            <v>444444</v>
          </cell>
        </row>
        <row r="264">
          <cell r="C264" t="str">
            <v>MVP C/A</v>
          </cell>
          <cell r="E264">
            <v>936284.64</v>
          </cell>
          <cell r="K264">
            <v>396771</v>
          </cell>
          <cell r="N264">
            <v>1190313</v>
          </cell>
          <cell r="Q264">
            <v>1190313</v>
          </cell>
          <cell r="T264">
            <v>1290299.2919999999</v>
          </cell>
          <cell r="W264" t="str">
            <v>435400</v>
          </cell>
        </row>
        <row r="265">
          <cell r="C265" t="str">
            <v>MVP Billing Adjmt C/A</v>
          </cell>
          <cell r="E265">
            <v>2061.2600000000002</v>
          </cell>
          <cell r="H265">
            <v>618784</v>
          </cell>
          <cell r="K265">
            <v>320</v>
          </cell>
          <cell r="N265">
            <v>960</v>
          </cell>
          <cell r="Q265">
            <v>960</v>
          </cell>
          <cell r="T265">
            <v>1040.6400000000001</v>
          </cell>
          <cell r="W265" t="str">
            <v>435800</v>
          </cell>
        </row>
        <row r="266">
          <cell r="C266" t="str">
            <v>MVP Waiver of Liab C/A</v>
          </cell>
          <cell r="E266">
            <v>268638.96999999997</v>
          </cell>
          <cell r="H266">
            <v>182592</v>
          </cell>
          <cell r="K266">
            <v>82383</v>
          </cell>
          <cell r="N266">
            <v>247149</v>
          </cell>
          <cell r="Q266">
            <v>247149</v>
          </cell>
          <cell r="T266">
            <v>267909.516</v>
          </cell>
          <cell r="W266" t="str">
            <v>435600</v>
          </cell>
        </row>
        <row r="267">
          <cell r="C267" t="str">
            <v>Tricare Billing Adjmt</v>
          </cell>
          <cell r="E267">
            <v>-1747.56</v>
          </cell>
          <cell r="H267">
            <v>10144</v>
          </cell>
          <cell r="K267">
            <v>-154</v>
          </cell>
          <cell r="N267">
            <v>-462</v>
          </cell>
          <cell r="Q267">
            <v>-462</v>
          </cell>
          <cell r="T267">
            <v>-500.80799999999999</v>
          </cell>
          <cell r="W267" t="str">
            <v>436200</v>
          </cell>
        </row>
        <row r="268">
          <cell r="C268" t="str">
            <v>Tricare Allowance</v>
          </cell>
          <cell r="E268">
            <v>1401678.04</v>
          </cell>
          <cell r="H268">
            <v>590924</v>
          </cell>
          <cell r="K268">
            <v>515698</v>
          </cell>
          <cell r="N268">
            <v>1547094</v>
          </cell>
          <cell r="Q268">
            <v>1547094</v>
          </cell>
          <cell r="T268">
            <v>1677049.8959999999</v>
          </cell>
          <cell r="W268" t="str">
            <v>436000</v>
          </cell>
        </row>
        <row r="269">
          <cell r="C269" t="str">
            <v>Tricare Waiver of Liability</v>
          </cell>
          <cell r="E269">
            <v>48303.49</v>
          </cell>
          <cell r="H269">
            <v>0</v>
          </cell>
          <cell r="K269">
            <v>5567</v>
          </cell>
          <cell r="N269">
            <v>16701</v>
          </cell>
          <cell r="Q269">
            <v>16701</v>
          </cell>
          <cell r="T269">
            <v>18103.883999999998</v>
          </cell>
          <cell r="W269" t="str">
            <v>436300</v>
          </cell>
        </row>
        <row r="270">
          <cell r="C270" t="str">
            <v>Catamount IP Facility CA</v>
          </cell>
          <cell r="E270">
            <v>3530839.09</v>
          </cell>
          <cell r="H270">
            <v>1491180</v>
          </cell>
          <cell r="K270">
            <v>262655</v>
          </cell>
          <cell r="N270">
            <v>329390.65953024261</v>
          </cell>
          <cell r="Q270">
            <v>317662.14386902162</v>
          </cell>
          <cell r="T270">
            <v>474683.76046409685</v>
          </cell>
          <cell r="W270" t="str">
            <v>430000</v>
          </cell>
        </row>
        <row r="271">
          <cell r="C271" t="str">
            <v>Catamount OP Facility CA</v>
          </cell>
          <cell r="E271">
            <v>-71752.73</v>
          </cell>
          <cell r="H271">
            <v>2892462</v>
          </cell>
          <cell r="K271">
            <v>685863</v>
          </cell>
          <cell r="N271">
            <v>836796.74014486826</v>
          </cell>
          <cell r="Q271">
            <v>838981.44422896334</v>
          </cell>
          <cell r="T271">
            <v>1253536.9763501068</v>
          </cell>
          <cell r="W271" t="str">
            <v>430200</v>
          </cell>
        </row>
        <row r="272">
          <cell r="C272" t="str">
            <v>Catamount IP Physicican CA</v>
          </cell>
          <cell r="E272">
            <v>54171.53</v>
          </cell>
          <cell r="H272">
            <v>0</v>
          </cell>
          <cell r="K272">
            <v>2872</v>
          </cell>
          <cell r="N272">
            <v>144918.75392286811</v>
          </cell>
          <cell r="Q272">
            <v>142683.85083100657</v>
          </cell>
          <cell r="T272">
            <v>160413.79139491354</v>
          </cell>
          <cell r="W272" t="str">
            <v>430400</v>
          </cell>
        </row>
        <row r="273">
          <cell r="C273" t="str">
            <v>Catamount OP Physician CA</v>
          </cell>
          <cell r="E273">
            <v>695220.22</v>
          </cell>
          <cell r="H273">
            <v>0</v>
          </cell>
          <cell r="K273">
            <v>278989</v>
          </cell>
          <cell r="N273">
            <v>766200.50612774317</v>
          </cell>
          <cell r="Q273">
            <v>846380.99861265952</v>
          </cell>
          <cell r="T273">
            <v>951552.60803885013</v>
          </cell>
          <cell r="W273" t="str">
            <v>430600</v>
          </cell>
        </row>
        <row r="274">
          <cell r="C274" t="str">
            <v>Catamount Billing Adjustments</v>
          </cell>
          <cell r="E274">
            <v>220.82</v>
          </cell>
          <cell r="H274">
            <v>0</v>
          </cell>
          <cell r="K274">
            <v>0</v>
          </cell>
          <cell r="N274">
            <v>0</v>
          </cell>
          <cell r="Q274">
            <v>0</v>
          </cell>
          <cell r="T274">
            <v>0</v>
          </cell>
          <cell r="W274" t="str">
            <v>430800</v>
          </cell>
        </row>
        <row r="275">
          <cell r="C275" t="str">
            <v>Catamount Waiver of Liability</v>
          </cell>
          <cell r="E275">
            <v>23645.52</v>
          </cell>
          <cell r="H275">
            <v>439850</v>
          </cell>
          <cell r="K275">
            <v>10065</v>
          </cell>
          <cell r="N275">
            <v>30195</v>
          </cell>
          <cell r="Q275">
            <v>30195</v>
          </cell>
          <cell r="T275">
            <v>32731.38</v>
          </cell>
          <cell r="W275" t="str">
            <v>430900</v>
          </cell>
        </row>
        <row r="276">
          <cell r="C276" t="str">
            <v>Pace VT</v>
          </cell>
          <cell r="E276">
            <v>928686.42999999993</v>
          </cell>
          <cell r="H276">
            <v>0</v>
          </cell>
          <cell r="K276">
            <v>-313</v>
          </cell>
          <cell r="N276">
            <v>-313</v>
          </cell>
          <cell r="Q276">
            <v>0</v>
          </cell>
          <cell r="T276">
            <v>0</v>
          </cell>
          <cell r="W276" t="str">
            <v>427000/427200</v>
          </cell>
        </row>
        <row r="277">
          <cell r="C277" t="str">
            <v>UHC Facility CA</v>
          </cell>
          <cell r="E277">
            <v>17660.79</v>
          </cell>
          <cell r="H277">
            <v>197808</v>
          </cell>
          <cell r="K277">
            <v>-5174</v>
          </cell>
          <cell r="N277">
            <v>-15522</v>
          </cell>
          <cell r="Q277">
            <v>-15522</v>
          </cell>
          <cell r="T277">
            <v>-16825.848000000002</v>
          </cell>
          <cell r="W277" t="str">
            <v>439600</v>
          </cell>
        </row>
        <row r="278">
          <cell r="C278" t="str">
            <v>UHC Physician CA</v>
          </cell>
          <cell r="E278">
            <v>72410.539999999994</v>
          </cell>
          <cell r="H278">
            <v>0</v>
          </cell>
          <cell r="K278">
            <v>-28948</v>
          </cell>
          <cell r="N278">
            <v>-86844</v>
          </cell>
          <cell r="Q278">
            <v>-86844</v>
          </cell>
          <cell r="T278">
            <v>-94138.896000000008</v>
          </cell>
          <cell r="W278" t="str">
            <v>439800</v>
          </cell>
        </row>
        <row r="279">
          <cell r="C279" t="str">
            <v>UHC Billing Adjustment</v>
          </cell>
          <cell r="E279">
            <v>251222.95</v>
          </cell>
          <cell r="H279">
            <v>0</v>
          </cell>
          <cell r="K279">
            <v>104318</v>
          </cell>
          <cell r="N279">
            <v>312954</v>
          </cell>
          <cell r="Q279">
            <v>312954</v>
          </cell>
          <cell r="T279">
            <v>339242.136</v>
          </cell>
          <cell r="W279" t="str">
            <v>439200</v>
          </cell>
        </row>
        <row r="280">
          <cell r="C280" t="str">
            <v>CDPHP Billing Adjustment</v>
          </cell>
          <cell r="E280">
            <v>147395.49</v>
          </cell>
          <cell r="H280">
            <v>0</v>
          </cell>
          <cell r="K280">
            <v>49865</v>
          </cell>
          <cell r="N280">
            <v>149595</v>
          </cell>
          <cell r="Q280">
            <v>149595</v>
          </cell>
          <cell r="T280">
            <v>162160.98000000001</v>
          </cell>
          <cell r="W280" t="str">
            <v>439300</v>
          </cell>
        </row>
        <row r="281">
          <cell r="C281" t="str">
            <v>CDPHP CA</v>
          </cell>
          <cell r="E281">
            <v>3941.51</v>
          </cell>
          <cell r="H281">
            <v>76080</v>
          </cell>
          <cell r="K281">
            <v>1465</v>
          </cell>
          <cell r="N281">
            <v>28868.253737315095</v>
          </cell>
          <cell r="Q281">
            <v>28829.794489785883</v>
          </cell>
          <cell r="T281">
            <v>31251.789482927947</v>
          </cell>
          <cell r="W281" t="str">
            <v>439900</v>
          </cell>
        </row>
        <row r="282">
          <cell r="C282" t="str">
            <v>Comm Allowance</v>
          </cell>
          <cell r="E282">
            <v>658929.35</v>
          </cell>
          <cell r="H282">
            <v>243456</v>
          </cell>
          <cell r="K282">
            <v>339082</v>
          </cell>
          <cell r="N282">
            <v>1017246</v>
          </cell>
          <cell r="Q282">
            <v>1017246</v>
          </cell>
          <cell r="T282">
            <v>1102703.8101442412</v>
          </cell>
          <cell r="W282" t="str">
            <v>439400</v>
          </cell>
        </row>
        <row r="283">
          <cell r="C283" t="str">
            <v>Comm Waiver of Liab</v>
          </cell>
          <cell r="E283">
            <v>266913.58</v>
          </cell>
          <cell r="H283">
            <v>207758</v>
          </cell>
          <cell r="K283">
            <v>55788</v>
          </cell>
          <cell r="N283">
            <v>167364</v>
          </cell>
          <cell r="Q283">
            <v>167364</v>
          </cell>
          <cell r="T283">
            <v>181422.576</v>
          </cell>
          <cell r="W283" t="str">
            <v>436600</v>
          </cell>
        </row>
        <row r="284">
          <cell r="C284" t="str">
            <v>Comm Billing Adjustments</v>
          </cell>
          <cell r="E284">
            <v>35387.56</v>
          </cell>
          <cell r="H284">
            <v>97223</v>
          </cell>
          <cell r="K284">
            <v>4281</v>
          </cell>
          <cell r="N284">
            <v>12843</v>
          </cell>
          <cell r="Q284">
            <v>12843</v>
          </cell>
          <cell r="T284">
            <v>13921.812</v>
          </cell>
          <cell r="W284" t="str">
            <v>436800</v>
          </cell>
        </row>
        <row r="285">
          <cell r="C285" t="str">
            <v>MVP Capitated Contract OP</v>
          </cell>
          <cell r="E285">
            <v>-23255.599999999999</v>
          </cell>
          <cell r="H285">
            <v>307963</v>
          </cell>
          <cell r="K285">
            <v>-1650</v>
          </cell>
          <cell r="N285">
            <v>-4950</v>
          </cell>
          <cell r="Q285">
            <v>-4950</v>
          </cell>
          <cell r="T285">
            <v>-5365.8</v>
          </cell>
          <cell r="W285" t="str">
            <v>437200</v>
          </cell>
        </row>
        <row r="286">
          <cell r="C286" t="str">
            <v>Multiplan Commercial Discount</v>
          </cell>
          <cell r="E286">
            <v>0</v>
          </cell>
          <cell r="H286">
            <v>0</v>
          </cell>
          <cell r="K286">
            <v>-99494</v>
          </cell>
          <cell r="N286">
            <v>-298482</v>
          </cell>
          <cell r="Q286">
            <v>-298482</v>
          </cell>
          <cell r="T286">
            <v>-323554.48800000001</v>
          </cell>
          <cell r="W286" t="str">
            <v>439500</v>
          </cell>
        </row>
        <row r="287">
          <cell r="C287" t="str">
            <v>CIGNA</v>
          </cell>
          <cell r="E287">
            <v>1306194.3600000001</v>
          </cell>
          <cell r="H287">
            <v>2298754</v>
          </cell>
          <cell r="K287">
            <v>394911</v>
          </cell>
          <cell r="N287">
            <v>1184733</v>
          </cell>
          <cell r="Q287">
            <v>942428.02771186572</v>
          </cell>
          <cell r="T287">
            <v>1021597.7922094498</v>
          </cell>
          <cell r="W287" t="str">
            <v>435000</v>
          </cell>
        </row>
        <row r="288">
          <cell r="C288" t="str">
            <v>CIGNA Billing Adjustment</v>
          </cell>
          <cell r="E288">
            <v>593.03</v>
          </cell>
          <cell r="H288">
            <v>0</v>
          </cell>
          <cell r="K288">
            <v>146</v>
          </cell>
          <cell r="N288">
            <v>438</v>
          </cell>
          <cell r="Q288">
            <v>438</v>
          </cell>
          <cell r="T288">
            <v>474.79200000000003</v>
          </cell>
          <cell r="W288" t="str">
            <v>435200</v>
          </cell>
        </row>
        <row r="289">
          <cell r="C289" t="str">
            <v>CIGNA Waiver of Liability</v>
          </cell>
          <cell r="E289">
            <v>161305.53</v>
          </cell>
          <cell r="H289">
            <v>0</v>
          </cell>
          <cell r="K289">
            <v>134804</v>
          </cell>
          <cell r="N289">
            <v>404412</v>
          </cell>
          <cell r="Q289">
            <v>404412</v>
          </cell>
          <cell r="T289">
            <v>438382.60800000001</v>
          </cell>
          <cell r="W289" t="str">
            <v>435300</v>
          </cell>
        </row>
        <row r="290">
          <cell r="C290" t="str">
            <v>Psych ICU</v>
          </cell>
          <cell r="E290">
            <v>-904335.2</v>
          </cell>
          <cell r="H290">
            <v>0</v>
          </cell>
          <cell r="K290">
            <v>-169073</v>
          </cell>
          <cell r="N290">
            <v>-507219</v>
          </cell>
          <cell r="Q290">
            <v>-507219</v>
          </cell>
          <cell r="T290">
            <v>-507219</v>
          </cell>
          <cell r="W290" t="str">
            <v>438900</v>
          </cell>
        </row>
        <row r="291">
          <cell r="C291" t="str">
            <v>Free Care Provision</v>
          </cell>
          <cell r="E291">
            <v>7390442.5099999998</v>
          </cell>
          <cell r="H291">
            <v>5972064</v>
          </cell>
          <cell r="K291">
            <v>2198563</v>
          </cell>
          <cell r="N291">
            <v>7145851.203912003</v>
          </cell>
          <cell r="Q291">
            <v>6818469.3345220014</v>
          </cell>
          <cell r="T291">
            <v>7391288.2784780022</v>
          </cell>
          <cell r="W291" t="str">
            <v>439000</v>
          </cell>
        </row>
        <row r="292">
          <cell r="C292" t="str">
            <v>Bad Debt Provision</v>
          </cell>
          <cell r="E292">
            <v>6872448</v>
          </cell>
          <cell r="H292">
            <v>9647180</v>
          </cell>
          <cell r="K292">
            <v>1566557.8</v>
          </cell>
          <cell r="N292">
            <v>7601598.9240000024</v>
          </cell>
          <cell r="Q292">
            <v>9092504.7800000012</v>
          </cell>
          <cell r="T292">
            <v>9856365.2200000025</v>
          </cell>
          <cell r="W292" t="str">
            <v>439010</v>
          </cell>
        </row>
        <row r="293">
          <cell r="C293" t="str">
            <v>Total Other Contractual Allowance</v>
          </cell>
          <cell r="E293">
            <v>37915925.350000001</v>
          </cell>
          <cell r="H293">
            <v>38319327</v>
          </cell>
          <cell r="K293">
            <v>11739522.800000001</v>
          </cell>
          <cell r="N293">
            <v>34956854.210887507</v>
          </cell>
          <cell r="Q293">
            <v>35968029.044420302</v>
          </cell>
          <cell r="T293">
            <v>39800323.936531276</v>
          </cell>
        </row>
        <row r="295">
          <cell r="C295" t="str">
            <v>Total Contractual Allowances</v>
          </cell>
          <cell r="E295">
            <v>232973173.83000001</v>
          </cell>
          <cell r="H295">
            <v>241568827</v>
          </cell>
          <cell r="K295">
            <v>78416006.799999997</v>
          </cell>
          <cell r="N295">
            <v>239027282.21620601</v>
          </cell>
          <cell r="Q295">
            <v>239506570.97576609</v>
          </cell>
          <cell r="T295">
            <v>268679323.3704192</v>
          </cell>
        </row>
        <row r="296">
          <cell r="E296">
            <v>0</v>
          </cell>
          <cell r="H296">
            <v>5336685</v>
          </cell>
          <cell r="K296">
            <v>0</v>
          </cell>
          <cell r="N296">
            <v>5395100</v>
          </cell>
          <cell r="Q296">
            <v>5395100</v>
          </cell>
          <cell r="T296">
            <v>5395100</v>
          </cell>
        </row>
        <row r="297">
          <cell r="C297" t="str">
            <v>Charity Care Provision % of Gross Revenue</v>
          </cell>
          <cell r="E297">
            <v>1.6628043826136144E-2</v>
          </cell>
          <cell r="H297">
            <v>1.3000000211149783E-2</v>
          </cell>
          <cell r="K297">
            <v>1.434050463471372E-2</v>
          </cell>
          <cell r="N297">
            <v>1.2999999999999999E-2</v>
          </cell>
          <cell r="Q297">
            <v>1.2999999999999999E-2</v>
          </cell>
          <cell r="T297">
            <v>1.2999999999999999E-2</v>
          </cell>
        </row>
        <row r="299">
          <cell r="C299" t="str">
            <v xml:space="preserve">Medicaid  DSH </v>
          </cell>
        </row>
        <row r="300">
          <cell r="C300" t="str">
            <v>Medicaid DSH</v>
          </cell>
          <cell r="E300">
            <v>-4587413.05</v>
          </cell>
          <cell r="H300">
            <v>-5336685</v>
          </cell>
          <cell r="K300">
            <v>-1796700</v>
          </cell>
          <cell r="N300">
            <v>-5395100</v>
          </cell>
          <cell r="Q300">
            <v>-5395100</v>
          </cell>
          <cell r="T300">
            <v>-5395100</v>
          </cell>
        </row>
        <row r="301">
          <cell r="C301" t="str">
            <v>Medicaid Bed Tax</v>
          </cell>
          <cell r="E301">
            <v>11331274.109999999</v>
          </cell>
          <cell r="H301">
            <v>12554261</v>
          </cell>
          <cell r="K301">
            <v>4097624</v>
          </cell>
          <cell r="W301" t="str">
            <v>721-612500</v>
          </cell>
        </row>
        <row r="302">
          <cell r="E302">
            <v>228385760.78</v>
          </cell>
          <cell r="H302">
            <v>236232142</v>
          </cell>
          <cell r="K302">
            <v>76619306.799999997</v>
          </cell>
          <cell r="N302">
            <v>233632182.21620601</v>
          </cell>
          <cell r="Q302">
            <v>234111470.97576609</v>
          </cell>
          <cell r="T302">
            <v>263284223.3704192</v>
          </cell>
        </row>
        <row r="882">
          <cell r="H882">
            <v>41912</v>
          </cell>
        </row>
        <row r="883">
          <cell r="H883">
            <v>41547</v>
          </cell>
        </row>
        <row r="884">
          <cell r="H884">
            <v>41670</v>
          </cell>
          <cell r="K884">
            <v>0</v>
          </cell>
        </row>
        <row r="885">
          <cell r="H885">
            <v>41912</v>
          </cell>
        </row>
        <row r="886">
          <cell r="H886">
            <v>42277</v>
          </cell>
        </row>
        <row r="887">
          <cell r="H887">
            <v>42277</v>
          </cell>
        </row>
        <row r="891">
          <cell r="H891" t="str">
            <v>Month</v>
          </cell>
          <cell r="K891" t="str">
            <v>Period</v>
          </cell>
          <cell r="N891" t="str">
            <v>YTD Days</v>
          </cell>
        </row>
        <row r="893">
          <cell r="H893">
            <v>10</v>
          </cell>
          <cell r="K893">
            <v>1</v>
          </cell>
          <cell r="N893">
            <v>31</v>
          </cell>
        </row>
        <row r="894">
          <cell r="H894">
            <v>11</v>
          </cell>
          <cell r="K894">
            <v>2</v>
          </cell>
          <cell r="N894">
            <v>61</v>
          </cell>
        </row>
        <row r="895">
          <cell r="H895">
            <v>12</v>
          </cell>
          <cell r="K895">
            <v>3</v>
          </cell>
          <cell r="N895">
            <v>92</v>
          </cell>
        </row>
        <row r="896">
          <cell r="H896">
            <v>1</v>
          </cell>
          <cell r="K896">
            <v>4</v>
          </cell>
          <cell r="N896">
            <v>123</v>
          </cell>
        </row>
        <row r="897">
          <cell r="H897">
            <v>2</v>
          </cell>
          <cell r="K897">
            <v>5</v>
          </cell>
          <cell r="N897">
            <v>151</v>
          </cell>
        </row>
        <row r="898">
          <cell r="H898">
            <v>3</v>
          </cell>
          <cell r="K898">
            <v>6</v>
          </cell>
          <cell r="N898">
            <v>182</v>
          </cell>
        </row>
        <row r="899">
          <cell r="H899">
            <v>4</v>
          </cell>
          <cell r="K899">
            <v>7</v>
          </cell>
          <cell r="N899">
            <v>212</v>
          </cell>
        </row>
        <row r="900">
          <cell r="H900">
            <v>5</v>
          </cell>
          <cell r="K900">
            <v>8</v>
          </cell>
          <cell r="N900">
            <v>243</v>
          </cell>
        </row>
        <row r="901">
          <cell r="H901">
            <v>6</v>
          </cell>
          <cell r="K901">
            <v>9</v>
          </cell>
          <cell r="N901">
            <v>273</v>
          </cell>
        </row>
        <row r="902">
          <cell r="H902">
            <v>7</v>
          </cell>
          <cell r="K902">
            <v>10</v>
          </cell>
          <cell r="N902">
            <v>303</v>
          </cell>
        </row>
        <row r="903">
          <cell r="H903">
            <v>8</v>
          </cell>
          <cell r="K903">
            <v>11</v>
          </cell>
          <cell r="N903">
            <v>334</v>
          </cell>
        </row>
        <row r="904">
          <cell r="H904">
            <v>9</v>
          </cell>
          <cell r="K904">
            <v>12</v>
          </cell>
          <cell r="N904">
            <v>365</v>
          </cell>
        </row>
      </sheetData>
      <sheetData sheetId="3"/>
      <sheetData sheetId="4"/>
      <sheetData sheetId="5"/>
      <sheetData sheetId="6"/>
      <sheetData sheetId="7"/>
      <sheetData sheetId="8"/>
      <sheetData sheetId="9"/>
      <sheetData sheetId="10"/>
      <sheetData sheetId="11">
        <row r="24">
          <cell r="G24">
            <v>0</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tions"/>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ient Profile"/>
      <sheetName val="Financial Profile"/>
      <sheetName val="Midpoint Summary"/>
      <sheetName val="Midpoint Cash"/>
      <sheetName val="High Range Cash"/>
      <sheetName val="Low Range Cash"/>
      <sheetName val="Midpoint P&amp;L Summary"/>
      <sheetName val="Midpoint P&amp;L"/>
      <sheetName val="High Range P&amp;L"/>
      <sheetName val="Low Range P&amp;L"/>
      <sheetName val="Benefit Summary"/>
      <sheetName val="Assumptions"/>
      <sheetName val="Level 1 Phasing"/>
      <sheetName val="Level 1 Implementation"/>
      <sheetName val="Level 2 Phasing"/>
      <sheetName val="Level 2 Implementation"/>
      <sheetName val="Level 3 Phasing"/>
      <sheetName val="Level 3 Implementation"/>
      <sheetName val="Benefit - LOS Reduction"/>
      <sheetName val="Benefit - Lab Unnecessary"/>
      <sheetName val="Benefit - Radiology Unnecessary"/>
      <sheetName val="Benefit - Drug Utilization"/>
      <sheetName val="Adverse Drug Events"/>
      <sheetName val="Lab Duplicate Orders"/>
      <sheetName val="Transcription"/>
    </sheetNames>
    <sheetDataSet>
      <sheetData sheetId="0" refreshError="1">
        <row r="7">
          <cell r="L7">
            <v>2</v>
          </cell>
        </row>
        <row r="9">
          <cell r="L9">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20">
          <cell r="C20">
            <v>5</v>
          </cell>
        </row>
        <row r="21">
          <cell r="C21">
            <v>7</v>
          </cell>
        </row>
        <row r="22">
          <cell r="C22">
            <v>3</v>
          </cell>
        </row>
        <row r="30">
          <cell r="C30">
            <v>0.03</v>
          </cell>
          <cell r="D30">
            <v>0.02</v>
          </cell>
          <cell r="E30">
            <v>0.06</v>
          </cell>
          <cell r="F30">
            <v>0.06</v>
          </cell>
          <cell r="G30">
            <v>0.05</v>
          </cell>
          <cell r="H30">
            <v>0.02</v>
          </cell>
          <cell r="I30">
            <v>0.06</v>
          </cell>
          <cell r="J30">
            <v>0.03</v>
          </cell>
          <cell r="K30">
            <v>0.05</v>
          </cell>
          <cell r="L30">
            <v>7.0000000000000007E-2</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94"/>
  <sheetViews>
    <sheetView zoomScaleNormal="100" workbookViewId="0">
      <selection activeCell="M9" sqref="M9"/>
    </sheetView>
  </sheetViews>
  <sheetFormatPr baseColWidth="10" defaultColWidth="9.1640625" defaultRowHeight="15" x14ac:dyDescent="0.2"/>
  <cols>
    <col min="1" max="1" width="4" style="7" customWidth="1"/>
    <col min="2" max="2" width="4.5" customWidth="1"/>
    <col min="3" max="4" width="19.83203125" customWidth="1"/>
    <col min="5" max="5" width="15.1640625" bestFit="1" customWidth="1"/>
    <col min="6" max="6" width="15.1640625" customWidth="1"/>
    <col min="7" max="7" width="14.33203125" customWidth="1"/>
    <col min="8" max="8" width="24.1640625" bestFit="1" customWidth="1"/>
    <col min="9" max="9" width="24.1640625" customWidth="1"/>
    <col min="10" max="10" width="22.33203125" customWidth="1"/>
    <col min="11" max="11" width="25" customWidth="1"/>
    <col min="12" max="12" width="23.1640625" customWidth="1"/>
    <col min="13" max="13" width="17.33203125" customWidth="1"/>
    <col min="14" max="14" width="12" customWidth="1"/>
    <col min="15" max="15" width="24.1640625" customWidth="1"/>
  </cols>
  <sheetData>
    <row r="1" spans="1:15" s="7" customFormat="1" ht="16" x14ac:dyDescent="0.2">
      <c r="B1" s="8" t="s">
        <v>0</v>
      </c>
    </row>
    <row r="2" spans="1:15" s="7" customFormat="1" ht="16" x14ac:dyDescent="0.2">
      <c r="B2" s="8" t="str">
        <f>_xlfn.CONCAT(D5," Vermont ACO Provider Network ")</f>
        <v xml:space="preserve">2025 Vermont ACO Provider Network </v>
      </c>
    </row>
    <row r="4" spans="1:15" ht="16" x14ac:dyDescent="0.2">
      <c r="C4" s="2" t="s">
        <v>1</v>
      </c>
      <c r="D4" s="4"/>
      <c r="G4" s="107" t="s">
        <v>2</v>
      </c>
      <c r="H4" s="107"/>
      <c r="I4" s="107"/>
      <c r="J4" s="107"/>
      <c r="K4" s="107"/>
    </row>
    <row r="5" spans="1:15" ht="16" x14ac:dyDescent="0.2">
      <c r="C5" s="2" t="s">
        <v>3</v>
      </c>
      <c r="D5" s="1">
        <v>2025</v>
      </c>
      <c r="G5" s="107"/>
      <c r="H5" s="107"/>
      <c r="I5" s="107"/>
      <c r="J5" s="107"/>
      <c r="K5" s="107"/>
    </row>
    <row r="6" spans="1:15" x14ac:dyDescent="0.2">
      <c r="G6" s="5"/>
      <c r="H6" s="5"/>
      <c r="I6" s="5"/>
      <c r="J6" s="5"/>
      <c r="K6" s="5"/>
    </row>
    <row r="7" spans="1:15" x14ac:dyDescent="0.2">
      <c r="C7" s="25" t="s">
        <v>4</v>
      </c>
      <c r="K7" s="10"/>
    </row>
    <row r="8" spans="1:15" s="44" customFormat="1" ht="48" x14ac:dyDescent="0.2">
      <c r="A8" s="43"/>
      <c r="C8" s="45" t="s">
        <v>5</v>
      </c>
      <c r="D8" s="45" t="s">
        <v>6</v>
      </c>
      <c r="E8" s="45" t="s">
        <v>7</v>
      </c>
      <c r="F8" s="45" t="s">
        <v>8</v>
      </c>
      <c r="G8" s="45" t="s">
        <v>9</v>
      </c>
      <c r="H8" s="45" t="s">
        <v>10</v>
      </c>
      <c r="I8" s="45" t="s">
        <v>11</v>
      </c>
      <c r="J8" s="45" t="s">
        <v>12</v>
      </c>
      <c r="K8" s="45" t="s">
        <v>13</v>
      </c>
      <c r="L8" s="45" t="s">
        <v>14</v>
      </c>
      <c r="M8" s="45" t="s">
        <v>15</v>
      </c>
      <c r="N8" s="46" t="s">
        <v>16</v>
      </c>
      <c r="O8" s="46" t="s">
        <v>17</v>
      </c>
    </row>
    <row r="9" spans="1:15" ht="48" x14ac:dyDescent="0.2">
      <c r="C9" s="4" t="s">
        <v>121</v>
      </c>
      <c r="D9" s="99" t="s">
        <v>156</v>
      </c>
      <c r="E9" s="4" t="s">
        <v>77</v>
      </c>
      <c r="F9" s="4"/>
      <c r="G9" s="4" t="s">
        <v>72</v>
      </c>
      <c r="H9" s="4" t="s">
        <v>59</v>
      </c>
      <c r="I9" s="100" t="s">
        <v>96</v>
      </c>
      <c r="J9" s="4" t="s">
        <v>96</v>
      </c>
      <c r="K9" s="4"/>
      <c r="L9" s="4" t="s">
        <v>157</v>
      </c>
      <c r="M9" s="103">
        <v>4241</v>
      </c>
      <c r="N9" s="4" t="s">
        <v>158</v>
      </c>
      <c r="O9" s="4" t="s">
        <v>158</v>
      </c>
    </row>
    <row r="10" spans="1:15" x14ac:dyDescent="0.2">
      <c r="C10" s="4"/>
      <c r="D10" s="4"/>
      <c r="E10" s="4"/>
      <c r="F10" s="4"/>
      <c r="G10" s="4"/>
      <c r="H10" s="4"/>
      <c r="I10" s="4"/>
      <c r="J10" s="4"/>
      <c r="K10" s="4"/>
      <c r="L10" s="4"/>
      <c r="M10" s="4"/>
      <c r="N10" s="4"/>
      <c r="O10" s="4"/>
    </row>
    <row r="11" spans="1:15" x14ac:dyDescent="0.2">
      <c r="C11" s="4"/>
      <c r="D11" s="4"/>
      <c r="E11" s="4"/>
      <c r="F11" s="4"/>
      <c r="G11" s="4"/>
      <c r="H11" s="4"/>
      <c r="I11" s="4"/>
      <c r="J11" s="4"/>
      <c r="K11" s="4"/>
      <c r="L11" s="4"/>
      <c r="M11" s="4"/>
      <c r="N11" s="4"/>
      <c r="O11" s="4"/>
    </row>
    <row r="12" spans="1:15" x14ac:dyDescent="0.2">
      <c r="C12" s="4"/>
      <c r="D12" s="4"/>
      <c r="E12" s="4"/>
      <c r="F12" s="4"/>
      <c r="G12" s="4"/>
      <c r="H12" s="4"/>
      <c r="I12" s="4"/>
      <c r="J12" s="4"/>
      <c r="K12" s="4"/>
      <c r="L12" s="4"/>
      <c r="M12" s="4"/>
      <c r="N12" s="4"/>
      <c r="O12" s="4"/>
    </row>
    <row r="13" spans="1:15" x14ac:dyDescent="0.2">
      <c r="C13" s="4"/>
      <c r="D13" s="4"/>
      <c r="E13" s="4"/>
      <c r="F13" s="4"/>
      <c r="G13" s="4"/>
      <c r="H13" s="4"/>
      <c r="I13" s="4"/>
      <c r="J13" s="4"/>
      <c r="K13" s="4"/>
      <c r="L13" s="4"/>
      <c r="M13" s="4"/>
      <c r="N13" s="4"/>
      <c r="O13" s="4"/>
    </row>
    <row r="14" spans="1:15" x14ac:dyDescent="0.2">
      <c r="C14" s="4"/>
      <c r="D14" s="4"/>
      <c r="E14" s="4"/>
      <c r="F14" s="4"/>
      <c r="G14" s="4"/>
      <c r="H14" s="4"/>
      <c r="I14" s="4"/>
      <c r="J14" s="4"/>
      <c r="K14" s="4"/>
      <c r="L14" s="4"/>
      <c r="M14" s="4"/>
      <c r="N14" s="4"/>
      <c r="O14" s="4"/>
    </row>
    <row r="15" spans="1:15" x14ac:dyDescent="0.2">
      <c r="C15" s="4"/>
      <c r="D15" s="4"/>
      <c r="E15" s="4"/>
      <c r="F15" s="4"/>
      <c r="G15" s="4"/>
      <c r="H15" s="4"/>
      <c r="I15" s="4"/>
      <c r="J15" s="4"/>
      <c r="K15" s="4"/>
      <c r="L15" s="4"/>
      <c r="M15" s="4"/>
      <c r="N15" s="4"/>
      <c r="O15" s="4"/>
    </row>
    <row r="16" spans="1:15" x14ac:dyDescent="0.2">
      <c r="C16" s="4"/>
      <c r="D16" s="4"/>
      <c r="E16" s="4"/>
      <c r="F16" s="4"/>
      <c r="G16" s="4"/>
      <c r="H16" s="4"/>
      <c r="I16" s="4"/>
      <c r="J16" s="4"/>
      <c r="K16" s="4"/>
      <c r="L16" s="4"/>
      <c r="M16" s="4"/>
      <c r="N16" s="4"/>
      <c r="O16" s="4"/>
    </row>
    <row r="17" spans="3:15" x14ac:dyDescent="0.2">
      <c r="C17" s="4"/>
      <c r="D17" s="4"/>
      <c r="E17" s="4"/>
      <c r="F17" s="4"/>
      <c r="G17" s="4"/>
      <c r="H17" s="4"/>
      <c r="I17" s="4"/>
      <c r="J17" s="4"/>
      <c r="K17" s="4"/>
      <c r="L17" s="4"/>
      <c r="M17" s="4"/>
      <c r="N17" s="4"/>
      <c r="O17" s="4"/>
    </row>
    <row r="18" spans="3:15" x14ac:dyDescent="0.2">
      <c r="C18" s="4"/>
      <c r="D18" s="4"/>
      <c r="E18" s="4"/>
      <c r="F18" s="4"/>
      <c r="G18" s="4"/>
      <c r="H18" s="4"/>
      <c r="I18" s="4"/>
      <c r="J18" s="4"/>
      <c r="K18" s="4"/>
      <c r="L18" s="4"/>
      <c r="M18" s="4"/>
      <c r="N18" s="4"/>
      <c r="O18" s="4"/>
    </row>
    <row r="19" spans="3:15" x14ac:dyDescent="0.2">
      <c r="C19" s="4"/>
      <c r="D19" s="4"/>
      <c r="E19" s="4"/>
      <c r="F19" s="4"/>
      <c r="G19" s="4"/>
      <c r="H19" s="4"/>
      <c r="I19" s="4"/>
      <c r="J19" s="4"/>
      <c r="K19" s="4"/>
      <c r="L19" s="4"/>
      <c r="M19" s="4"/>
      <c r="N19" s="4"/>
      <c r="O19" s="4"/>
    </row>
    <row r="20" spans="3:15" x14ac:dyDescent="0.2">
      <c r="C20" s="11"/>
      <c r="D20" s="4"/>
      <c r="E20" s="4"/>
      <c r="F20" s="4"/>
      <c r="G20" s="4"/>
      <c r="H20" s="4"/>
      <c r="I20" s="4"/>
      <c r="J20" s="4"/>
      <c r="K20" s="4"/>
      <c r="L20" s="4"/>
      <c r="M20" s="4"/>
      <c r="N20" s="4"/>
      <c r="O20" s="4"/>
    </row>
    <row r="21" spans="3:15" x14ac:dyDescent="0.2">
      <c r="C21" s="4"/>
      <c r="D21" s="4"/>
      <c r="E21" s="4"/>
      <c r="F21" s="4"/>
      <c r="G21" s="4"/>
      <c r="H21" s="4"/>
      <c r="I21" s="4"/>
      <c r="J21" s="4"/>
      <c r="K21" s="4"/>
      <c r="L21" s="4"/>
      <c r="M21" s="4"/>
      <c r="N21" s="4"/>
      <c r="O21" s="4"/>
    </row>
    <row r="22" spans="3:15" x14ac:dyDescent="0.2">
      <c r="C22" s="4"/>
      <c r="D22" s="4"/>
      <c r="E22" s="4"/>
      <c r="F22" s="4"/>
      <c r="G22" s="4"/>
      <c r="H22" s="4"/>
      <c r="I22" s="4"/>
      <c r="J22" s="4"/>
      <c r="K22" s="4"/>
      <c r="L22" s="4"/>
      <c r="M22" s="4"/>
      <c r="N22" s="4"/>
      <c r="O22" s="4"/>
    </row>
    <row r="23" spans="3:15" x14ac:dyDescent="0.2">
      <c r="C23" s="4"/>
      <c r="D23" s="4"/>
      <c r="E23" s="4"/>
      <c r="F23" s="4"/>
      <c r="G23" s="4"/>
      <c r="H23" s="4"/>
      <c r="I23" s="4"/>
      <c r="J23" s="4"/>
      <c r="K23" s="4"/>
      <c r="L23" s="4"/>
      <c r="M23" s="4"/>
      <c r="N23" s="4"/>
      <c r="O23" s="4"/>
    </row>
    <row r="24" spans="3:15" x14ac:dyDescent="0.2">
      <c r="C24" s="6"/>
      <c r="E24" s="6"/>
      <c r="F24" s="6"/>
      <c r="G24" s="4"/>
      <c r="H24" s="6"/>
      <c r="I24" s="6"/>
      <c r="J24" s="6"/>
    </row>
    <row r="25" spans="3:15" x14ac:dyDescent="0.2">
      <c r="C25" s="108" t="s">
        <v>18</v>
      </c>
      <c r="D25" s="109"/>
      <c r="E25" s="109"/>
      <c r="F25" s="109"/>
      <c r="G25" s="109"/>
      <c r="H25" s="109"/>
      <c r="I25" s="109"/>
      <c r="J25" s="109"/>
      <c r="K25" s="109"/>
      <c r="L25" s="109"/>
      <c r="M25" s="109"/>
      <c r="N25" s="109"/>
      <c r="O25" s="110"/>
    </row>
    <row r="26" spans="3:15" x14ac:dyDescent="0.2">
      <c r="C26" s="111"/>
      <c r="D26" s="112"/>
      <c r="E26" s="112"/>
      <c r="F26" s="112"/>
      <c r="G26" s="112"/>
      <c r="H26" s="112"/>
      <c r="I26" s="112"/>
      <c r="J26" s="112"/>
      <c r="K26" s="112"/>
      <c r="L26" s="112"/>
      <c r="M26" s="112"/>
      <c r="N26" s="112"/>
      <c r="O26" s="113"/>
    </row>
    <row r="27" spans="3:15" x14ac:dyDescent="0.2">
      <c r="C27" s="114"/>
      <c r="D27" s="115"/>
      <c r="E27" s="115"/>
      <c r="F27" s="115"/>
      <c r="G27" s="115"/>
      <c r="H27" s="115"/>
      <c r="I27" s="115"/>
      <c r="J27" s="115"/>
      <c r="K27" s="115"/>
      <c r="L27" s="115"/>
      <c r="M27" s="115"/>
      <c r="N27" s="115"/>
      <c r="O27" s="116"/>
    </row>
    <row r="28" spans="3:15" x14ac:dyDescent="0.2">
      <c r="C28" s="104"/>
      <c r="D28" s="105"/>
      <c r="E28" s="105"/>
      <c r="F28" s="105"/>
      <c r="G28" s="105"/>
      <c r="H28" s="105"/>
      <c r="I28" s="105"/>
      <c r="J28" s="105"/>
      <c r="K28" s="105"/>
      <c r="L28" s="105"/>
      <c r="M28" s="105"/>
      <c r="N28" s="105"/>
      <c r="O28" s="106"/>
    </row>
    <row r="29" spans="3:15" x14ac:dyDescent="0.2">
      <c r="C29" s="12"/>
      <c r="D29" s="12"/>
      <c r="E29" s="12"/>
      <c r="F29" s="12"/>
      <c r="G29" s="12"/>
      <c r="H29" s="12"/>
      <c r="I29" s="12"/>
      <c r="J29" s="12"/>
      <c r="K29" s="12"/>
      <c r="L29" s="12"/>
      <c r="M29" s="12"/>
      <c r="N29" s="12"/>
      <c r="O29" s="12"/>
    </row>
    <row r="30" spans="3:15" ht="16" x14ac:dyDescent="0.2">
      <c r="C30" s="28"/>
      <c r="E30" s="6"/>
      <c r="F30" s="6"/>
      <c r="G30" s="6"/>
      <c r="H30" s="6"/>
      <c r="I30" s="6"/>
      <c r="J30" s="6"/>
    </row>
    <row r="31" spans="3:15" x14ac:dyDescent="0.2">
      <c r="C31" s="24"/>
      <c r="E31" s="6"/>
      <c r="F31" s="6"/>
      <c r="G31" s="6"/>
      <c r="H31" s="6"/>
      <c r="I31" s="6"/>
      <c r="J31" s="6"/>
    </row>
    <row r="32" spans="3:15" x14ac:dyDescent="0.2">
      <c r="E32" s="6"/>
      <c r="F32" s="6"/>
      <c r="G32" s="6"/>
      <c r="H32" s="6"/>
      <c r="I32" s="6"/>
      <c r="J32" s="6"/>
    </row>
    <row r="33" spans="3:10" x14ac:dyDescent="0.2">
      <c r="C33" s="24"/>
      <c r="E33" s="6"/>
      <c r="F33" s="6"/>
      <c r="G33" s="6"/>
      <c r="H33" s="6"/>
      <c r="I33" s="6"/>
      <c r="J33" s="6"/>
    </row>
    <row r="34" spans="3:10" x14ac:dyDescent="0.2">
      <c r="C34" s="6"/>
      <c r="E34" s="6"/>
      <c r="F34" s="6"/>
      <c r="G34" s="6"/>
      <c r="H34" s="6"/>
      <c r="I34" s="6"/>
      <c r="J34" s="6"/>
    </row>
    <row r="35" spans="3:10" x14ac:dyDescent="0.2">
      <c r="C35" s="6"/>
      <c r="E35" s="6"/>
      <c r="F35" s="6"/>
      <c r="G35" s="6"/>
      <c r="H35" s="6"/>
      <c r="I35" s="6"/>
      <c r="J35" s="6"/>
    </row>
    <row r="36" spans="3:10" x14ac:dyDescent="0.2">
      <c r="C36" s="6"/>
      <c r="E36" s="6"/>
      <c r="F36" s="6"/>
      <c r="G36" s="6"/>
      <c r="H36" s="6"/>
      <c r="I36" s="6"/>
      <c r="J36" s="6"/>
    </row>
    <row r="37" spans="3:10" x14ac:dyDescent="0.2">
      <c r="C37" s="6"/>
      <c r="E37" s="6"/>
      <c r="F37" s="6"/>
      <c r="G37" s="6"/>
      <c r="H37" s="6"/>
      <c r="I37" s="6"/>
      <c r="J37" s="6"/>
    </row>
    <row r="38" spans="3:10" x14ac:dyDescent="0.2">
      <c r="C38" s="6"/>
      <c r="E38" s="6"/>
      <c r="F38" s="6"/>
      <c r="G38" s="6"/>
      <c r="H38" s="6"/>
      <c r="I38" s="6"/>
      <c r="J38" s="6"/>
    </row>
    <row r="39" spans="3:10" x14ac:dyDescent="0.2">
      <c r="C39" s="6"/>
      <c r="E39" s="6"/>
      <c r="F39" s="6"/>
      <c r="G39" s="6"/>
      <c r="H39" s="6"/>
      <c r="I39" s="6"/>
      <c r="J39" s="6"/>
    </row>
    <row r="40" spans="3:10" x14ac:dyDescent="0.2">
      <c r="C40" s="6"/>
      <c r="E40" s="6"/>
      <c r="F40" s="6"/>
      <c r="G40" s="6"/>
      <c r="H40" s="6"/>
      <c r="I40" s="6"/>
      <c r="J40" s="6"/>
    </row>
    <row r="41" spans="3:10" x14ac:dyDescent="0.2">
      <c r="C41" s="6"/>
      <c r="E41" s="6"/>
      <c r="F41" s="6"/>
      <c r="G41" s="6"/>
      <c r="H41" s="6"/>
      <c r="I41" s="6"/>
      <c r="J41" s="6"/>
    </row>
    <row r="42" spans="3:10" x14ac:dyDescent="0.2">
      <c r="C42" s="6"/>
      <c r="E42" s="6"/>
      <c r="F42" s="6"/>
      <c r="G42" s="6"/>
      <c r="H42" s="6"/>
      <c r="I42" s="6"/>
      <c r="J42" s="6"/>
    </row>
    <row r="43" spans="3:10" x14ac:dyDescent="0.2">
      <c r="C43" s="6"/>
      <c r="E43" s="6"/>
      <c r="F43" s="6"/>
      <c r="G43" s="6"/>
      <c r="H43" s="6"/>
      <c r="I43" s="6"/>
      <c r="J43" s="6"/>
    </row>
    <row r="44" spans="3:10" x14ac:dyDescent="0.2">
      <c r="C44" s="6"/>
      <c r="E44" s="6"/>
      <c r="F44" s="6"/>
      <c r="G44" s="6"/>
      <c r="H44" s="6"/>
      <c r="I44" s="6"/>
      <c r="J44" s="6"/>
    </row>
    <row r="45" spans="3:10" x14ac:dyDescent="0.2">
      <c r="C45" s="6"/>
      <c r="E45" s="6"/>
      <c r="F45" s="6"/>
      <c r="G45" s="6"/>
      <c r="H45" s="6"/>
      <c r="I45" s="6"/>
      <c r="J45" s="6"/>
    </row>
    <row r="46" spans="3:10" x14ac:dyDescent="0.2">
      <c r="C46" s="6"/>
      <c r="E46" s="6"/>
      <c r="F46" s="6"/>
      <c r="G46" s="6"/>
      <c r="H46" s="6"/>
      <c r="I46" s="6"/>
      <c r="J46" s="6"/>
    </row>
    <row r="47" spans="3:10" x14ac:dyDescent="0.2">
      <c r="C47" s="6"/>
      <c r="E47" s="6"/>
      <c r="F47" s="6"/>
      <c r="G47" s="6"/>
      <c r="H47" s="6"/>
      <c r="I47" s="6"/>
      <c r="J47" s="6"/>
    </row>
    <row r="48" spans="3:10" x14ac:dyDescent="0.2">
      <c r="C48" s="6"/>
      <c r="E48" s="6"/>
      <c r="F48" s="6"/>
      <c r="G48" s="6"/>
      <c r="H48" s="6"/>
      <c r="I48" s="6"/>
      <c r="J48" s="6"/>
    </row>
    <row r="49" spans="3:10" x14ac:dyDescent="0.2">
      <c r="C49" s="6"/>
      <c r="E49" s="6"/>
      <c r="F49" s="6"/>
      <c r="G49" s="6"/>
      <c r="H49" s="6"/>
      <c r="I49" s="6"/>
      <c r="J49" s="6"/>
    </row>
    <row r="50" spans="3:10" x14ac:dyDescent="0.2">
      <c r="C50" s="6"/>
      <c r="E50" s="6"/>
      <c r="F50" s="6"/>
      <c r="G50" s="6"/>
      <c r="H50" s="6"/>
      <c r="I50" s="6"/>
      <c r="J50" s="6"/>
    </row>
    <row r="51" spans="3:10" x14ac:dyDescent="0.2">
      <c r="C51" s="6"/>
      <c r="E51" s="6"/>
      <c r="F51" s="6"/>
      <c r="G51" s="6"/>
      <c r="H51" s="6"/>
      <c r="I51" s="6"/>
      <c r="J51" s="6"/>
    </row>
    <row r="52" spans="3:10" x14ac:dyDescent="0.2">
      <c r="C52" s="6"/>
      <c r="E52" s="6"/>
      <c r="F52" s="6"/>
      <c r="G52" s="6"/>
      <c r="H52" s="6"/>
      <c r="I52" s="6"/>
      <c r="J52" s="6"/>
    </row>
    <row r="53" spans="3:10" x14ac:dyDescent="0.2">
      <c r="C53" s="6"/>
      <c r="E53" s="6"/>
      <c r="F53" s="6"/>
      <c r="G53" s="6"/>
      <c r="H53" s="6"/>
      <c r="I53" s="6"/>
      <c r="J53" s="6"/>
    </row>
    <row r="54" spans="3:10" x14ac:dyDescent="0.2">
      <c r="C54" s="6"/>
      <c r="E54" s="6"/>
      <c r="F54" s="6"/>
      <c r="G54" s="6"/>
      <c r="H54" s="6"/>
      <c r="I54" s="6"/>
      <c r="J54" s="6"/>
    </row>
    <row r="55" spans="3:10" x14ac:dyDescent="0.2">
      <c r="C55" s="6"/>
      <c r="E55" s="6"/>
      <c r="F55" s="6"/>
      <c r="G55" s="6"/>
      <c r="H55" s="6"/>
      <c r="I55" s="6"/>
      <c r="J55" s="6"/>
    </row>
    <row r="56" spans="3:10" x14ac:dyDescent="0.2">
      <c r="C56" s="6"/>
      <c r="E56" s="6"/>
      <c r="F56" s="6"/>
      <c r="G56" s="6"/>
      <c r="H56" s="6"/>
      <c r="I56" s="6"/>
      <c r="J56" s="6"/>
    </row>
    <row r="57" spans="3:10" x14ac:dyDescent="0.2">
      <c r="C57" s="6"/>
      <c r="E57" s="6"/>
      <c r="F57" s="6"/>
      <c r="G57" s="6"/>
      <c r="H57" s="6"/>
      <c r="I57" s="6"/>
      <c r="J57" s="6"/>
    </row>
    <row r="58" spans="3:10" x14ac:dyDescent="0.2">
      <c r="C58" s="6"/>
      <c r="E58" s="6"/>
      <c r="F58" s="6"/>
      <c r="G58" s="6"/>
      <c r="H58" s="6"/>
      <c r="I58" s="6"/>
      <c r="J58" s="6"/>
    </row>
    <row r="59" spans="3:10" x14ac:dyDescent="0.2">
      <c r="C59" s="6"/>
      <c r="E59" s="6"/>
      <c r="F59" s="6"/>
      <c r="G59" s="6"/>
      <c r="H59" s="6"/>
      <c r="I59" s="6"/>
      <c r="J59" s="6"/>
    </row>
    <row r="60" spans="3:10" x14ac:dyDescent="0.2">
      <c r="C60" s="6"/>
      <c r="E60" s="6"/>
      <c r="F60" s="6"/>
      <c r="G60" s="6"/>
      <c r="H60" s="6"/>
      <c r="I60" s="6"/>
      <c r="J60" s="6"/>
    </row>
    <row r="61" spans="3:10" x14ac:dyDescent="0.2">
      <c r="C61" s="6"/>
      <c r="E61" s="6"/>
      <c r="F61" s="6"/>
      <c r="G61" s="6"/>
      <c r="H61" s="6"/>
      <c r="I61" s="6"/>
      <c r="J61" s="6"/>
    </row>
    <row r="62" spans="3:10" x14ac:dyDescent="0.2">
      <c r="C62" s="6"/>
      <c r="E62" s="6"/>
      <c r="F62" s="6"/>
      <c r="G62" s="6"/>
      <c r="H62" s="6"/>
      <c r="I62" s="6"/>
      <c r="J62" s="6"/>
    </row>
    <row r="63" spans="3:10" x14ac:dyDescent="0.2">
      <c r="C63" s="6"/>
      <c r="E63" s="6"/>
      <c r="F63" s="6"/>
      <c r="G63" s="6"/>
      <c r="H63" s="6"/>
      <c r="I63" s="6"/>
      <c r="J63" s="6"/>
    </row>
    <row r="64" spans="3:10" x14ac:dyDescent="0.2">
      <c r="C64" s="6"/>
      <c r="E64" s="6"/>
      <c r="F64" s="6"/>
      <c r="G64" s="6"/>
      <c r="H64" s="6"/>
      <c r="I64" s="6"/>
      <c r="J64" s="6"/>
    </row>
    <row r="65" spans="3:10" x14ac:dyDescent="0.2">
      <c r="C65" s="6"/>
      <c r="E65" s="6"/>
      <c r="F65" s="6"/>
      <c r="G65" s="6"/>
      <c r="H65" s="6"/>
      <c r="I65" s="6"/>
      <c r="J65" s="6"/>
    </row>
    <row r="66" spans="3:10" x14ac:dyDescent="0.2">
      <c r="C66" s="6"/>
      <c r="E66" s="6"/>
      <c r="F66" s="6"/>
      <c r="G66" s="6"/>
      <c r="H66" s="6"/>
      <c r="I66" s="6"/>
      <c r="J66" s="6"/>
    </row>
    <row r="67" spans="3:10" x14ac:dyDescent="0.2">
      <c r="C67" s="6"/>
      <c r="E67" s="6"/>
      <c r="F67" s="6"/>
      <c r="G67" s="6"/>
      <c r="H67" s="6"/>
      <c r="I67" s="6"/>
      <c r="J67" s="6"/>
    </row>
    <row r="68" spans="3:10" x14ac:dyDescent="0.2">
      <c r="C68" s="6"/>
      <c r="E68" s="6"/>
      <c r="F68" s="6"/>
      <c r="G68" s="6"/>
      <c r="H68" s="6"/>
      <c r="I68" s="6"/>
      <c r="J68" s="6"/>
    </row>
    <row r="69" spans="3:10" x14ac:dyDescent="0.2">
      <c r="C69" s="6"/>
      <c r="E69" s="6"/>
      <c r="F69" s="6"/>
      <c r="G69" s="6"/>
      <c r="H69" s="6"/>
      <c r="I69" s="6"/>
      <c r="J69" s="6"/>
    </row>
    <row r="70" spans="3:10" x14ac:dyDescent="0.2">
      <c r="C70" s="6"/>
      <c r="E70" s="6"/>
      <c r="F70" s="6"/>
      <c r="G70" s="6"/>
      <c r="H70" s="6"/>
      <c r="I70" s="6"/>
      <c r="J70" s="6"/>
    </row>
    <row r="71" spans="3:10" x14ac:dyDescent="0.2">
      <c r="C71" s="6"/>
      <c r="E71" s="6"/>
      <c r="F71" s="6"/>
      <c r="G71" s="6"/>
      <c r="H71" s="6"/>
      <c r="I71" s="6"/>
      <c r="J71" s="6"/>
    </row>
    <row r="72" spans="3:10" x14ac:dyDescent="0.2">
      <c r="C72" s="6"/>
      <c r="E72" s="6"/>
      <c r="F72" s="6"/>
      <c r="G72" s="6"/>
      <c r="H72" s="6"/>
      <c r="I72" s="6"/>
      <c r="J72" s="6"/>
    </row>
    <row r="73" spans="3:10" x14ac:dyDescent="0.2">
      <c r="C73" s="6"/>
      <c r="E73" s="6"/>
      <c r="F73" s="6"/>
      <c r="G73" s="6"/>
      <c r="H73" s="6"/>
      <c r="I73" s="6"/>
      <c r="J73" s="6"/>
    </row>
    <row r="74" spans="3:10" x14ac:dyDescent="0.2">
      <c r="C74" s="6"/>
      <c r="E74" s="6"/>
      <c r="F74" s="6"/>
      <c r="G74" s="6"/>
      <c r="H74" s="6"/>
      <c r="I74" s="6"/>
      <c r="J74" s="6"/>
    </row>
    <row r="75" spans="3:10" x14ac:dyDescent="0.2">
      <c r="C75" s="6"/>
      <c r="E75" s="6"/>
      <c r="F75" s="6"/>
      <c r="G75" s="6"/>
      <c r="H75" s="6"/>
      <c r="I75" s="6"/>
      <c r="J75" s="6"/>
    </row>
    <row r="76" spans="3:10" x14ac:dyDescent="0.2">
      <c r="C76" s="6"/>
      <c r="E76" s="6"/>
      <c r="F76" s="6"/>
      <c r="G76" s="6"/>
      <c r="H76" s="6"/>
      <c r="I76" s="6"/>
      <c r="J76" s="6"/>
    </row>
    <row r="77" spans="3:10" x14ac:dyDescent="0.2">
      <c r="C77" s="6"/>
      <c r="E77" s="6"/>
      <c r="F77" s="6"/>
      <c r="G77" s="6"/>
      <c r="H77" s="6"/>
      <c r="I77" s="6"/>
      <c r="J77" s="6"/>
    </row>
    <row r="78" spans="3:10" x14ac:dyDescent="0.2">
      <c r="C78" s="6"/>
      <c r="E78" s="6"/>
      <c r="F78" s="6"/>
      <c r="G78" s="6"/>
      <c r="H78" s="6"/>
      <c r="I78" s="6"/>
      <c r="J78" s="6"/>
    </row>
    <row r="79" spans="3:10" x14ac:dyDescent="0.2">
      <c r="C79" s="6"/>
      <c r="E79" s="6"/>
      <c r="F79" s="6"/>
      <c r="G79" s="6"/>
      <c r="H79" s="6"/>
      <c r="I79" s="6"/>
      <c r="J79" s="6"/>
    </row>
    <row r="80" spans="3:10" x14ac:dyDescent="0.2">
      <c r="C80" s="6"/>
      <c r="E80" s="6"/>
      <c r="F80" s="6"/>
      <c r="G80" s="6"/>
      <c r="H80" s="6"/>
      <c r="I80" s="6"/>
      <c r="J80" s="6"/>
    </row>
    <row r="81" spans="3:10" x14ac:dyDescent="0.2">
      <c r="C81" s="6"/>
      <c r="E81" s="6"/>
      <c r="F81" s="6"/>
      <c r="G81" s="6"/>
      <c r="H81" s="6"/>
      <c r="I81" s="6"/>
      <c r="J81" s="6"/>
    </row>
    <row r="82" spans="3:10" x14ac:dyDescent="0.2">
      <c r="C82" s="6"/>
      <c r="E82" s="6"/>
      <c r="F82" s="6"/>
      <c r="G82" s="6"/>
      <c r="H82" s="6"/>
      <c r="I82" s="6"/>
      <c r="J82" s="6"/>
    </row>
    <row r="83" spans="3:10" x14ac:dyDescent="0.2">
      <c r="C83" s="6"/>
      <c r="E83" s="6"/>
      <c r="F83" s="6"/>
      <c r="G83" s="6"/>
      <c r="H83" s="6"/>
      <c r="I83" s="6"/>
      <c r="J83" s="6"/>
    </row>
    <row r="84" spans="3:10" x14ac:dyDescent="0.2">
      <c r="C84" s="6"/>
      <c r="E84" s="6"/>
      <c r="F84" s="6"/>
      <c r="G84" s="6"/>
      <c r="H84" s="6"/>
      <c r="I84" s="6"/>
      <c r="J84" s="6"/>
    </row>
    <row r="85" spans="3:10" x14ac:dyDescent="0.2">
      <c r="C85" s="6"/>
      <c r="E85" s="6"/>
      <c r="F85" s="6"/>
      <c r="G85" s="6"/>
      <c r="H85" s="6"/>
      <c r="I85" s="6"/>
      <c r="J85" s="6"/>
    </row>
    <row r="86" spans="3:10" x14ac:dyDescent="0.2">
      <c r="C86" s="6"/>
      <c r="E86" s="6"/>
      <c r="F86" s="6"/>
      <c r="G86" s="6"/>
      <c r="H86" s="6"/>
      <c r="I86" s="6"/>
      <c r="J86" s="6"/>
    </row>
    <row r="87" spans="3:10" x14ac:dyDescent="0.2">
      <c r="C87" s="6"/>
      <c r="E87" s="6"/>
      <c r="F87" s="6"/>
      <c r="G87" s="6"/>
      <c r="H87" s="6"/>
      <c r="I87" s="6"/>
      <c r="J87" s="6"/>
    </row>
    <row r="88" spans="3:10" x14ac:dyDescent="0.2">
      <c r="C88" s="6"/>
      <c r="E88" s="6"/>
      <c r="F88" s="6"/>
      <c r="G88" s="6"/>
      <c r="H88" s="6"/>
      <c r="I88" s="6"/>
      <c r="J88" s="6"/>
    </row>
    <row r="89" spans="3:10" x14ac:dyDescent="0.2">
      <c r="C89" s="6"/>
      <c r="E89" s="6"/>
      <c r="F89" s="6"/>
      <c r="G89" s="6"/>
      <c r="H89" s="6"/>
      <c r="I89" s="6"/>
      <c r="J89" s="6"/>
    </row>
    <row r="90" spans="3:10" x14ac:dyDescent="0.2">
      <c r="C90" s="6"/>
      <c r="E90" s="6"/>
      <c r="F90" s="6"/>
      <c r="G90" s="6"/>
      <c r="H90" s="6"/>
      <c r="I90" s="6"/>
      <c r="J90" s="6"/>
    </row>
    <row r="91" spans="3:10" x14ac:dyDescent="0.2">
      <c r="C91" s="6"/>
      <c r="E91" s="6"/>
      <c r="F91" s="6"/>
      <c r="G91" s="6"/>
      <c r="H91" s="6"/>
      <c r="I91" s="6"/>
      <c r="J91" s="6"/>
    </row>
    <row r="92" spans="3:10" x14ac:dyDescent="0.2">
      <c r="C92" s="6"/>
      <c r="E92" s="6"/>
      <c r="F92" s="6"/>
      <c r="G92" s="6"/>
      <c r="H92" s="6"/>
      <c r="I92" s="6"/>
      <c r="J92" s="6"/>
    </row>
    <row r="93" spans="3:10" x14ac:dyDescent="0.2">
      <c r="C93" s="6"/>
      <c r="E93" s="6"/>
      <c r="F93" s="6"/>
      <c r="G93" s="6"/>
      <c r="H93" s="6"/>
      <c r="I93" s="6"/>
      <c r="J93" s="6"/>
    </row>
    <row r="94" spans="3:10" x14ac:dyDescent="0.2">
      <c r="C94" s="6"/>
      <c r="E94" s="6"/>
      <c r="F94" s="6"/>
      <c r="G94" s="6"/>
      <c r="H94" s="6"/>
      <c r="I94" s="6"/>
      <c r="J94" s="6"/>
    </row>
  </sheetData>
  <mergeCells count="5">
    <mergeCell ref="C28:O28"/>
    <mergeCell ref="G4:K5"/>
    <mergeCell ref="C25:O25"/>
    <mergeCell ref="C26:O26"/>
    <mergeCell ref="C27:O27"/>
  </mergeCells>
  <dataValidations count="1">
    <dataValidation type="list" allowBlank="1" showInputMessage="1" showErrorMessage="1" sqref="L9:L23" xr:uid="{452A7AA0-6163-4774-8CF9-39A6C6F2AA35}">
      <formula1>"Medicare Direct Contracting,MSSP,Other"</formula1>
    </dataValidation>
  </dataValidations>
  <pageMargins left="0.25" right="0.25" top="0.75" bottom="0.75" header="0.3" footer="0.3"/>
  <pageSetup scale="70"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0000000}">
          <x14:formula1>
            <xm:f>'DO NOT DELETE'!$A$2:$A$14</xm:f>
          </x14:formula1>
          <xm:sqref>C9:C23</xm:sqref>
        </x14:dataValidation>
        <x14:dataValidation type="list" allowBlank="1" showInputMessage="1" showErrorMessage="1" xr:uid="{00000000-0002-0000-0000-000002000000}">
          <x14:formula1>
            <xm:f>'DO NOT DELETE'!$D$2:$D$3</xm:f>
          </x14:formula1>
          <xm:sqref>J9:J23</xm:sqref>
        </x14:dataValidation>
        <x14:dataValidation type="list" allowBlank="1" showInputMessage="1" showErrorMessage="1" xr:uid="{CFF5FDA1-AEDC-449F-B4AF-CD2C273AD61C}">
          <x14:formula1>
            <xm:f>'LISTS - DO NOT DELETE'!$B$3:$B$12</xm:f>
          </x14:formula1>
          <xm:sqref>E9:E23</xm:sqref>
        </x14:dataValidation>
        <x14:dataValidation type="list" allowBlank="1" showInputMessage="1" showErrorMessage="1" xr:uid="{6331858E-230B-4B68-AB11-DBE10C2AA47A}">
          <x14:formula1>
            <xm:f>'LISTS - DO NOT DELETE'!$C$3:$C$19</xm:f>
          </x14:formula1>
          <xm:sqref>G9:G24</xm:sqref>
        </x14:dataValidation>
        <x14:dataValidation type="list" allowBlank="1" showInputMessage="1" showErrorMessage="1" xr:uid="{9BEEA0AC-E6D1-48AF-B1A3-3B8245D62C26}">
          <x14:formula1>
            <xm:f>'LISTS - DO NOT DELETE'!$D$3:$D$5</xm:f>
          </x14:formula1>
          <xm:sqref>K9:K23</xm:sqref>
        </x14:dataValidation>
        <x14:dataValidation type="list" allowBlank="1" showInputMessage="1" showErrorMessage="1" xr:uid="{1F278CE4-9C4F-4F47-82FE-AA930A08C16D}">
          <x14:formula1>
            <xm:f>'LISTS - DO NOT DELETE'!$E$3:$E$4</xm:f>
          </x14:formula1>
          <xm:sqref>H9:H23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07560-8042-47DE-9515-B2A5B0E7E244}">
  <dimension ref="A1:J27"/>
  <sheetViews>
    <sheetView workbookViewId="0">
      <selection activeCell="I18" sqref="I18"/>
    </sheetView>
  </sheetViews>
  <sheetFormatPr baseColWidth="10" defaultColWidth="8.83203125" defaultRowHeight="15" x14ac:dyDescent="0.2"/>
  <cols>
    <col min="1" max="1" width="4.83203125" style="9" customWidth="1"/>
    <col min="2" max="2" width="7.83203125" customWidth="1"/>
    <col min="3" max="3" width="17.6640625" customWidth="1"/>
    <col min="4" max="4" width="18.5" customWidth="1"/>
    <col min="5" max="5" width="12.6640625" customWidth="1"/>
    <col min="6" max="6" width="13.5" customWidth="1"/>
    <col min="7" max="7" width="12.83203125" customWidth="1"/>
    <col min="8" max="8" width="16.6640625" customWidth="1"/>
    <col min="9" max="9" width="18.1640625" customWidth="1"/>
    <col min="10" max="10" width="37.6640625" customWidth="1"/>
  </cols>
  <sheetData>
    <row r="1" spans="1:10" s="7" customFormat="1" ht="16" x14ac:dyDescent="0.2">
      <c r="B1" s="8" t="s">
        <v>19</v>
      </c>
    </row>
    <row r="2" spans="1:10" s="7" customFormat="1" ht="16" x14ac:dyDescent="0.2">
      <c r="B2" s="8" t="str">
        <f>_xlfn.CONCAT(D5," Vermont ACO Provider Network Changes ")</f>
        <v xml:space="preserve">2025 Vermont ACO Provider Network Changes </v>
      </c>
    </row>
    <row r="3" spans="1:10" x14ac:dyDescent="0.2">
      <c r="A3" s="7"/>
    </row>
    <row r="4" spans="1:10" ht="25.5" customHeight="1" x14ac:dyDescent="0.2">
      <c r="A4" s="7"/>
      <c r="C4" s="2" t="s">
        <v>1</v>
      </c>
      <c r="D4" s="4"/>
      <c r="F4" s="107" t="s">
        <v>142</v>
      </c>
      <c r="G4" s="107"/>
      <c r="H4" s="107"/>
      <c r="I4" s="107"/>
      <c r="J4" s="107"/>
    </row>
    <row r="5" spans="1:10" ht="29.25" customHeight="1" x14ac:dyDescent="0.2">
      <c r="A5" s="7"/>
      <c r="C5" s="2" t="s">
        <v>3</v>
      </c>
      <c r="D5" s="1">
        <f>'A-1 - Network Summary'!D5</f>
        <v>2025</v>
      </c>
      <c r="F5" s="107"/>
      <c r="G5" s="107"/>
      <c r="H5" s="107"/>
      <c r="I5" s="107"/>
      <c r="J5" s="107"/>
    </row>
    <row r="6" spans="1:10" ht="17" thickBot="1" x14ac:dyDescent="0.25">
      <c r="A6" s="7"/>
      <c r="C6" s="26"/>
      <c r="D6" s="6"/>
      <c r="F6" s="27"/>
      <c r="G6" s="27"/>
      <c r="H6" s="27"/>
      <c r="I6" s="27"/>
      <c r="J6" s="27"/>
    </row>
    <row r="7" spans="1:10" ht="16" thickBot="1" x14ac:dyDescent="0.25">
      <c r="C7" s="130" t="s">
        <v>141</v>
      </c>
      <c r="D7" s="131"/>
      <c r="E7" s="131"/>
      <c r="F7" s="131"/>
      <c r="G7" s="132"/>
    </row>
    <row r="8" spans="1:10" x14ac:dyDescent="0.2">
      <c r="C8" s="97"/>
      <c r="D8" s="98"/>
      <c r="E8" s="121" t="s">
        <v>20</v>
      </c>
      <c r="F8" s="121"/>
      <c r="G8" s="122"/>
    </row>
    <row r="9" spans="1:10" ht="16" thickBot="1" x14ac:dyDescent="0.25">
      <c r="C9" s="85" t="s">
        <v>10</v>
      </c>
      <c r="D9" s="87" t="s">
        <v>9</v>
      </c>
      <c r="E9" s="86" t="s">
        <v>21</v>
      </c>
      <c r="F9" s="86" t="s">
        <v>127</v>
      </c>
      <c r="G9" s="87" t="s">
        <v>136</v>
      </c>
    </row>
    <row r="10" spans="1:10" x14ac:dyDescent="0.2">
      <c r="C10" s="19"/>
      <c r="D10" s="93"/>
      <c r="G10" s="20"/>
    </row>
    <row r="11" spans="1:10" x14ac:dyDescent="0.2">
      <c r="C11" s="19"/>
      <c r="D11" s="20"/>
      <c r="G11" s="20"/>
    </row>
    <row r="12" spans="1:10" x14ac:dyDescent="0.2">
      <c r="C12" s="19"/>
      <c r="D12" s="20"/>
      <c r="G12" s="20"/>
    </row>
    <row r="13" spans="1:10" x14ac:dyDescent="0.2">
      <c r="C13" s="19"/>
      <c r="D13" s="20"/>
      <c r="G13" s="20"/>
    </row>
    <row r="14" spans="1:10" x14ac:dyDescent="0.2">
      <c r="C14" s="19"/>
      <c r="D14" s="20"/>
      <c r="G14" s="20"/>
    </row>
    <row r="15" spans="1:10" x14ac:dyDescent="0.2">
      <c r="C15" s="19"/>
      <c r="D15" s="20"/>
      <c r="G15" s="20"/>
    </row>
    <row r="16" spans="1:10" ht="16" thickBot="1" x14ac:dyDescent="0.25">
      <c r="C16" s="21"/>
      <c r="D16" s="23"/>
      <c r="E16" s="22"/>
      <c r="F16" s="22"/>
      <c r="G16" s="23"/>
    </row>
    <row r="17" spans="2:7" ht="16" thickBot="1" x14ac:dyDescent="0.25"/>
    <row r="18" spans="2:7" ht="16" thickBot="1" x14ac:dyDescent="0.25">
      <c r="C18" s="124" t="s">
        <v>22</v>
      </c>
      <c r="D18" s="125"/>
      <c r="E18" s="84"/>
      <c r="F18" s="88"/>
      <c r="G18" s="89"/>
    </row>
    <row r="19" spans="2:7" x14ac:dyDescent="0.2">
      <c r="C19" s="123"/>
      <c r="D19" s="122"/>
      <c r="E19" s="123" t="s">
        <v>23</v>
      </c>
      <c r="F19" s="121"/>
      <c r="G19" s="122"/>
    </row>
    <row r="20" spans="2:7" ht="16" thickBot="1" x14ac:dyDescent="0.25">
      <c r="B20" s="25"/>
      <c r="C20" s="126" t="s">
        <v>24</v>
      </c>
      <c r="D20" s="127"/>
      <c r="E20" s="92" t="s">
        <v>21</v>
      </c>
      <c r="F20" s="90" t="s">
        <v>127</v>
      </c>
      <c r="G20" s="91" t="s">
        <v>136</v>
      </c>
    </row>
    <row r="21" spans="2:7" x14ac:dyDescent="0.2">
      <c r="C21" s="128"/>
      <c r="D21" s="129"/>
      <c r="E21" s="17"/>
      <c r="F21" s="18"/>
      <c r="G21" s="93"/>
    </row>
    <row r="22" spans="2:7" x14ac:dyDescent="0.2">
      <c r="C22" s="117"/>
      <c r="D22" s="118"/>
      <c r="E22" s="19"/>
      <c r="G22" s="20"/>
    </row>
    <row r="23" spans="2:7" x14ac:dyDescent="0.2">
      <c r="C23" s="117"/>
      <c r="D23" s="118"/>
      <c r="E23" s="19"/>
      <c r="G23" s="20"/>
    </row>
    <row r="24" spans="2:7" x14ac:dyDescent="0.2">
      <c r="C24" s="117"/>
      <c r="D24" s="118"/>
      <c r="E24" s="19"/>
      <c r="G24" s="20"/>
    </row>
    <row r="25" spans="2:7" x14ac:dyDescent="0.2">
      <c r="C25" s="117"/>
      <c r="D25" s="118"/>
      <c r="E25" s="19"/>
      <c r="G25" s="20"/>
    </row>
    <row r="26" spans="2:7" x14ac:dyDescent="0.2">
      <c r="C26" s="117"/>
      <c r="D26" s="118"/>
      <c r="E26" s="19"/>
      <c r="G26" s="20"/>
    </row>
    <row r="27" spans="2:7" ht="16" thickBot="1" x14ac:dyDescent="0.25">
      <c r="C27" s="119"/>
      <c r="D27" s="120"/>
      <c r="E27" s="21"/>
      <c r="F27" s="22"/>
      <c r="G27" s="23"/>
    </row>
  </sheetData>
  <mergeCells count="14">
    <mergeCell ref="C24:D24"/>
    <mergeCell ref="C25:D25"/>
    <mergeCell ref="C26:D26"/>
    <mergeCell ref="C27:D27"/>
    <mergeCell ref="F4:J5"/>
    <mergeCell ref="E8:G8"/>
    <mergeCell ref="E19:G19"/>
    <mergeCell ref="C18:D18"/>
    <mergeCell ref="C23:D23"/>
    <mergeCell ref="C20:D20"/>
    <mergeCell ref="C19:D19"/>
    <mergeCell ref="C21:D21"/>
    <mergeCell ref="C22:D22"/>
    <mergeCell ref="C7:G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77149-221B-4CB8-9B73-F41046EBFC39}">
  <dimension ref="A1:K32"/>
  <sheetViews>
    <sheetView topLeftCell="A8" zoomScale="85" zoomScaleNormal="85" workbookViewId="0">
      <selection activeCell="E18" sqref="E18"/>
    </sheetView>
  </sheetViews>
  <sheetFormatPr baseColWidth="10" defaultColWidth="8.83203125" defaultRowHeight="15" x14ac:dyDescent="0.2"/>
  <cols>
    <col min="1" max="1" width="4.83203125" style="9" customWidth="1"/>
    <col min="3" max="3" width="9" style="13" customWidth="1"/>
    <col min="4" max="4" width="45.5" bestFit="1" customWidth="1"/>
    <col min="5" max="5" width="130.33203125" customWidth="1"/>
    <col min="6" max="6" width="53.5" customWidth="1"/>
  </cols>
  <sheetData>
    <row r="1" spans="1:11" s="9" customFormat="1" ht="16" x14ac:dyDescent="0.2">
      <c r="B1" s="8" t="str">
        <f>_xlfn.CONCAT("Appendix B: ",LEFT(D5,4), " Program Arrangements and Elements between ACO and Payer ")</f>
        <v xml:space="preserve">Appendix B: 2025 Program Arrangements and Elements between ACO and Payer </v>
      </c>
    </row>
    <row r="2" spans="1:11" s="9" customFormat="1" ht="16" x14ac:dyDescent="0.2">
      <c r="B2" s="8"/>
    </row>
    <row r="3" spans="1:11" s="6" customFormat="1" x14ac:dyDescent="0.2">
      <c r="A3" s="9"/>
    </row>
    <row r="4" spans="1:11" s="6" customFormat="1" ht="15.5" customHeight="1" x14ac:dyDescent="0.2">
      <c r="A4" s="9"/>
      <c r="C4" s="2" t="s">
        <v>1</v>
      </c>
      <c r="D4" s="1"/>
      <c r="E4" s="133" t="s">
        <v>25</v>
      </c>
    </row>
    <row r="5" spans="1:11" s="6" customFormat="1" ht="16" x14ac:dyDescent="0.2">
      <c r="A5" s="9"/>
      <c r="C5" s="2" t="s">
        <v>26</v>
      </c>
      <c r="D5" s="1" t="str">
        <f>_xlfn.CONCAT('A-1 - Network Summary'!D5," Budget")</f>
        <v>2025 Budget</v>
      </c>
      <c r="E5" s="133"/>
    </row>
    <row r="6" spans="1:11" ht="16" thickBot="1" x14ac:dyDescent="0.25"/>
    <row r="7" spans="1:11" ht="34.5" customHeight="1" thickBot="1" x14ac:dyDescent="0.25">
      <c r="C7" s="40" t="s">
        <v>27</v>
      </c>
      <c r="D7" s="41" t="s">
        <v>28</v>
      </c>
      <c r="E7" s="42" t="s">
        <v>29</v>
      </c>
      <c r="I7" s="3"/>
      <c r="J7" s="3"/>
      <c r="K7" s="3"/>
    </row>
    <row r="8" spans="1:11" ht="34.5" customHeight="1" x14ac:dyDescent="0.2">
      <c r="C8" s="37">
        <v>1</v>
      </c>
      <c r="D8" s="38" t="s">
        <v>30</v>
      </c>
      <c r="E8" s="39" t="s">
        <v>31</v>
      </c>
      <c r="I8" s="3"/>
      <c r="J8" s="3"/>
      <c r="K8" s="3"/>
    </row>
    <row r="9" spans="1:11" ht="27" customHeight="1" x14ac:dyDescent="0.2">
      <c r="C9" s="33">
        <v>2</v>
      </c>
      <c r="D9" s="34" t="s">
        <v>32</v>
      </c>
      <c r="E9" s="15"/>
      <c r="I9" s="3"/>
      <c r="J9" s="3"/>
      <c r="K9" s="3"/>
    </row>
    <row r="10" spans="1:11" ht="42" customHeight="1" x14ac:dyDescent="0.2">
      <c r="C10" s="33">
        <v>3</v>
      </c>
      <c r="D10" s="34" t="s">
        <v>33</v>
      </c>
      <c r="E10" s="14" t="s">
        <v>159</v>
      </c>
      <c r="I10" s="3"/>
      <c r="J10" s="3"/>
      <c r="K10" s="3"/>
    </row>
    <row r="11" spans="1:11" ht="50.25" customHeight="1" x14ac:dyDescent="0.2">
      <c r="C11" s="33">
        <v>4</v>
      </c>
      <c r="D11" s="34" t="s">
        <v>34</v>
      </c>
      <c r="E11" s="14" t="s">
        <v>160</v>
      </c>
      <c r="I11" s="3"/>
      <c r="J11" s="3"/>
      <c r="K11" s="3"/>
    </row>
    <row r="12" spans="1:11" ht="50.25" customHeight="1" x14ac:dyDescent="0.2">
      <c r="C12" s="33">
        <v>5</v>
      </c>
      <c r="D12" s="34" t="s">
        <v>35</v>
      </c>
      <c r="E12" s="102">
        <v>0.4</v>
      </c>
      <c r="I12" s="3"/>
      <c r="J12" s="3"/>
      <c r="K12" s="3"/>
    </row>
    <row r="13" spans="1:11" ht="34.5" customHeight="1" x14ac:dyDescent="0.2">
      <c r="C13" s="33">
        <v>6</v>
      </c>
      <c r="D13" s="34" t="s">
        <v>36</v>
      </c>
      <c r="E13" s="14"/>
      <c r="I13" s="3"/>
      <c r="J13" s="3"/>
      <c r="K13" s="3"/>
    </row>
    <row r="14" spans="1:11" ht="34.5" customHeight="1" x14ac:dyDescent="0.2">
      <c r="C14" s="33">
        <v>7</v>
      </c>
      <c r="D14" s="34" t="s">
        <v>37</v>
      </c>
      <c r="E14" s="14" t="s">
        <v>161</v>
      </c>
      <c r="I14" s="3"/>
      <c r="J14" s="3"/>
      <c r="K14" s="3"/>
    </row>
    <row r="15" spans="1:11" ht="34.5" customHeight="1" x14ac:dyDescent="0.2">
      <c r="C15" s="33">
        <v>8</v>
      </c>
      <c r="D15" s="34" t="s">
        <v>38</v>
      </c>
      <c r="E15" s="101" t="s">
        <v>166</v>
      </c>
      <c r="I15" s="3"/>
      <c r="J15" s="3"/>
      <c r="K15" s="3"/>
    </row>
    <row r="16" spans="1:11" ht="34.5" customHeight="1" x14ac:dyDescent="0.2">
      <c r="C16" s="33">
        <v>9</v>
      </c>
      <c r="D16" s="34" t="s">
        <v>39</v>
      </c>
      <c r="E16" s="14" t="s">
        <v>162</v>
      </c>
      <c r="I16" s="3"/>
      <c r="J16" s="3"/>
      <c r="K16" s="3"/>
    </row>
    <row r="17" spans="3:5" ht="34.5" customHeight="1" x14ac:dyDescent="0.2">
      <c r="C17" s="33">
        <v>10</v>
      </c>
      <c r="D17" s="34" t="s">
        <v>131</v>
      </c>
      <c r="E17" s="14" t="s">
        <v>163</v>
      </c>
    </row>
    <row r="18" spans="3:5" ht="34.5" customHeight="1" x14ac:dyDescent="0.2">
      <c r="C18" s="33">
        <v>11</v>
      </c>
      <c r="D18" s="34" t="s">
        <v>40</v>
      </c>
      <c r="E18" s="14" t="s">
        <v>164</v>
      </c>
    </row>
    <row r="19" spans="3:5" ht="34.5" customHeight="1" x14ac:dyDescent="0.2">
      <c r="C19" s="33">
        <v>12</v>
      </c>
      <c r="D19" s="34" t="s">
        <v>41</v>
      </c>
      <c r="E19" s="14" t="s">
        <v>165</v>
      </c>
    </row>
    <row r="20" spans="3:5" ht="34.5" customHeight="1" thickBot="1" x14ac:dyDescent="0.25">
      <c r="C20" s="35">
        <v>13</v>
      </c>
      <c r="D20" s="36" t="s">
        <v>42</v>
      </c>
      <c r="E20" s="16" t="s">
        <v>167</v>
      </c>
    </row>
    <row r="23" spans="3:5" x14ac:dyDescent="0.2">
      <c r="C23" s="3" t="s">
        <v>43</v>
      </c>
      <c r="D23" s="3"/>
      <c r="E23" s="3"/>
    </row>
    <row r="24" spans="3:5" x14ac:dyDescent="0.2">
      <c r="C24" s="3" t="s">
        <v>44</v>
      </c>
      <c r="D24" s="3"/>
      <c r="E24" s="3" t="s">
        <v>45</v>
      </c>
    </row>
    <row r="25" spans="3:5" x14ac:dyDescent="0.2">
      <c r="C25" s="3"/>
      <c r="D25" s="3"/>
      <c r="E25" s="3" t="s">
        <v>46</v>
      </c>
    </row>
    <row r="26" spans="3:5" x14ac:dyDescent="0.2">
      <c r="C26" s="3"/>
      <c r="D26" s="3"/>
      <c r="E26" s="3" t="s">
        <v>47</v>
      </c>
    </row>
    <row r="27" spans="3:5" x14ac:dyDescent="0.2">
      <c r="C27" s="3"/>
      <c r="D27" s="3"/>
      <c r="E27" s="3"/>
    </row>
    <row r="28" spans="3:5" x14ac:dyDescent="0.2">
      <c r="C28" s="3" t="s">
        <v>48</v>
      </c>
      <c r="D28" s="3"/>
      <c r="E28" s="3" t="s">
        <v>49</v>
      </c>
    </row>
    <row r="29" spans="3:5" x14ac:dyDescent="0.2">
      <c r="E29" s="3" t="s">
        <v>50</v>
      </c>
    </row>
    <row r="30" spans="3:5" x14ac:dyDescent="0.2">
      <c r="C30" s="3"/>
      <c r="D30" s="3"/>
      <c r="E30" s="3" t="s">
        <v>51</v>
      </c>
    </row>
    <row r="31" spans="3:5" x14ac:dyDescent="0.2">
      <c r="C31" s="3"/>
      <c r="D31" s="3"/>
    </row>
    <row r="32" spans="3:5" x14ac:dyDescent="0.2">
      <c r="C32" s="3"/>
      <c r="D32" s="3"/>
    </row>
  </sheetData>
  <mergeCells count="1">
    <mergeCell ref="E4:E5"/>
  </mergeCells>
  <dataValidations count="1">
    <dataValidation type="list" allowBlank="1" showInputMessage="1" showErrorMessage="1" sqref="E9" xr:uid="{1BF05EEF-D885-4806-A763-D1206330B2D7}">
      <formula1>"Global,Professional"</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8DEA2-7A2F-4262-A33F-747E782D2D58}">
  <dimension ref="A1:J105"/>
  <sheetViews>
    <sheetView showGridLines="0" tabSelected="1" zoomScale="80" zoomScaleNormal="80" workbookViewId="0">
      <selection activeCell="F16" sqref="F16:G32"/>
    </sheetView>
  </sheetViews>
  <sheetFormatPr baseColWidth="10" defaultColWidth="8.83203125" defaultRowHeight="15" x14ac:dyDescent="0.2"/>
  <cols>
    <col min="1" max="1" width="4.83203125" style="9" customWidth="1"/>
    <col min="2" max="2" width="1.5" customWidth="1"/>
    <col min="3" max="3" width="73.33203125" style="13" customWidth="1"/>
    <col min="4" max="4" width="21.33203125" customWidth="1"/>
    <col min="5" max="5" width="18.1640625" customWidth="1"/>
    <col min="6" max="6" width="19" customWidth="1"/>
    <col min="7" max="7" width="17" customWidth="1"/>
    <col min="8" max="8" width="68" customWidth="1"/>
  </cols>
  <sheetData>
    <row r="1" spans="1:10" s="9" customFormat="1" ht="16" x14ac:dyDescent="0.2">
      <c r="B1" s="8" t="str">
        <f>_xlfn.CONCAT('A-1 - Network Summary'!D4, LEFT('A-2 - Network Changes'!D5,4), " Financials ")</f>
        <v xml:space="preserve">2025 Financials </v>
      </c>
    </row>
    <row r="2" spans="1:10" s="9" customFormat="1" ht="16" x14ac:dyDescent="0.2">
      <c r="B2" s="8"/>
    </row>
    <row r="3" spans="1:10" s="6" customFormat="1" ht="8.25" customHeight="1" x14ac:dyDescent="0.2">
      <c r="A3" s="9"/>
      <c r="B3"/>
      <c r="C3"/>
      <c r="D3"/>
      <c r="E3"/>
      <c r="F3"/>
    </row>
    <row r="4" spans="1:10" s="6" customFormat="1" x14ac:dyDescent="0.2">
      <c r="A4" s="9"/>
      <c r="B4"/>
      <c r="C4" s="10" t="str">
        <f>_xlfn.CONCAT('A-1 - Network Summary'!D4, " ", 'A-1 - Network Summary'!D5," Financials")</f>
        <v xml:space="preserve"> 2025 Financials</v>
      </c>
      <c r="G4" s="12"/>
    </row>
    <row r="5" spans="1:10" s="6" customFormat="1" x14ac:dyDescent="0.2">
      <c r="A5" s="9"/>
      <c r="B5"/>
      <c r="C5" s="10" t="s">
        <v>130</v>
      </c>
      <c r="G5" s="12"/>
    </row>
    <row r="6" spans="1:10" ht="16.5" customHeight="1" x14ac:dyDescent="0.2">
      <c r="C6" s="6"/>
      <c r="D6" s="6"/>
      <c r="E6" s="6"/>
      <c r="F6" s="6"/>
      <c r="G6" s="12"/>
      <c r="H6" s="6"/>
    </row>
    <row r="7" spans="1:10" ht="56.5" customHeight="1" x14ac:dyDescent="0.2">
      <c r="C7" s="134" t="s">
        <v>155</v>
      </c>
      <c r="D7" s="134"/>
      <c r="E7" s="134"/>
      <c r="F7" s="134"/>
      <c r="G7" s="134"/>
      <c r="H7" s="6"/>
      <c r="I7" s="3"/>
      <c r="J7" s="3"/>
    </row>
    <row r="8" spans="1:10" ht="18.75" customHeight="1" x14ac:dyDescent="0.2">
      <c r="C8" s="6"/>
      <c r="D8" s="6"/>
      <c r="E8" s="6"/>
      <c r="F8" s="6"/>
      <c r="G8" s="12"/>
      <c r="H8" s="6"/>
      <c r="I8" s="3"/>
      <c r="J8" s="3"/>
    </row>
    <row r="9" spans="1:10" x14ac:dyDescent="0.2">
      <c r="C9" s="73" t="s">
        <v>52</v>
      </c>
      <c r="D9" s="74" t="s">
        <v>21</v>
      </c>
      <c r="E9" s="74" t="s">
        <v>127</v>
      </c>
      <c r="F9" s="75" t="s">
        <v>136</v>
      </c>
      <c r="G9" s="75" t="s">
        <v>140</v>
      </c>
      <c r="H9" s="76"/>
      <c r="I9" s="3"/>
      <c r="J9" s="3"/>
    </row>
    <row r="10" spans="1:10" x14ac:dyDescent="0.2">
      <c r="C10" s="77"/>
      <c r="D10" s="78" t="s">
        <v>138</v>
      </c>
      <c r="E10" s="78" t="s">
        <v>139</v>
      </c>
      <c r="F10" s="78" t="s">
        <v>128</v>
      </c>
      <c r="G10" s="78" t="s">
        <v>126</v>
      </c>
      <c r="H10" s="79" t="s">
        <v>125</v>
      </c>
      <c r="I10" s="3"/>
      <c r="J10" s="3"/>
    </row>
    <row r="11" spans="1:10" x14ac:dyDescent="0.2">
      <c r="C11" s="47" t="s">
        <v>53</v>
      </c>
      <c r="D11" s="82">
        <v>0</v>
      </c>
      <c r="E11" s="82">
        <v>0</v>
      </c>
      <c r="F11" s="82">
        <v>4241</v>
      </c>
      <c r="G11" s="48">
        <f>F11-E11</f>
        <v>4241</v>
      </c>
      <c r="H11" s="49"/>
      <c r="I11" s="3"/>
      <c r="J11" s="3"/>
    </row>
    <row r="12" spans="1:10" x14ac:dyDescent="0.2">
      <c r="C12" s="47" t="s">
        <v>133</v>
      </c>
      <c r="D12" s="82">
        <v>0</v>
      </c>
      <c r="E12" s="82">
        <v>0</v>
      </c>
      <c r="F12" s="82">
        <v>50892</v>
      </c>
      <c r="G12" s="48">
        <f>F12-E12</f>
        <v>50892</v>
      </c>
      <c r="H12" s="49"/>
      <c r="I12" s="3"/>
      <c r="J12" s="3"/>
    </row>
    <row r="13" spans="1:10" x14ac:dyDescent="0.2">
      <c r="C13" s="50" t="s">
        <v>148</v>
      </c>
      <c r="D13" s="83">
        <v>0</v>
      </c>
      <c r="E13" s="83">
        <v>0</v>
      </c>
      <c r="F13" s="83">
        <v>13605.11</v>
      </c>
      <c r="G13" s="51">
        <f t="shared" ref="G13:G25" si="0">F13-E13</f>
        <v>13605.11</v>
      </c>
      <c r="H13" t="s">
        <v>168</v>
      </c>
      <c r="I13" s="3"/>
      <c r="J13" s="3"/>
    </row>
    <row r="14" spans="1:10" x14ac:dyDescent="0.2">
      <c r="C14" s="68" t="s">
        <v>149</v>
      </c>
      <c r="D14" s="53">
        <f>D13*D11</f>
        <v>0</v>
      </c>
      <c r="E14" s="53">
        <f>E13*E11</f>
        <v>0</v>
      </c>
      <c r="F14" s="53">
        <f>F13*F11</f>
        <v>57699271.510000005</v>
      </c>
      <c r="G14" s="53">
        <f>F14-E15</f>
        <v>57699271.510000005</v>
      </c>
      <c r="H14" s="54"/>
      <c r="I14" s="3"/>
      <c r="J14" s="3"/>
    </row>
    <row r="15" spans="1:10" x14ac:dyDescent="0.2">
      <c r="C15" s="47" t="s">
        <v>151</v>
      </c>
      <c r="D15" s="95">
        <v>0</v>
      </c>
      <c r="E15" s="95">
        <v>0</v>
      </c>
      <c r="F15" s="95">
        <v>55538092.487800799</v>
      </c>
      <c r="G15" s="55"/>
      <c r="H15" s="56"/>
      <c r="I15" s="3"/>
      <c r="J15" s="3"/>
    </row>
    <row r="16" spans="1:10" x14ac:dyDescent="0.2">
      <c r="C16" s="50" t="s">
        <v>143</v>
      </c>
      <c r="D16" s="96" t="e">
        <f>1-(D15/D14)</f>
        <v>#DIV/0!</v>
      </c>
      <c r="E16" s="96" t="e">
        <f>1-(E15/E14)</f>
        <v>#DIV/0!</v>
      </c>
      <c r="F16" s="136"/>
      <c r="G16" s="137"/>
      <c r="H16" s="57" t="s">
        <v>169</v>
      </c>
      <c r="I16" s="3"/>
      <c r="J16" s="3"/>
    </row>
    <row r="17" spans="3:8" x14ac:dyDescent="0.2">
      <c r="C17" s="69" t="s">
        <v>147</v>
      </c>
      <c r="D17" s="53" t="e">
        <f>D14*D16</f>
        <v>#DIV/0!</v>
      </c>
      <c r="E17" s="53" t="e">
        <f>E15*E16</f>
        <v>#DIV/0!</v>
      </c>
      <c r="F17" s="138"/>
      <c r="G17" s="138"/>
      <c r="H17" s="58"/>
    </row>
    <row r="18" spans="3:8" x14ac:dyDescent="0.2">
      <c r="C18" s="67"/>
      <c r="D18" s="59"/>
      <c r="E18" s="59"/>
      <c r="F18" s="139"/>
      <c r="G18" s="139"/>
      <c r="H18" s="58"/>
    </row>
    <row r="19" spans="3:8" x14ac:dyDescent="0.2">
      <c r="C19" s="47" t="s">
        <v>145</v>
      </c>
      <c r="D19" s="81">
        <v>0</v>
      </c>
      <c r="E19" s="81">
        <v>0</v>
      </c>
      <c r="F19" s="139"/>
      <c r="G19" s="139"/>
      <c r="H19" s="54"/>
    </row>
    <row r="20" spans="3:8" x14ac:dyDescent="0.2">
      <c r="C20" s="47" t="s">
        <v>144</v>
      </c>
      <c r="D20" s="81">
        <v>0</v>
      </c>
      <c r="E20" s="81">
        <v>0</v>
      </c>
      <c r="F20" s="139"/>
      <c r="G20" s="139"/>
      <c r="H20" s="54"/>
    </row>
    <row r="21" spans="3:8" x14ac:dyDescent="0.2">
      <c r="C21" s="47" t="s">
        <v>152</v>
      </c>
      <c r="D21" s="81">
        <v>0</v>
      </c>
      <c r="E21" s="81">
        <v>0</v>
      </c>
      <c r="F21" s="139"/>
      <c r="G21" s="139"/>
      <c r="H21" s="54"/>
    </row>
    <row r="22" spans="3:8" x14ac:dyDescent="0.2">
      <c r="C22" s="50" t="s">
        <v>146</v>
      </c>
      <c r="D22" s="51" t="e">
        <f>D17-SUM(D19:D21)</f>
        <v>#DIV/0!</v>
      </c>
      <c r="E22" s="51" t="e">
        <f>E17-SUM(E19:E20)</f>
        <v>#DIV/0!</v>
      </c>
      <c r="F22" s="140"/>
      <c r="G22" s="140"/>
      <c r="H22" s="52" t="s">
        <v>170</v>
      </c>
    </row>
    <row r="23" spans="3:8" x14ac:dyDescent="0.2">
      <c r="C23" s="68" t="s">
        <v>153</v>
      </c>
      <c r="D23" s="53" t="e">
        <f>SUM(D19:D22)</f>
        <v>#DIV/0!</v>
      </c>
      <c r="E23" s="53" t="e">
        <f>SUM(E19:E22)</f>
        <v>#DIV/0!</v>
      </c>
      <c r="F23" s="138"/>
      <c r="G23" s="138"/>
      <c r="H23" s="54"/>
    </row>
    <row r="24" spans="3:8" x14ac:dyDescent="0.2">
      <c r="C24" s="50" t="s">
        <v>54</v>
      </c>
      <c r="D24" s="51" t="e">
        <f>D15-D23</f>
        <v>#DIV/0!</v>
      </c>
      <c r="E24" s="51" t="e">
        <f>E15-E23</f>
        <v>#DIV/0!</v>
      </c>
      <c r="F24" s="140"/>
      <c r="G24" s="140"/>
      <c r="H24" s="60"/>
    </row>
    <row r="25" spans="3:8" x14ac:dyDescent="0.2">
      <c r="C25" s="68" t="s">
        <v>129</v>
      </c>
      <c r="D25" s="53" t="e">
        <f>SUM(D23:D24)</f>
        <v>#DIV/0!</v>
      </c>
      <c r="E25" s="53" t="e">
        <f>SUM(E23:E24)</f>
        <v>#DIV/0!</v>
      </c>
      <c r="F25" s="138"/>
      <c r="G25" s="138"/>
      <c r="H25" s="54"/>
    </row>
    <row r="26" spans="3:8" x14ac:dyDescent="0.2">
      <c r="C26" s="47"/>
      <c r="D26" s="55"/>
      <c r="E26" s="55"/>
      <c r="F26" s="141"/>
      <c r="G26" s="141"/>
      <c r="H26" s="56"/>
    </row>
    <row r="27" spans="3:8" x14ac:dyDescent="0.2">
      <c r="C27" s="61" t="s">
        <v>134</v>
      </c>
      <c r="D27" s="72" t="str">
        <f>IFERROR((D25-D22-D20-D21)/D25,"")</f>
        <v/>
      </c>
      <c r="E27" s="72" t="str">
        <f t="shared" ref="E27:F27" si="1">IFERROR((E25-E22-E20-E21)/E25,"")</f>
        <v/>
      </c>
      <c r="F27" s="142" t="str">
        <f t="shared" si="1"/>
        <v/>
      </c>
      <c r="G27" s="143" t="str">
        <f>IFERROR(F27-E27,"")</f>
        <v/>
      </c>
      <c r="H27" s="62"/>
    </row>
    <row r="28" spans="3:8" x14ac:dyDescent="0.2">
      <c r="C28" s="61" t="s">
        <v>154</v>
      </c>
      <c r="D28" s="70" t="str">
        <f>IFERROR(D20/D25,"")</f>
        <v/>
      </c>
      <c r="E28" s="70"/>
      <c r="F28" s="144"/>
      <c r="G28" s="143"/>
      <c r="H28" s="62"/>
    </row>
    <row r="29" spans="3:8" x14ac:dyDescent="0.2">
      <c r="C29" s="61" t="s">
        <v>135</v>
      </c>
      <c r="D29" s="70" t="str">
        <f>IFERROR(D21/D25,"")</f>
        <v/>
      </c>
      <c r="E29" s="70" t="str">
        <f t="shared" ref="E29:F29" si="2">IFERROR(E21/E25,"")</f>
        <v/>
      </c>
      <c r="F29" s="144" t="str">
        <f t="shared" si="2"/>
        <v/>
      </c>
      <c r="G29" s="143" t="str">
        <f>IFERROR(F29-E29,"")</f>
        <v/>
      </c>
      <c r="H29" s="63"/>
    </row>
    <row r="30" spans="3:8" x14ac:dyDescent="0.2">
      <c r="C30" s="64" t="s">
        <v>150</v>
      </c>
      <c r="D30" s="71" t="str">
        <f>IFERROR(D22/D25,"")</f>
        <v/>
      </c>
      <c r="E30" s="71" t="str">
        <f t="shared" ref="E30:F30" si="3">IFERROR(E22/E25,"")</f>
        <v/>
      </c>
      <c r="F30" s="145" t="str">
        <f t="shared" si="3"/>
        <v/>
      </c>
      <c r="G30" s="146" t="str">
        <f>IFERROR(F30-E30,"")</f>
        <v/>
      </c>
      <c r="H30" s="65"/>
    </row>
    <row r="31" spans="3:8" ht="9.75" customHeight="1" x14ac:dyDescent="0.2">
      <c r="C31" s="6"/>
      <c r="D31" s="6"/>
      <c r="E31" s="6"/>
      <c r="F31" s="147"/>
      <c r="G31" s="148"/>
      <c r="H31" s="6"/>
    </row>
    <row r="32" spans="3:8" x14ac:dyDescent="0.2">
      <c r="C32" s="94" t="s">
        <v>137</v>
      </c>
      <c r="D32" s="80">
        <v>0</v>
      </c>
      <c r="E32" s="80">
        <v>0</v>
      </c>
      <c r="F32" s="149"/>
      <c r="G32" s="147"/>
      <c r="H32" s="6"/>
    </row>
    <row r="33" spans="3:8" ht="16.5" customHeight="1" x14ac:dyDescent="0.2">
      <c r="C33" s="6"/>
      <c r="D33" s="6"/>
      <c r="E33" s="6"/>
      <c r="F33" s="6"/>
      <c r="G33" s="6"/>
      <c r="H33" s="6"/>
    </row>
    <row r="34" spans="3:8" x14ac:dyDescent="0.2">
      <c r="C34" s="6"/>
      <c r="D34" s="135" t="s">
        <v>132</v>
      </c>
      <c r="E34" s="135"/>
      <c r="F34" s="135"/>
      <c r="G34" s="135"/>
      <c r="H34" s="6"/>
    </row>
    <row r="35" spans="3:8" x14ac:dyDescent="0.2">
      <c r="C35" s="66"/>
      <c r="D35" s="6"/>
      <c r="E35" s="6"/>
      <c r="F35" s="6"/>
      <c r="G35" s="6"/>
      <c r="H35" s="6"/>
    </row>
    <row r="36" spans="3:8" x14ac:dyDescent="0.2">
      <c r="C36" s="66"/>
      <c r="D36" s="6"/>
      <c r="E36" s="6"/>
      <c r="F36" s="6"/>
      <c r="G36" s="6"/>
      <c r="H36" s="6"/>
    </row>
    <row r="39" spans="3:8" ht="16.5" customHeight="1" x14ac:dyDescent="0.2"/>
    <row r="40" spans="3:8" ht="16.5" customHeight="1" x14ac:dyDescent="0.2"/>
    <row r="41" spans="3:8" ht="16.5" customHeight="1" x14ac:dyDescent="0.2"/>
    <row r="42" spans="3:8" ht="16.5" customHeight="1" x14ac:dyDescent="0.2"/>
    <row r="43" spans="3:8" ht="16.5" customHeight="1" x14ac:dyDescent="0.2"/>
    <row r="44" spans="3:8" ht="16.5" customHeight="1" x14ac:dyDescent="0.2"/>
    <row r="45" spans="3:8" ht="16.5" customHeight="1" x14ac:dyDescent="0.2"/>
    <row r="46" spans="3:8" ht="16.5" customHeight="1" x14ac:dyDescent="0.2"/>
    <row r="47" spans="3:8" ht="16.5" customHeight="1" x14ac:dyDescent="0.2"/>
    <row r="48" spans="3:8" ht="16.5" customHeight="1" x14ac:dyDescent="0.2"/>
    <row r="49" ht="16.5" customHeight="1" x14ac:dyDescent="0.2"/>
    <row r="50" ht="16.5" customHeight="1" x14ac:dyDescent="0.2"/>
    <row r="51" ht="16.5" customHeight="1" x14ac:dyDescent="0.2"/>
    <row r="52" ht="16.5" customHeight="1" x14ac:dyDescent="0.2"/>
    <row r="53" ht="16.5" customHeight="1" x14ac:dyDescent="0.2"/>
    <row r="54" ht="16.5" customHeight="1" x14ac:dyDescent="0.2"/>
    <row r="55" ht="16.5" customHeight="1" x14ac:dyDescent="0.2"/>
    <row r="56" ht="16.5" customHeight="1" x14ac:dyDescent="0.2"/>
    <row r="57" ht="16.5" customHeight="1" x14ac:dyDescent="0.2"/>
    <row r="58" ht="16.5" customHeight="1" x14ac:dyDescent="0.2"/>
    <row r="59" ht="16.5" customHeight="1" x14ac:dyDescent="0.2"/>
    <row r="60" ht="16.5" customHeight="1" x14ac:dyDescent="0.2"/>
    <row r="61" ht="16.5" customHeight="1" x14ac:dyDescent="0.2"/>
    <row r="62" ht="16.5" customHeight="1" x14ac:dyDescent="0.2"/>
    <row r="63" ht="16.5" customHeight="1" x14ac:dyDescent="0.2"/>
    <row r="64" ht="16.5" customHeight="1" x14ac:dyDescent="0.2"/>
    <row r="65" ht="16.5" customHeight="1" x14ac:dyDescent="0.2"/>
    <row r="66" ht="16.5" customHeight="1" x14ac:dyDescent="0.2"/>
    <row r="67" ht="16.5" customHeight="1" x14ac:dyDescent="0.2"/>
    <row r="68" ht="16.5" customHeight="1" x14ac:dyDescent="0.2"/>
    <row r="69" ht="16.5" customHeight="1" x14ac:dyDescent="0.2"/>
    <row r="70" ht="16.5" customHeight="1" x14ac:dyDescent="0.2"/>
    <row r="71" ht="16.5" customHeight="1" x14ac:dyDescent="0.2"/>
    <row r="72" ht="16.5" customHeight="1" x14ac:dyDescent="0.2"/>
    <row r="73" ht="16.5" customHeight="1" x14ac:dyDescent="0.2"/>
    <row r="74" ht="16.5" customHeight="1" x14ac:dyDescent="0.2"/>
    <row r="75" ht="16.5" customHeight="1" x14ac:dyDescent="0.2"/>
    <row r="76" ht="16.5" customHeight="1" x14ac:dyDescent="0.2"/>
    <row r="77" ht="16.5" customHeight="1" x14ac:dyDescent="0.2"/>
    <row r="78" ht="16.5" customHeight="1" x14ac:dyDescent="0.2"/>
    <row r="79" ht="16.5" customHeight="1" x14ac:dyDescent="0.2"/>
    <row r="80" ht="16.5" customHeight="1" x14ac:dyDescent="0.2"/>
    <row r="81" ht="16.5" customHeight="1" x14ac:dyDescent="0.2"/>
    <row r="82" ht="16.5" customHeight="1" x14ac:dyDescent="0.2"/>
    <row r="83" ht="16.5" customHeight="1" x14ac:dyDescent="0.2"/>
    <row r="84" ht="16.5" customHeight="1" x14ac:dyDescent="0.2"/>
    <row r="85" ht="16.5" customHeight="1" x14ac:dyDescent="0.2"/>
    <row r="86" ht="16.5" customHeight="1" x14ac:dyDescent="0.2"/>
    <row r="87" ht="16.5" customHeight="1" x14ac:dyDescent="0.2"/>
    <row r="88" ht="16.5" customHeight="1" x14ac:dyDescent="0.2"/>
    <row r="89" ht="16.5" customHeight="1" x14ac:dyDescent="0.2"/>
    <row r="90" ht="16.5" customHeight="1" x14ac:dyDescent="0.2"/>
    <row r="91" ht="16.5" customHeight="1" x14ac:dyDescent="0.2"/>
    <row r="92" ht="16.5" customHeight="1" x14ac:dyDescent="0.2"/>
    <row r="93" ht="16.5" customHeight="1" x14ac:dyDescent="0.2"/>
    <row r="94" ht="16.5" customHeight="1" x14ac:dyDescent="0.2"/>
    <row r="95" ht="16.5" customHeight="1" x14ac:dyDescent="0.2"/>
    <row r="96" ht="16.5" customHeight="1" x14ac:dyDescent="0.2"/>
    <row r="97" ht="16.5" customHeight="1" x14ac:dyDescent="0.2"/>
    <row r="98" ht="16.5" customHeight="1" x14ac:dyDescent="0.2"/>
    <row r="99" ht="16.5" customHeight="1" x14ac:dyDescent="0.2"/>
    <row r="100" ht="16.5" customHeight="1" x14ac:dyDescent="0.2"/>
    <row r="101" ht="16.5" customHeight="1" x14ac:dyDescent="0.2"/>
    <row r="102" ht="16.5" customHeight="1" x14ac:dyDescent="0.2"/>
    <row r="103" ht="16.5" customHeight="1" x14ac:dyDescent="0.2"/>
    <row r="104" ht="16.5" customHeight="1" x14ac:dyDescent="0.2"/>
    <row r="105" ht="16.5" customHeight="1" x14ac:dyDescent="0.2"/>
  </sheetData>
  <mergeCells count="2">
    <mergeCell ref="C7:G7"/>
    <mergeCell ref="D34:G3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62BDC-E143-4734-AE6C-8E9A00CBA1C1}">
  <dimension ref="B2:E19"/>
  <sheetViews>
    <sheetView topLeftCell="A2" workbookViewId="0">
      <selection activeCell="C18" sqref="C18"/>
    </sheetView>
  </sheetViews>
  <sheetFormatPr baseColWidth="10" defaultColWidth="8.83203125" defaultRowHeight="15" x14ac:dyDescent="0.2"/>
  <cols>
    <col min="2" max="2" width="40.6640625" customWidth="1"/>
    <col min="3" max="3" width="49" customWidth="1"/>
    <col min="4" max="4" width="15.6640625" customWidth="1"/>
    <col min="5" max="5" width="16.6640625" customWidth="1"/>
  </cols>
  <sheetData>
    <row r="2" spans="2:5" ht="16" x14ac:dyDescent="0.2">
      <c r="B2" s="29" t="s">
        <v>7</v>
      </c>
      <c r="C2" s="29" t="s">
        <v>9</v>
      </c>
      <c r="D2" s="29" t="s">
        <v>55</v>
      </c>
      <c r="E2" s="29" t="s">
        <v>10</v>
      </c>
    </row>
    <row r="3" spans="2:5" ht="16" x14ac:dyDescent="0.2">
      <c r="B3" s="30" t="s">
        <v>56</v>
      </c>
      <c r="C3" s="31" t="s">
        <v>57</v>
      </c>
      <c r="D3" s="31" t="s">
        <v>58</v>
      </c>
      <c r="E3" s="30" t="s">
        <v>59</v>
      </c>
    </row>
    <row r="4" spans="2:5" ht="16" x14ac:dyDescent="0.2">
      <c r="B4" s="30" t="s">
        <v>60</v>
      </c>
      <c r="C4" s="31" t="s">
        <v>61</v>
      </c>
      <c r="D4" s="31" t="s">
        <v>62</v>
      </c>
      <c r="E4" s="30" t="s">
        <v>63</v>
      </c>
    </row>
    <row r="5" spans="2:5" ht="16" x14ac:dyDescent="0.2">
      <c r="B5" s="30" t="s">
        <v>64</v>
      </c>
      <c r="C5" s="31" t="s">
        <v>65</v>
      </c>
      <c r="D5" s="31" t="s">
        <v>66</v>
      </c>
      <c r="E5" s="30"/>
    </row>
    <row r="6" spans="2:5" ht="16" x14ac:dyDescent="0.2">
      <c r="B6" s="31" t="s">
        <v>67</v>
      </c>
      <c r="C6" s="31" t="s">
        <v>68</v>
      </c>
      <c r="D6" s="4"/>
      <c r="E6" s="4"/>
    </row>
    <row r="7" spans="2:5" ht="16" x14ac:dyDescent="0.2">
      <c r="B7" s="31" t="s">
        <v>69</v>
      </c>
      <c r="C7" s="31" t="s">
        <v>70</v>
      </c>
      <c r="D7" s="4"/>
      <c r="E7" s="4"/>
    </row>
    <row r="8" spans="2:5" ht="16" x14ac:dyDescent="0.2">
      <c r="B8" s="32" t="s">
        <v>71</v>
      </c>
      <c r="C8" s="31" t="s">
        <v>72</v>
      </c>
      <c r="D8" s="4"/>
      <c r="E8" s="4"/>
    </row>
    <row r="9" spans="2:5" ht="16" x14ac:dyDescent="0.2">
      <c r="B9" s="31" t="s">
        <v>73</v>
      </c>
      <c r="C9" s="31" t="s">
        <v>74</v>
      </c>
      <c r="D9" s="4"/>
      <c r="E9" s="4"/>
    </row>
    <row r="10" spans="2:5" ht="16" x14ac:dyDescent="0.2">
      <c r="B10" s="31" t="s">
        <v>75</v>
      </c>
      <c r="C10" s="31" t="s">
        <v>76</v>
      </c>
      <c r="D10" s="4"/>
      <c r="E10" s="4"/>
    </row>
    <row r="11" spans="2:5" ht="16" x14ac:dyDescent="0.2">
      <c r="B11" s="31" t="s">
        <v>77</v>
      </c>
      <c r="C11" s="31" t="s">
        <v>78</v>
      </c>
      <c r="D11" s="4"/>
      <c r="E11" s="4"/>
    </row>
    <row r="12" spans="2:5" ht="16" x14ac:dyDescent="0.2">
      <c r="B12" s="31" t="s">
        <v>79</v>
      </c>
      <c r="C12" s="31" t="s">
        <v>80</v>
      </c>
      <c r="D12" s="4"/>
      <c r="E12" s="4"/>
    </row>
    <row r="13" spans="2:5" ht="16" x14ac:dyDescent="0.2">
      <c r="B13" s="32"/>
      <c r="C13" s="31" t="s">
        <v>81</v>
      </c>
      <c r="D13" s="4"/>
      <c r="E13" s="4"/>
    </row>
    <row r="14" spans="2:5" ht="16" x14ac:dyDescent="0.2">
      <c r="B14" s="32"/>
      <c r="C14" s="31" t="s">
        <v>82</v>
      </c>
      <c r="D14" s="4"/>
      <c r="E14" s="4"/>
    </row>
    <row r="15" spans="2:5" ht="16" x14ac:dyDescent="0.2">
      <c r="B15" s="31"/>
      <c r="C15" s="31" t="s">
        <v>83</v>
      </c>
      <c r="D15" s="4"/>
      <c r="E15" s="4"/>
    </row>
    <row r="16" spans="2:5" ht="16" x14ac:dyDescent="0.2">
      <c r="B16" s="31"/>
      <c r="C16" s="31" t="s">
        <v>84</v>
      </c>
      <c r="D16" s="4"/>
      <c r="E16" s="4"/>
    </row>
    <row r="17" spans="2:5" ht="16" x14ac:dyDescent="0.2">
      <c r="B17" s="31"/>
      <c r="C17" s="31" t="s">
        <v>85</v>
      </c>
      <c r="D17" s="4"/>
      <c r="E17" s="4"/>
    </row>
    <row r="18" spans="2:5" ht="16" x14ac:dyDescent="0.2">
      <c r="B18" s="31"/>
      <c r="C18" s="31" t="s">
        <v>86</v>
      </c>
      <c r="D18" s="4"/>
      <c r="E18" s="4"/>
    </row>
    <row r="19" spans="2:5" ht="16" x14ac:dyDescent="0.2">
      <c r="B19" s="31"/>
      <c r="C19" s="31" t="s">
        <v>87</v>
      </c>
      <c r="D19" s="4"/>
      <c r="E19" s="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4"/>
  <sheetViews>
    <sheetView workbookViewId="0">
      <selection activeCell="L28" sqref="L28"/>
    </sheetView>
  </sheetViews>
  <sheetFormatPr baseColWidth="10" defaultColWidth="8.83203125" defaultRowHeight="15" x14ac:dyDescent="0.2"/>
  <cols>
    <col min="1" max="1" width="12.6640625" bestFit="1" customWidth="1"/>
    <col min="3" max="3" width="13.5" bestFit="1" customWidth="1"/>
  </cols>
  <sheetData>
    <row r="1" spans="1:6" x14ac:dyDescent="0.2">
      <c r="A1" t="s">
        <v>88</v>
      </c>
      <c r="B1" t="s">
        <v>89</v>
      </c>
      <c r="C1" t="s">
        <v>90</v>
      </c>
      <c r="D1" t="s">
        <v>91</v>
      </c>
      <c r="E1" t="s">
        <v>55</v>
      </c>
      <c r="F1" t="s">
        <v>92</v>
      </c>
    </row>
    <row r="2" spans="1:6" x14ac:dyDescent="0.2">
      <c r="A2" t="s">
        <v>93</v>
      </c>
      <c r="B2" t="s">
        <v>94</v>
      </c>
      <c r="C2" t="s">
        <v>95</v>
      </c>
      <c r="D2" t="s">
        <v>96</v>
      </c>
      <c r="E2" t="s">
        <v>62</v>
      </c>
      <c r="F2" t="s">
        <v>63</v>
      </c>
    </row>
    <row r="3" spans="1:6" x14ac:dyDescent="0.2">
      <c r="A3" t="s">
        <v>97</v>
      </c>
      <c r="B3" t="s">
        <v>98</v>
      </c>
      <c r="C3" t="s">
        <v>99</v>
      </c>
      <c r="D3" t="s">
        <v>100</v>
      </c>
      <c r="E3" t="s">
        <v>58</v>
      </c>
      <c r="F3" t="s">
        <v>101</v>
      </c>
    </row>
    <row r="4" spans="1:6" x14ac:dyDescent="0.2">
      <c r="A4" t="s">
        <v>102</v>
      </c>
      <c r="B4" t="s">
        <v>103</v>
      </c>
      <c r="C4" t="s">
        <v>104</v>
      </c>
      <c r="E4" t="s">
        <v>105</v>
      </c>
    </row>
    <row r="5" spans="1:6" x14ac:dyDescent="0.2">
      <c r="A5" t="s">
        <v>106</v>
      </c>
      <c r="B5" t="s">
        <v>107</v>
      </c>
      <c r="C5" t="s">
        <v>108</v>
      </c>
      <c r="E5" t="s">
        <v>109</v>
      </c>
    </row>
    <row r="6" spans="1:6" x14ac:dyDescent="0.2">
      <c r="A6" t="s">
        <v>110</v>
      </c>
      <c r="B6" t="s">
        <v>64</v>
      </c>
    </row>
    <row r="7" spans="1:6" x14ac:dyDescent="0.2">
      <c r="A7" t="s">
        <v>111</v>
      </c>
      <c r="B7" t="s">
        <v>112</v>
      </c>
    </row>
    <row r="8" spans="1:6" x14ac:dyDescent="0.2">
      <c r="A8" t="s">
        <v>113</v>
      </c>
      <c r="B8" t="s">
        <v>114</v>
      </c>
    </row>
    <row r="9" spans="1:6" x14ac:dyDescent="0.2">
      <c r="A9" t="s">
        <v>115</v>
      </c>
      <c r="B9" t="s">
        <v>116</v>
      </c>
    </row>
    <row r="10" spans="1:6" x14ac:dyDescent="0.2">
      <c r="A10" t="s">
        <v>117</v>
      </c>
      <c r="B10" t="s">
        <v>118</v>
      </c>
    </row>
    <row r="11" spans="1:6" x14ac:dyDescent="0.2">
      <c r="A11" t="s">
        <v>119</v>
      </c>
      <c r="B11" t="s">
        <v>120</v>
      </c>
    </row>
    <row r="12" spans="1:6" x14ac:dyDescent="0.2">
      <c r="A12" t="s">
        <v>121</v>
      </c>
      <c r="B12" t="s">
        <v>122</v>
      </c>
    </row>
    <row r="13" spans="1:6" x14ac:dyDescent="0.2">
      <c r="A13" t="s">
        <v>123</v>
      </c>
      <c r="B13" t="s">
        <v>73</v>
      </c>
    </row>
    <row r="14" spans="1:6" x14ac:dyDescent="0.2">
      <c r="A14" t="s">
        <v>124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8dbc17e-cec9-4211-a89f-0bf74a616302" xsi:nil="true"/>
    <lcf76f155ced4ddcb4097134ff3c332f xmlns="2819d22d-c924-42b3-954a-d3b43813cc67">
      <Terms xmlns="http://schemas.microsoft.com/office/infopath/2007/PartnerControls"/>
    </lcf76f155ced4ddcb4097134ff3c332f>
    <SharedWithUsers xmlns="18dbc17e-cec9-4211-a89f-0bf74a616302">
      <UserInfo>
        <DisplayName>McCracken, Russ</DisplayName>
        <AccountId>40</AccountId>
        <AccountType/>
      </UserInfo>
      <UserInfo>
        <DisplayName>Hengstler, Mark</DisplayName>
        <AccountId>448</AccountId>
        <AccountType/>
      </UserInfo>
      <UserInfo>
        <DisplayName>Pellegrino-Wood, Angela</DisplayName>
        <AccountId>292</AccountId>
        <AccountType/>
      </UserInfo>
      <UserInfo>
        <DisplayName>Melamed, Marisa</DisplayName>
        <AccountId>23</AccountId>
        <AccountType/>
      </UserInfo>
      <UserInfo>
        <DisplayName>Sawyer, Michelle</DisplayName>
        <AccountId>71</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8CAE338EA9D064E9C17BF7952C6204F" ma:contentTypeVersion="17" ma:contentTypeDescription="Create a new document." ma:contentTypeScope="" ma:versionID="d175c38aaee3ac6428a490f41afbe164">
  <xsd:schema xmlns:xsd="http://www.w3.org/2001/XMLSchema" xmlns:xs="http://www.w3.org/2001/XMLSchema" xmlns:p="http://schemas.microsoft.com/office/2006/metadata/properties" xmlns:ns2="2819d22d-c924-42b3-954a-d3b43813cc67" xmlns:ns3="18dbc17e-cec9-4211-a89f-0bf74a616302" targetNamespace="http://schemas.microsoft.com/office/2006/metadata/properties" ma:root="true" ma:fieldsID="a5b784b79ee7d46f29d38b4b483c1c3b" ns2:_="" ns3:_="">
    <xsd:import namespace="2819d22d-c924-42b3-954a-d3b43813cc67"/>
    <xsd:import namespace="18dbc17e-cec9-4211-a89f-0bf74a61630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19d22d-c924-42b3-954a-d3b43813cc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0b405ef0-1b2e-414d-886f-c62305e7680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dbc17e-cec9-4211-a89f-0bf74a61630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b61913b-1a94-4df5-bbf5-603f3215decd}" ma:internalName="TaxCatchAll" ma:showField="CatchAllData" ma:web="18dbc17e-cec9-4211-a89f-0bf74a6163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CBD5BA-2729-4160-9FD8-9A30A4A41D94}">
  <ds:schemaRefs>
    <ds:schemaRef ds:uri="http://purl.org/dc/elements/1.1/"/>
    <ds:schemaRef ds:uri="18dbc17e-cec9-4211-a89f-0bf74a616302"/>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2819d22d-c924-42b3-954a-d3b43813cc67"/>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485E392C-6D33-4732-9498-50AA7BE98054}">
  <ds:schemaRefs>
    <ds:schemaRef ds:uri="http://schemas.microsoft.com/sharepoint/v3/contenttype/forms"/>
  </ds:schemaRefs>
</ds:datastoreItem>
</file>

<file path=customXml/itemProps3.xml><?xml version="1.0" encoding="utf-8"?>
<ds:datastoreItem xmlns:ds="http://schemas.openxmlformats.org/officeDocument/2006/customXml" ds:itemID="{E1732941-1BB3-4ADB-84FA-031B2C6541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19d22d-c924-42b3-954a-d3b43813cc67"/>
    <ds:schemaRef ds:uri="18dbc17e-cec9-4211-a89f-0bf74a6163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A-1 - Network Summary</vt:lpstr>
      <vt:lpstr>A-2 - Network Changes</vt:lpstr>
      <vt:lpstr>B - Program Arrangements</vt:lpstr>
      <vt:lpstr>C - Financials</vt:lpstr>
      <vt:lpstr>LISTS - DO NOT DELETE</vt:lpstr>
      <vt:lpstr>DO NOT DELETE</vt:lpstr>
      <vt:lpstr>'A-1 - Network 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Kara Vidal</dc:creator>
  <cp:keywords/>
  <dc:description/>
  <cp:lastModifiedBy>Matt  Mora</cp:lastModifiedBy>
  <cp:revision/>
  <dcterms:created xsi:type="dcterms:W3CDTF">2015-04-28T15:02:19Z</dcterms:created>
  <dcterms:modified xsi:type="dcterms:W3CDTF">2024-10-01T00:32:03Z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0x010100D8CAE338EA9D064E9C17BF7952C6204F</vt:lpwstr>
  </property>
  <property fmtid="{D5CDD505-2E9C-101B-9397-08002B2CF9AE}" pid="3" name="MediaServiceImageTags">
    <vt:lpwstr/>
  </property>
  <property fmtid="{D5CDD505-2E9C-101B-9397-08002B2CF9AE}" pid="4" name="Tags">
    <vt:lpwstr>31;#FY23|71976664-8ac9-431b-bc3e-f40a8eed78a0;#43;#Guidance|e1c09e26-970a-4931-904b-71b521951705;#41;#Posted Publicly|a822eef5-4dd2-45e5-bae5-abcd306db70f</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ies>
</file>