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915" windowHeight="10800" activeTab="1"/>
  </bookViews>
  <sheets>
    <sheet name="Year 3 Commercial" sheetId="3" r:id="rId1"/>
    <sheet name="Year 3 - Medicaid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#REF!</definedName>
    <definedName name="ACO1tab">#REF!</definedName>
    <definedName name="ACO2tab">#REF!</definedName>
    <definedName name="ACO3tab">#REF!</definedName>
    <definedName name="ACOnames">#REF!</definedName>
    <definedName name="BenchmarkYear">#REF!</definedName>
    <definedName name="CHACQM">#REF!</definedName>
    <definedName name="check_8T">#REF!</definedName>
    <definedName name="check_8U">#REF!</definedName>
    <definedName name="check_8V">#REF!</definedName>
    <definedName name="check_NO">#REF!</definedName>
    <definedName name="check_TOT">#REF!</definedName>
    <definedName name="check_XX">#REF!</definedName>
    <definedName name="clmsum_8T">[1]clmsum_8T!$A$1:$F$56</definedName>
    <definedName name="clmsum_8U">[1]clmsum_8U!$A$1:$F$57</definedName>
    <definedName name="clmsum_8V">[1]clmsum_8V!$A$1:$F$65</definedName>
    <definedName name="clmsum_aco">#REF!</definedName>
    <definedName name="clmsum_NO">[1]clmsum_NO!$A$1:$F$59</definedName>
    <definedName name="clmsum_OT">[1]clmsum_OT!$A$1:$F$63</definedName>
    <definedName name="clmsum_TOT">[1]clmsum_TOT!$A$1:$F$303</definedName>
    <definedName name="clmsum_XX">#REF!</definedName>
    <definedName name="DateLookup" localSheetId="1">[2]Mechanics!$F$3:$G$21</definedName>
    <definedName name="DateLookup">#REF!</definedName>
    <definedName name="IBNRACO">#REF!</definedName>
    <definedName name="IBNRCHAC">#REF!</definedName>
    <definedName name="IBNRONECARE">#REF!</definedName>
    <definedName name="IBNRVCP">#REF!</definedName>
    <definedName name="Mechanics">#REF!</definedName>
    <definedName name="memsum_8T">[1]memsum_8T!$A$1:$G$11</definedName>
    <definedName name="memsum_8U">[1]memsum_8U!$A$1:$G$11</definedName>
    <definedName name="memsum_8V">[1]memsum_8V!$A$1:$G$11</definedName>
    <definedName name="memsum_aco">#REF!</definedName>
    <definedName name="memsum_NO">[1]memsum_NO!$A$1:$G$11</definedName>
    <definedName name="memsum_OT">[1]memsum_OT!$A$1:$G$11</definedName>
    <definedName name="memsum_TOT">[1]memsum_TOT!$A$1:$G$52</definedName>
    <definedName name="memsum_XX">#REF!</definedName>
    <definedName name="MSR" localSheetId="1">'[2]Total Cost of Care'!$B$10:$E$11</definedName>
    <definedName name="MSR">#REF!</definedName>
    <definedName name="OneCareQM">#REF!</definedName>
    <definedName name="Overview">#REF!</definedName>
    <definedName name="PlanID">#REF!</definedName>
    <definedName name="PlanName">#REF!</definedName>
    <definedName name="_xlnm.Print_Area" localSheetId="0">'Year 3 Commercial'!$A$1:$J$62</definedName>
    <definedName name="ProjYears">#REF!</definedName>
    <definedName name="QualitySavings">#REF!</definedName>
    <definedName name="RiskAdjTCOC">#REF!</definedName>
    <definedName name="TCOC" localSheetId="1">'[2]Total Cost of Care'!$B$4:$E$5</definedName>
    <definedName name="TCOC">#REF!</definedName>
    <definedName name="TierCFs">'[3]BCBS premium info Sep14'!$A$20:$A$23</definedName>
    <definedName name="TierCFsdesc">'[3]BCBS premium info Sep14'!$B$20:$B$23</definedName>
    <definedName name="VCPQM">'[4]Quality - Payment Measures'!#REF!</definedName>
    <definedName name="VECTOR_OUT">'[5]Claim Vector'!$A$115:$AW$137</definedName>
    <definedName name="VECTOR_OUT_ITS">'[5]Claim Vector'!$A$140:$AW$163</definedName>
    <definedName name="VECTOR_RX">'[5]Claim Vector'!$A$167:$AW$189</definedName>
  </definedNames>
  <calcPr calcId="145621"/>
</workbook>
</file>

<file path=xl/calcChain.xml><?xml version="1.0" encoding="utf-8"?>
<calcChain xmlns="http://schemas.openxmlformats.org/spreadsheetml/2006/main">
  <c r="R8" i="3" l="1"/>
  <c r="S8" i="3" s="1"/>
  <c r="S9" i="3" s="1"/>
  <c r="D12" i="3"/>
  <c r="I25" i="3"/>
  <c r="I37" i="3" s="1"/>
  <c r="B60" i="3" s="1"/>
  <c r="I26" i="3"/>
  <c r="I27" i="3"/>
  <c r="I28" i="3"/>
  <c r="I29" i="3"/>
  <c r="I30" i="3"/>
  <c r="I31" i="3"/>
  <c r="I32" i="3"/>
  <c r="I33" i="3"/>
  <c r="I34" i="3"/>
  <c r="I35" i="3"/>
  <c r="B37" i="3"/>
  <c r="B41" i="3" s="1"/>
  <c r="C37" i="3"/>
  <c r="D13" i="3" s="1"/>
  <c r="D37" i="3"/>
  <c r="E37" i="3"/>
  <c r="B42" i="3" s="1"/>
  <c r="F37" i="3"/>
  <c r="B43" i="3" s="1"/>
  <c r="D43" i="3" s="1"/>
  <c r="E43" i="3" s="1"/>
  <c r="G37" i="3"/>
  <c r="H37" i="3"/>
  <c r="J37" i="3"/>
  <c r="C42" i="3"/>
  <c r="C48" i="3" s="1"/>
  <c r="B44" i="3"/>
  <c r="D44" i="3" s="1"/>
  <c r="E44" i="3" s="1"/>
  <c r="D15" i="3" l="1"/>
  <c r="B52" i="3" s="1"/>
  <c r="B48" i="3"/>
  <c r="D42" i="3"/>
  <c r="D14" i="3"/>
  <c r="R9" i="3"/>
  <c r="S14" i="3" s="1"/>
  <c r="E42" i="3" l="1"/>
  <c r="E46" i="3" s="1"/>
  <c r="E48" i="3" s="1"/>
  <c r="B54" i="3" s="1"/>
  <c r="B55" i="3" s="1"/>
  <c r="D48" i="3"/>
  <c r="S15" i="3"/>
  <c r="D18" i="3"/>
  <c r="D19" i="3" s="1"/>
  <c r="B53" i="3" s="1"/>
  <c r="B57" i="3" s="1"/>
  <c r="B58" i="3"/>
  <c r="B56" i="3" l="1"/>
  <c r="C57" i="3"/>
  <c r="C56" i="3"/>
  <c r="C58" i="3"/>
  <c r="B59" i="3" l="1"/>
  <c r="B61" i="3" s="1"/>
</calcChain>
</file>

<file path=xl/sharedStrings.xml><?xml version="1.0" encoding="utf-8"?>
<sst xmlns="http://schemas.openxmlformats.org/spreadsheetml/2006/main" count="184" uniqueCount="162">
  <si>
    <t>53.33 - 56.67%</t>
  </si>
  <si>
    <t>63.33 - 67.67%</t>
  </si>
  <si>
    <t>73.33 - 76.67%</t>
  </si>
  <si>
    <t>N/A</t>
  </si>
  <si>
    <t>Vermont Medicaid ACO Shared Savings Achievement and Distribution - Year 3</t>
  </si>
  <si>
    <t>Step</t>
  </si>
  <si>
    <t>Description</t>
  </si>
  <si>
    <t>Medical Spend PMPM</t>
  </si>
  <si>
    <t>Formula</t>
  </si>
  <si>
    <t>Notes</t>
  </si>
  <si>
    <t>A</t>
  </si>
  <si>
    <t>Expected Spending for Year 3</t>
  </si>
  <si>
    <t>(A)</t>
  </si>
  <si>
    <t>Trended Medicaid TCOC PMPM , adjusted for excluded services and high-cost outliers, risk-adjusted based on actual enrollment and then weighted by ACO attributed lives.</t>
  </si>
  <si>
    <t>B</t>
  </si>
  <si>
    <t>Relevant CMS Minimum Savings Rate</t>
  </si>
  <si>
    <t>(B)</t>
  </si>
  <si>
    <t>2.00% reflects the selected CMS Minimum Savings Rate (MSR). If the ACO achieves between 2.00% and 5.00% savings relative to the expected spending, the ACO is eligible for 25% of Total Savings. If the ACO achieves more than 5.00% savings relative to the Expected Spending, the ACO is eligible for 50% of Total Savings.</t>
  </si>
  <si>
    <t>C</t>
  </si>
  <si>
    <t>High end threshold PMPM for savings eligibility</t>
  </si>
  <si>
    <t>(C) = (A) * (1 - (B))</t>
  </si>
  <si>
    <t>This PMPM represents the highest PMPM at which savings is eligible. Actual PMPMs above this amount are not eligible for savings, and is calculated as Year 2 Expected Spending * (1 - Minimum Savings Rate).</t>
  </si>
  <si>
    <t>D</t>
  </si>
  <si>
    <t>Actual Spending for Year 3</t>
  </si>
  <si>
    <t>(D)</t>
  </si>
  <si>
    <t xml:space="preserve">Actual Performance Year PMPM, truncated and completed </t>
  </si>
  <si>
    <t>E</t>
  </si>
  <si>
    <t>Aggregate Shared Savings (PMPM)</t>
  </si>
  <si>
    <t>(E) = (A) - (D)</t>
  </si>
  <si>
    <t xml:space="preserve">Total Savings calculated as Expected Spending minus Actual Spending. </t>
  </si>
  <si>
    <t>F.1</t>
  </si>
  <si>
    <t>ACO eligible Savings PMPM When Comparing of Actual Spending with Expected Spending - VMSSP Tier 1</t>
  </si>
  <si>
    <t>(F.1) = (E) * (0.25)</t>
  </si>
  <si>
    <t xml:space="preserve">Savings PMPM used if Actual Spending is between 2.00% and 5.00% (Tier 1). </t>
  </si>
  <si>
    <t>F.2</t>
  </si>
  <si>
    <t>ACO eligible Savings PMPM When Comparing of Actual Spending with Expected Spending - VMSSP Tier 2</t>
  </si>
  <si>
    <t>(F.2) = (E) * (0.50)</t>
  </si>
  <si>
    <t xml:space="preserve">Savings PMPM used if Actual Spending greater than 5.00% (Tier 2). </t>
  </si>
  <si>
    <t>G</t>
  </si>
  <si>
    <t>Calculate Savings Distribution Cap</t>
  </si>
  <si>
    <t>(G) = (D) * (0.10)</t>
  </si>
  <si>
    <t xml:space="preserve">An insurer’s allocation of eligible savings to an ACO will be capped at 10% of the ACO’s insurer-specific Actual Spending.  </t>
  </si>
  <si>
    <t>H</t>
  </si>
  <si>
    <t xml:space="preserve">Total Potential Shared Savings PMPM Before Quality Evaluation </t>
  </si>
  <si>
    <t>(H)</t>
  </si>
  <si>
    <t>I</t>
  </si>
  <si>
    <t>Actual Member Months</t>
  </si>
  <si>
    <t xml:space="preserve"> (I) </t>
  </si>
  <si>
    <t>The number of member months  for attributed lives in the performance year.</t>
  </si>
  <si>
    <t>J</t>
  </si>
  <si>
    <t>Total Potential Shared Savings earned by ACO Before Quality Gate</t>
  </si>
  <si>
    <t xml:space="preserve">(J) = (H) * (I) </t>
  </si>
  <si>
    <t>(ACO potential payout of savings) * (total member months for ACO)</t>
  </si>
  <si>
    <t>K</t>
  </si>
  <si>
    <t>Cap Test to Ensure that No Insurer Pays Out More than the Aggregate Savings</t>
  </si>
  <si>
    <t xml:space="preserve">Not Applicable to VMSSP </t>
  </si>
  <si>
    <t>L</t>
  </si>
  <si>
    <t>Proportional Reduction (if necessary)</t>
  </si>
  <si>
    <t>M</t>
  </si>
  <si>
    <t>Evaluate Quality Points and Distribute Shared Savings</t>
  </si>
  <si>
    <t>% of Eligible Points</t>
  </si>
  <si>
    <t>% of Earned Savings</t>
  </si>
  <si>
    <t>Savings Distribution</t>
  </si>
  <si>
    <t/>
  </si>
  <si>
    <t>Calculation for Year 3 ACO Savings for OneCare</t>
  </si>
  <si>
    <t>OneCare is eligible to receive 95% of savings.</t>
  </si>
  <si>
    <t>&lt;53.33%</t>
  </si>
  <si>
    <t>ACOs Must Obtain at Least 53.33% of Quality Points to Retain Shared Savings.  Shared Savings Are Distributed as Shown Below</t>
  </si>
  <si>
    <t>Total Shared Savings</t>
  </si>
  <si>
    <t>AV Adjustment</t>
  </si>
  <si>
    <t>Savings PMPM</t>
  </si>
  <si>
    <t>E - A</t>
  </si>
  <si>
    <t>T - A</t>
  </si>
  <si>
    <t>E - T</t>
  </si>
  <si>
    <t>Portion</t>
  </si>
  <si>
    <t>Type</t>
  </si>
  <si>
    <t>Actuals</t>
  </si>
  <si>
    <t>Target</t>
  </si>
  <si>
    <t xml:space="preserve">Expected </t>
  </si>
  <si>
    <t>Shared Savings Calculation</t>
  </si>
  <si>
    <t>Actual Allowed Claims</t>
  </si>
  <si>
    <t>Completion Factor</t>
  </si>
  <si>
    <t>Capitations</t>
  </si>
  <si>
    <t>Blueprint</t>
  </si>
  <si>
    <t>Medical Allowed</t>
  </si>
  <si>
    <t>Member Months</t>
  </si>
  <si>
    <t>Actuals Allowedclaims below pooling point PMPM</t>
  </si>
  <si>
    <t>Actuals Allowed claims below pooling point</t>
  </si>
  <si>
    <t>High Cost Outliers</t>
  </si>
  <si>
    <t>Total Allowed Charges</t>
  </si>
  <si>
    <t>Total</t>
  </si>
  <si>
    <t>Catastrophic</t>
  </si>
  <si>
    <t>Standard Bronze CDHP</t>
  </si>
  <si>
    <t>Standard Bronze</t>
  </si>
  <si>
    <t>Standard Silver CDHP</t>
  </si>
  <si>
    <t>Standard Silver</t>
  </si>
  <si>
    <t>Standard Gold</t>
  </si>
  <si>
    <t>Standard Platinum</t>
  </si>
  <si>
    <t>Blue Rewards Bronze CDHP</t>
  </si>
  <si>
    <t>Blue Rewards Silver</t>
  </si>
  <si>
    <t>T &lt; E &lt; A</t>
  </si>
  <si>
    <t>Blue Rewards Gold CDHP</t>
  </si>
  <si>
    <t>T &lt; A &lt; E</t>
  </si>
  <si>
    <t>Blue Rewards Gold</t>
  </si>
  <si>
    <t>A &lt; T &lt; E</t>
  </si>
  <si>
    <t>Actuals Paid Claims below pooling point</t>
  </si>
  <si>
    <t>High Cost Claims</t>
  </si>
  <si>
    <t>Sum of HHS Induced Utilization Factor</t>
  </si>
  <si>
    <t>Sum of Age Gender Factors</t>
  </si>
  <si>
    <t>Plan</t>
  </si>
  <si>
    <t>Shared Savings</t>
  </si>
  <si>
    <t>e = a + b + c + d</t>
  </si>
  <si>
    <t>d</t>
  </si>
  <si>
    <t>c</t>
  </si>
  <si>
    <t>b</t>
  </si>
  <si>
    <t>a</t>
  </si>
  <si>
    <t xml:space="preserve">Actual Claims PMPM </t>
  </si>
  <si>
    <t>Page 30-31</t>
  </si>
  <si>
    <t>https://www.cms.gov/Medicare/Medicare-Fee-for-Service-Payment/sharedsavingsprogram/Downloads/Shared-Savings-Losses-Assignment-Spec-v2.pdf</t>
  </si>
  <si>
    <t>i = g * (1-h)</t>
  </si>
  <si>
    <t>Target Claims PMPM</t>
  </si>
  <si>
    <t>h</t>
  </si>
  <si>
    <t>60,000 +</t>
  </si>
  <si>
    <t>Targeted Claims PMPM</t>
  </si>
  <si>
    <t>50,000–59,999</t>
  </si>
  <si>
    <t>Target Rate:</t>
  </si>
  <si>
    <t>20,000–49,999</t>
  </si>
  <si>
    <t>g = d * e * f</t>
  </si>
  <si>
    <t>Expected Claims (Allowed) - Adjusted</t>
  </si>
  <si>
    <t>MSR:</t>
  </si>
  <si>
    <t>15,000–19,999</t>
  </si>
  <si>
    <t>f</t>
  </si>
  <si>
    <t>Reporting Period Induced Utilization Factor</t>
  </si>
  <si>
    <t>10,000–14,999</t>
  </si>
  <si>
    <t>e</t>
  </si>
  <si>
    <t>Reporting Period Demographic Factor</t>
  </si>
  <si>
    <t>Membership:</t>
  </si>
  <si>
    <t>9,000–9,999</t>
  </si>
  <si>
    <t>d = a/b/c</t>
  </si>
  <si>
    <t>Normalized Expected Claims (Allowed)</t>
  </si>
  <si>
    <t>Monthly Average</t>
  </si>
  <si>
    <t>8,000–8,999</t>
  </si>
  <si>
    <t>Experience Period Induced Utilization Factor</t>
  </si>
  <si>
    <t>7,000–7,999</t>
  </si>
  <si>
    <t>Experience Period Demographic Factor</t>
  </si>
  <si>
    <t>6,000–6,999</t>
  </si>
  <si>
    <t>Expected Claims (Allowed)</t>
  </si>
  <si>
    <t>5,000–5,999</t>
  </si>
  <si>
    <t>Expected Claims PMPM</t>
  </si>
  <si>
    <t>Max Pop</t>
  </si>
  <si>
    <t>Min Pop</t>
  </si>
  <si>
    <t>MSR (High End)</t>
  </si>
  <si>
    <t>MSR (Low End)</t>
  </si>
  <si>
    <t>Number beneficiaries beneficiaries</t>
  </si>
  <si>
    <t>Max</t>
  </si>
  <si>
    <t>Min</t>
  </si>
  <si>
    <t>Lookup</t>
  </si>
  <si>
    <t>One Care</t>
  </si>
  <si>
    <t>Vermont ACO Pilot Calculation of Commercial ACO Savings - Year 3 Calculation of Actual Medical Expenses</t>
  </si>
  <si>
    <t>Section 4</t>
  </si>
  <si>
    <t>Attachment B</t>
  </si>
  <si>
    <t>Attachment B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</si>
</sst>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_(* #,##0.0000_);_(* \(#,##0.0000\);_(* &quot;-&quot;??_);_(@_)"/>
    <numFmt numFmtId="170" formatCode="0.0000"/>
    <numFmt numFmtId="171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4"/>
      <color rgb="FF002060"/>
      <name val="Calibri"/>
      <family val="2"/>
    </font>
    <font>
      <sz val="11"/>
      <color rgb="FF0558FF"/>
      <name val="Calibri"/>
      <family val="2"/>
    </font>
    <font>
      <sz val="11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Book Antiqua"/>
      <family val="1"/>
    </font>
    <font>
      <i/>
      <sz val="11"/>
      <color theme="1"/>
      <name val="Calibri"/>
      <family val="2"/>
      <scheme val="minor"/>
    </font>
    <font>
      <i/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0" fillId="0" borderId="0" applyNumberFormat="0" applyFon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7" fillId="0" borderId="0" xfId="0" applyFont="1" applyFill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4" fillId="0" borderId="0" xfId="0" applyFont="1"/>
    <xf numFmtId="0" fontId="12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44" fontId="11" fillId="0" borderId="3" xfId="78" applyFont="1" applyBorder="1"/>
    <xf numFmtId="0" fontId="0" fillId="0" borderId="3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11" fillId="0" borderId="6" xfId="0" applyFont="1" applyBorder="1"/>
    <xf numFmtId="0" fontId="11" fillId="0" borderId="0" xfId="0" applyFont="1" applyBorder="1"/>
    <xf numFmtId="0" fontId="0" fillId="0" borderId="0" xfId="0" applyFont="1" applyBorder="1"/>
    <xf numFmtId="0" fontId="8" fillId="0" borderId="7" xfId="0" applyFont="1" applyBorder="1"/>
    <xf numFmtId="0" fontId="11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10" fontId="11" fillId="0" borderId="0" xfId="2" applyNumberFormat="1" applyFont="1" applyFill="1" applyBorder="1"/>
    <xf numFmtId="164" fontId="0" fillId="0" borderId="0" xfId="2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44" fontId="11" fillId="0" borderId="0" xfId="78" applyFont="1" applyFill="1" applyBorder="1"/>
    <xf numFmtId="0" fontId="0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11" fillId="0" borderId="0" xfId="0" applyFont="1" applyFill="1" applyBorder="1"/>
    <xf numFmtId="0" fontId="0" fillId="0" borderId="0" xfId="0" applyFont="1" applyFill="1" applyBorder="1"/>
    <xf numFmtId="0" fontId="8" fillId="0" borderId="7" xfId="0" applyFont="1" applyFill="1" applyBorder="1"/>
    <xf numFmtId="44" fontId="11" fillId="0" borderId="0" xfId="0" applyNumberFormat="1" applyFont="1"/>
    <xf numFmtId="44" fontId="11" fillId="0" borderId="0" xfId="0" applyNumberFormat="1" applyFont="1" applyFill="1" applyBorder="1"/>
    <xf numFmtId="9" fontId="11" fillId="0" borderId="0" xfId="2" applyFont="1" applyFill="1" applyBorder="1"/>
    <xf numFmtId="44" fontId="11" fillId="0" borderId="0" xfId="78" applyNumberFormat="1" applyFont="1" applyFill="1" applyBorder="1"/>
    <xf numFmtId="0" fontId="11" fillId="0" borderId="0" xfId="0" applyFont="1" applyBorder="1" applyAlignment="1">
      <alignment wrapText="1"/>
    </xf>
    <xf numFmtId="44" fontId="11" fillId="0" borderId="0" xfId="78" applyNumberFormat="1" applyFont="1" applyBorder="1"/>
    <xf numFmtId="0" fontId="8" fillId="0" borderId="7" xfId="0" applyFont="1" applyBorder="1" applyAlignment="1">
      <alignment wrapText="1"/>
    </xf>
    <xf numFmtId="7" fontId="0" fillId="0" borderId="0" xfId="78" applyNumberFormat="1" applyFont="1" applyBorder="1"/>
    <xf numFmtId="0" fontId="0" fillId="15" borderId="0" xfId="0" applyFont="1" applyFill="1" applyBorder="1" applyAlignment="1">
      <alignment wrapText="1"/>
    </xf>
    <xf numFmtId="44" fontId="0" fillId="15" borderId="0" xfId="78" applyFont="1" applyFill="1" applyBorder="1"/>
    <xf numFmtId="0" fontId="11" fillId="0" borderId="8" xfId="0" applyFont="1" applyBorder="1"/>
    <xf numFmtId="0" fontId="11" fillId="0" borderId="10" xfId="0" applyFont="1" applyBorder="1"/>
    <xf numFmtId="7" fontId="11" fillId="0" borderId="10" xfId="78" applyNumberFormat="1" applyFont="1" applyBorder="1"/>
    <xf numFmtId="0" fontId="8" fillId="0" borderId="9" xfId="0" applyFont="1" applyBorder="1"/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/>
    <xf numFmtId="165" fontId="11" fillId="0" borderId="0" xfId="1" applyNumberFormat="1" applyFont="1" applyFill="1" applyBorder="1"/>
    <xf numFmtId="7" fontId="0" fillId="0" borderId="3" xfId="78" applyNumberFormat="1" applyFont="1" applyFill="1" applyBorder="1" applyAlignment="1">
      <alignment horizontal="center"/>
    </xf>
    <xf numFmtId="0" fontId="3" fillId="0" borderId="5" xfId="0" applyFont="1" applyFill="1" applyBorder="1"/>
    <xf numFmtId="0" fontId="11" fillId="0" borderId="6" xfId="0" applyFont="1" applyFill="1" applyBorder="1"/>
    <xf numFmtId="43" fontId="0" fillId="0" borderId="0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11" fillId="0" borderId="6" xfId="0" applyFont="1" applyFill="1" applyBorder="1" applyAlignment="1">
      <alignment horizontal="center"/>
    </xf>
    <xf numFmtId="166" fontId="0" fillId="15" borderId="0" xfId="78" applyNumberFormat="1" applyFont="1" applyFill="1" applyBorder="1"/>
    <xf numFmtId="166" fontId="0" fillId="0" borderId="0" xfId="78" applyNumberFormat="1" applyFont="1" applyFill="1" applyBorder="1" applyAlignment="1">
      <alignment horizontal="center"/>
    </xf>
    <xf numFmtId="43" fontId="3" fillId="0" borderId="7" xfId="0" applyNumberFormat="1" applyFont="1" applyFill="1" applyBorder="1"/>
    <xf numFmtId="0" fontId="11" fillId="0" borderId="0" xfId="0" applyFont="1" applyFill="1"/>
    <xf numFmtId="166" fontId="11" fillId="0" borderId="0" xfId="78" applyNumberFormat="1" applyFont="1" applyFill="1" applyBorder="1"/>
    <xf numFmtId="43" fontId="8" fillId="0" borderId="7" xfId="0" applyNumberFormat="1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/>
    <xf numFmtId="166" fontId="11" fillId="0" borderId="2" xfId="78" applyNumberFormat="1" applyFont="1" applyFill="1" applyBorder="1"/>
    <xf numFmtId="43" fontId="8" fillId="0" borderId="2" xfId="0" applyNumberFormat="1" applyFont="1" applyFill="1" applyBorder="1"/>
    <xf numFmtId="0" fontId="0" fillId="0" borderId="6" xfId="0" applyFont="1" applyFill="1" applyBorder="1" applyAlignment="1">
      <alignment horizontal="center"/>
    </xf>
    <xf numFmtId="166" fontId="0" fillId="0" borderId="0" xfId="78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44" fontId="0" fillId="0" borderId="0" xfId="78" applyNumberFormat="1" applyFont="1" applyFill="1" applyBorder="1"/>
    <xf numFmtId="0" fontId="0" fillId="0" borderId="0" xfId="0" applyFont="1" applyFill="1" applyBorder="1" applyAlignment="1">
      <alignment wrapText="1"/>
    </xf>
    <xf numFmtId="166" fontId="0" fillId="0" borderId="0" xfId="78" applyNumberFormat="1" applyFont="1" applyFill="1" applyBorder="1" applyAlignment="1">
      <alignment wrapText="1"/>
    </xf>
    <xf numFmtId="0" fontId="7" fillId="0" borderId="7" xfId="0" applyFont="1" applyFill="1" applyBorder="1"/>
    <xf numFmtId="166" fontId="7" fillId="0" borderId="7" xfId="78" applyNumberFormat="1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/>
    <xf numFmtId="166" fontId="0" fillId="0" borderId="10" xfId="78" applyNumberFormat="1" applyFont="1" applyFill="1" applyBorder="1"/>
    <xf numFmtId="43" fontId="3" fillId="0" borderId="9" xfId="0" applyNumberFormat="1" applyFont="1" applyFill="1" applyBorder="1"/>
    <xf numFmtId="0" fontId="8" fillId="0" borderId="10" xfId="0" applyFont="1" applyBorder="1"/>
    <xf numFmtId="0" fontId="11" fillId="0" borderId="3" xfId="0" applyFont="1" applyBorder="1"/>
    <xf numFmtId="0" fontId="22" fillId="0" borderId="5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9" fontId="11" fillId="0" borderId="0" xfId="2" applyFont="1" applyBorder="1"/>
    <xf numFmtId="5" fontId="11" fillId="0" borderId="0" xfId="0" applyNumberFormat="1" applyFont="1" applyBorder="1"/>
    <xf numFmtId="9" fontId="11" fillId="0" borderId="6" xfId="2" applyFont="1" applyBorder="1"/>
    <xf numFmtId="5" fontId="11" fillId="0" borderId="0" xfId="78" applyNumberFormat="1" applyFont="1" applyBorder="1"/>
    <xf numFmtId="9" fontId="11" fillId="0" borderId="7" xfId="2" applyFont="1" applyBorder="1"/>
    <xf numFmtId="9" fontId="11" fillId="0" borderId="8" xfId="2" applyFont="1" applyBorder="1"/>
    <xf numFmtId="9" fontId="11" fillId="0" borderId="10" xfId="2" applyFont="1" applyBorder="1"/>
    <xf numFmtId="5" fontId="11" fillId="0" borderId="10" xfId="78" applyNumberFormat="1" applyFont="1" applyBorder="1"/>
    <xf numFmtId="9" fontId="11" fillId="0" borderId="9" xfId="2" applyFont="1" applyBorder="1"/>
    <xf numFmtId="9" fontId="11" fillId="15" borderId="0" xfId="2" applyFont="1" applyFill="1" applyBorder="1"/>
    <xf numFmtId="5" fontId="11" fillId="15" borderId="0" xfId="78" applyNumberFormat="1" applyFont="1" applyFill="1" applyBorder="1"/>
    <xf numFmtId="9" fontId="11" fillId="15" borderId="7" xfId="2" applyFont="1" applyFill="1" applyBorder="1"/>
    <xf numFmtId="9" fontId="11" fillId="0" borderId="0" xfId="2" applyFont="1" applyBorder="1" applyAlignment="1">
      <alignment horizontal="right"/>
    </xf>
    <xf numFmtId="9" fontId="11" fillId="15" borderId="0" xfId="2" applyFont="1" applyFill="1" applyBorder="1" applyAlignment="1">
      <alignment horizontal="right"/>
    </xf>
    <xf numFmtId="9" fontId="11" fillId="0" borderId="10" xfId="2" applyFont="1" applyBorder="1" applyAlignment="1">
      <alignment horizontal="right"/>
    </xf>
    <xf numFmtId="9" fontId="11" fillId="0" borderId="0" xfId="2" applyFont="1" applyFill="1" applyBorder="1" applyAlignment="1">
      <alignment horizontal="right"/>
    </xf>
    <xf numFmtId="0" fontId="7" fillId="0" borderId="0" xfId="0" applyFont="1"/>
    <xf numFmtId="0" fontId="6" fillId="16" borderId="13" xfId="0" applyFont="1" applyFill="1" applyBorder="1"/>
    <xf numFmtId="168" fontId="7" fillId="0" borderId="14" xfId="0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168" fontId="7" fillId="0" borderId="15" xfId="0" applyNumberFormat="1" applyFont="1" applyBorder="1"/>
    <xf numFmtId="0" fontId="7" fillId="0" borderId="14" xfId="0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7" fillId="0" borderId="15" xfId="0" applyFont="1" applyBorder="1"/>
    <xf numFmtId="9" fontId="7" fillId="0" borderId="14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/>
    <xf numFmtId="0" fontId="7" fillId="0" borderId="0" xfId="0" applyFont="1" applyBorder="1"/>
    <xf numFmtId="0" fontId="6" fillId="17" borderId="16" xfId="0" applyFont="1" applyFill="1" applyBorder="1"/>
    <xf numFmtId="0" fontId="6" fillId="17" borderId="17" xfId="0" applyFont="1" applyFill="1" applyBorder="1"/>
    <xf numFmtId="0" fontId="6" fillId="17" borderId="18" xfId="0" applyFont="1" applyFill="1" applyBorder="1"/>
    <xf numFmtId="0" fontId="7" fillId="0" borderId="11" xfId="0" applyFont="1" applyBorder="1"/>
    <xf numFmtId="0" fontId="7" fillId="0" borderId="12" xfId="0" applyFont="1" applyBorder="1"/>
    <xf numFmtId="44" fontId="3" fillId="0" borderId="12" xfId="2" applyNumberFormat="1" applyFont="1" applyFill="1" applyBorder="1"/>
    <xf numFmtId="166" fontId="3" fillId="0" borderId="12" xfId="2" applyNumberFormat="1" applyFont="1" applyFill="1" applyBorder="1"/>
    <xf numFmtId="44" fontId="3" fillId="0" borderId="13" xfId="2" applyNumberFormat="1" applyFont="1" applyFill="1" applyBorder="1"/>
    <xf numFmtId="44" fontId="3" fillId="0" borderId="0" xfId="0" applyNumberFormat="1" applyFont="1" applyBorder="1"/>
    <xf numFmtId="44" fontId="3" fillId="0" borderId="15" xfId="0" applyNumberFormat="1" applyFont="1" applyBorder="1"/>
    <xf numFmtId="43" fontId="7" fillId="0" borderId="0" xfId="0" applyNumberFormat="1" applyFont="1" applyBorder="1"/>
    <xf numFmtId="169" fontId="3" fillId="0" borderId="0" xfId="1" applyNumberFormat="1" applyFont="1" applyBorder="1"/>
    <xf numFmtId="168" fontId="7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right"/>
    </xf>
    <xf numFmtId="170" fontId="7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2" fontId="7" fillId="0" borderId="14" xfId="0" applyNumberFormat="1" applyFont="1" applyBorder="1"/>
    <xf numFmtId="44" fontId="3" fillId="0" borderId="14" xfId="0" applyNumberFormat="1" applyFont="1" applyBorder="1"/>
    <xf numFmtId="0" fontId="3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9" fontId="7" fillId="0" borderId="11" xfId="0" applyNumberFormat="1" applyFont="1" applyFill="1" applyBorder="1"/>
    <xf numFmtId="9" fontId="7" fillId="0" borderId="12" xfId="0" applyNumberFormat="1" applyFont="1" applyFill="1" applyBorder="1"/>
    <xf numFmtId="0" fontId="7" fillId="0" borderId="13" xfId="0" applyFont="1" applyFill="1" applyBorder="1"/>
    <xf numFmtId="9" fontId="7" fillId="0" borderId="14" xfId="0" applyNumberFormat="1" applyFont="1" applyFill="1" applyBorder="1"/>
    <xf numFmtId="9" fontId="7" fillId="0" borderId="0" xfId="0" applyNumberFormat="1" applyFont="1" applyFill="1" applyBorder="1"/>
    <xf numFmtId="0" fontId="7" fillId="0" borderId="15" xfId="0" applyFont="1" applyFill="1" applyBorder="1"/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17" borderId="16" xfId="0" applyFont="1" applyFill="1" applyBorder="1"/>
    <xf numFmtId="0" fontId="7" fillId="17" borderId="17" xfId="0" applyFont="1" applyFill="1" applyBorder="1"/>
    <xf numFmtId="171" fontId="7" fillId="0" borderId="0" xfId="0" applyNumberFormat="1" applyFont="1"/>
    <xf numFmtId="165" fontId="7" fillId="0" borderId="0" xfId="0" applyNumberFormat="1" applyFont="1"/>
    <xf numFmtId="44" fontId="23" fillId="0" borderId="0" xfId="0" applyNumberFormat="1" applyFont="1" applyFill="1" applyBorder="1"/>
    <xf numFmtId="0" fontId="3" fillId="0" borderId="0" xfId="0" applyFont="1" applyFill="1" applyBorder="1"/>
    <xf numFmtId="0" fontId="24" fillId="0" borderId="0" xfId="0" applyFont="1" applyFill="1" applyBorder="1"/>
    <xf numFmtId="165" fontId="3" fillId="0" borderId="0" xfId="0" applyNumberFormat="1" applyFont="1" applyFill="1" applyBorder="1"/>
    <xf numFmtId="44" fontId="7" fillId="0" borderId="0" xfId="0" applyNumberFormat="1" applyFont="1" applyFill="1" applyBorder="1"/>
    <xf numFmtId="0" fontId="26" fillId="0" borderId="0" xfId="79" applyFont="1" applyAlignment="1" applyProtection="1"/>
    <xf numFmtId="44" fontId="24" fillId="0" borderId="0" xfId="0" applyNumberFormat="1" applyFont="1" applyBorder="1"/>
    <xf numFmtId="44" fontId="3" fillId="0" borderId="0" xfId="78" applyFont="1" applyFill="1" applyBorder="1"/>
    <xf numFmtId="2" fontId="3" fillId="0" borderId="0" xfId="0" applyNumberFormat="1" applyFont="1" applyFill="1" applyBorder="1"/>
    <xf numFmtId="44" fontId="2" fillId="0" borderId="11" xfId="0" applyNumberFormat="1" applyFont="1" applyBorder="1"/>
    <xf numFmtId="165" fontId="3" fillId="0" borderId="12" xfId="1" applyNumberFormat="1" applyFont="1" applyFill="1" applyBorder="1"/>
    <xf numFmtId="44" fontId="3" fillId="0" borderId="12" xfId="0" applyNumberFormat="1" applyFont="1" applyFill="1" applyBorder="1"/>
    <xf numFmtId="0" fontId="3" fillId="0" borderId="13" xfId="0" applyFont="1" applyFill="1" applyBorder="1"/>
    <xf numFmtId="10" fontId="3" fillId="0" borderId="14" xfId="2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 applyBorder="1"/>
    <xf numFmtId="0" fontId="3" fillId="0" borderId="15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10" fontId="7" fillId="0" borderId="11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2" fontId="24" fillId="17" borderId="16" xfId="0" applyNumberFormat="1" applyFont="1" applyFill="1" applyBorder="1"/>
    <xf numFmtId="165" fontId="3" fillId="17" borderId="17" xfId="1" applyNumberFormat="1" applyFont="1" applyFill="1" applyBorder="1"/>
    <xf numFmtId="44" fontId="3" fillId="17" borderId="17" xfId="0" applyNumberFormat="1" applyFont="1" applyFill="1" applyBorder="1"/>
    <xf numFmtId="0" fontId="2" fillId="17" borderId="18" xfId="0" applyFont="1" applyFill="1" applyBorder="1"/>
    <xf numFmtId="0" fontId="7" fillId="0" borderId="14" xfId="0" applyFont="1" applyFill="1" applyBorder="1"/>
    <xf numFmtId="10" fontId="7" fillId="0" borderId="14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2" fontId="24" fillId="0" borderId="0" xfId="0" applyNumberFormat="1" applyFont="1" applyFill="1" applyBorder="1"/>
    <xf numFmtId="164" fontId="7" fillId="0" borderId="14" xfId="2" applyNumberFormat="1" applyFont="1" applyFill="1" applyBorder="1"/>
    <xf numFmtId="44" fontId="6" fillId="0" borderId="11" xfId="0" applyNumberFormat="1" applyFont="1" applyFill="1" applyBorder="1" applyAlignment="1">
      <alignment vertical="center"/>
    </xf>
    <xf numFmtId="165" fontId="3" fillId="0" borderId="12" xfId="1" applyNumberFormat="1" applyFont="1" applyFill="1" applyBorder="1" applyAlignment="1">
      <alignment vertical="center"/>
    </xf>
    <xf numFmtId="44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0" fontId="7" fillId="0" borderId="14" xfId="2" applyNumberFormat="1" applyFont="1" applyFill="1" applyBorder="1"/>
    <xf numFmtId="2" fontId="7" fillId="0" borderId="14" xfId="0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4" fontId="7" fillId="0" borderId="14" xfId="0" applyNumberFormat="1" applyFont="1" applyFill="1" applyBorder="1"/>
    <xf numFmtId="3" fontId="7" fillId="0" borderId="14" xfId="0" applyNumberFormat="1" applyFont="1" applyFill="1" applyBorder="1"/>
    <xf numFmtId="44" fontId="7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10" fontId="7" fillId="0" borderId="11" xfId="2" applyNumberFormat="1" applyFont="1" applyFill="1" applyBorder="1" applyAlignment="1">
      <alignment horizontal="center"/>
    </xf>
    <xf numFmtId="10" fontId="7" fillId="0" borderId="13" xfId="2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4" fillId="17" borderId="16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2" fillId="17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67" fontId="6" fillId="16" borderId="12" xfId="0" applyNumberFormat="1" applyFont="1" applyFill="1" applyBorder="1" applyAlignment="1">
      <alignment horizontal="center"/>
    </xf>
    <xf numFmtId="167" fontId="6" fillId="16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80">
    <cellStyle name="20% - Accent1 2" xfId="6"/>
    <cellStyle name="20% - Accent1 2 2" xfId="7"/>
    <cellStyle name="20% - Accent1 3" xfId="8"/>
    <cellStyle name="20% - Accent2 2" xfId="9"/>
    <cellStyle name="20% - Accent2 2 2" xfId="10"/>
    <cellStyle name="20% - Accent2 3" xfId="11"/>
    <cellStyle name="20% - Accent3 2" xfId="12"/>
    <cellStyle name="20% - Accent3 2 2" xfId="13"/>
    <cellStyle name="20% - Accent3 3" xfId="14"/>
    <cellStyle name="20% - Accent4 2" xfId="15"/>
    <cellStyle name="20% - Accent4 2 2" xfId="16"/>
    <cellStyle name="20% - Accent4 3" xfId="17"/>
    <cellStyle name="20% - Accent5 2" xfId="18"/>
    <cellStyle name="20% - Accent5 2 2" xfId="19"/>
    <cellStyle name="20% - Accent5 3" xfId="20"/>
    <cellStyle name="20% - Accent6 2" xfId="21"/>
    <cellStyle name="20% - Accent6 2 2" xfId="22"/>
    <cellStyle name="20% - Accent6 3" xfId="23"/>
    <cellStyle name="40% - Accent1 2" xfId="24"/>
    <cellStyle name="40% - Accent1 2 2" xfId="25"/>
    <cellStyle name="40% - Accent1 3" xfId="26"/>
    <cellStyle name="40% - Accent2 2" xfId="27"/>
    <cellStyle name="40% - Accent2 2 2" xfId="28"/>
    <cellStyle name="40% - Accent2 3" xfId="29"/>
    <cellStyle name="40% - Accent3 2" xfId="30"/>
    <cellStyle name="40% - Accent3 2 2" xfId="31"/>
    <cellStyle name="40% - Accent3 3" xfId="32"/>
    <cellStyle name="40% - Accent4 2" xfId="33"/>
    <cellStyle name="40% - Accent4 2 2" xfId="34"/>
    <cellStyle name="40% - Accent4 3" xfId="35"/>
    <cellStyle name="40% - Accent5 2" xfId="36"/>
    <cellStyle name="40% - Accent5 2 2" xfId="37"/>
    <cellStyle name="40% - Accent5 3" xfId="38"/>
    <cellStyle name="40% - Accent6 2" xfId="39"/>
    <cellStyle name="40% - Accent6 2 2" xfId="40"/>
    <cellStyle name="40% - Accent6 3" xfId="41"/>
    <cellStyle name="Comma" xfId="1" builtinId="3"/>
    <cellStyle name="Comma 2" xfId="42"/>
    <cellStyle name="Comma 3" xfId="43"/>
    <cellStyle name="Comma 4" xfId="44"/>
    <cellStyle name="Comma 5" xfId="45"/>
    <cellStyle name="Comma 6" xfId="46"/>
    <cellStyle name="Comma 6 2" xfId="47"/>
    <cellStyle name="Currency" xfId="78" builtinId="4"/>
    <cellStyle name="Hyperlink 3" xfId="79"/>
    <cellStyle name="Normal" xfId="0" builtinId="0"/>
    <cellStyle name="Normal 2" xfId="48"/>
    <cellStyle name="Normal 2 2" xfId="3"/>
    <cellStyle name="Normal 2 2 2" xfId="49"/>
    <cellStyle name="Normal 2 3" xfId="5"/>
    <cellStyle name="Normal 2 3 2" xfId="50"/>
    <cellStyle name="Normal 2 4" xfId="51"/>
    <cellStyle name="Normal 2 5" xfId="52"/>
    <cellStyle name="Normal 3" xfId="53"/>
    <cellStyle name="Normal 3 2" xfId="54"/>
    <cellStyle name="Normal 3 3" xfId="55"/>
    <cellStyle name="Normal 4" xfId="56"/>
    <cellStyle name="Normal 4 2" xfId="57"/>
    <cellStyle name="Normal 5" xfId="58"/>
    <cellStyle name="Normal 6" xfId="4"/>
    <cellStyle name="Normal 6 2" xfId="59"/>
    <cellStyle name="Normal 6 3" xfId="60"/>
    <cellStyle name="Normal 7" xfId="61"/>
    <cellStyle name="Normal 7 2" xfId="62"/>
    <cellStyle name="Note 2" xfId="63"/>
    <cellStyle name="Note 2 2" xfId="64"/>
    <cellStyle name="Note 3" xfId="65"/>
    <cellStyle name="Percent" xfId="2" builtinId="5"/>
    <cellStyle name="Percent 2" xfId="66"/>
    <cellStyle name="Percent 3" xfId="67"/>
    <cellStyle name="Percent 3 2" xfId="68"/>
    <cellStyle name="Percent 3 2 2" xfId="69"/>
    <cellStyle name="Percent 4" xfId="70"/>
    <cellStyle name="Percent 4 2" xfId="71"/>
    <cellStyle name="Percent 4 3" xfId="72"/>
    <cellStyle name="Percent 5" xfId="73"/>
    <cellStyle name="Percent 6" xfId="74"/>
    <cellStyle name="Percent 7" xfId="75"/>
    <cellStyle name="Percent 8" xfId="76"/>
    <cellStyle name="Percent 8 2" xfId="77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Y/ACO/2016/2016_RO2/SAS%20Outpu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\VT%20SIM%20Data\05644.010.010.01\2016\Models\Year%203%20Interim\VT_CY16_Medicaid_201705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.reilly\AppData\Local\Microsoft\Windows\Temporary%20Internet%20Files\Content.Outlook\5WDLBPJF\VT_CY14_COM-TargetTCOC_201410C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VT%20SIM/05644.010.010/Measures/Year%201%20Reports/3-24-2016%20Year%201%20Reports/Year%201%20Shared%20Savings%20Deliverables/VT_SIM_CY14_Commercial_Savings_CHAC_Final_2015-09-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Y/RESERVE/06/2015/June%202015%20Statement/IBNR/Med_Indiv%202015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_tot"/>
      <sheetName val="ck_chac"/>
      <sheetName val="ck_vcp"/>
      <sheetName val="ck_ocv"/>
      <sheetName val="cf"/>
      <sheetName val="cfa"/>
      <sheetName val="ck_table"/>
      <sheetName val="MHSA_SUM"/>
      <sheetName val="clmsum_TOT"/>
      <sheetName val="memsum_TOT"/>
      <sheetName val="clmsum_8V"/>
      <sheetName val="memsum_8V"/>
      <sheetName val="clmsum_8U"/>
      <sheetName val="memsum_8U"/>
      <sheetName val="clmsum_8T"/>
      <sheetName val="memsum_8T"/>
      <sheetName val="clmsum_OT"/>
      <sheetName val="memsum_OT"/>
      <sheetName val="clmsum_NO"/>
      <sheetName val="memsum_NO"/>
      <sheetName val="mem_sum"/>
      <sheetName val="ck_l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acttyp</v>
          </cell>
          <cell r="E1" t="str">
            <v>expamt</v>
          </cell>
          <cell r="F1" t="str">
            <v>overpaidcap</v>
          </cell>
        </row>
        <row r="2">
          <cell r="A2">
            <v>0</v>
          </cell>
          <cell r="B2">
            <v>0</v>
          </cell>
          <cell r="C2" t="str">
            <v>Other</v>
          </cell>
          <cell r="D2" t="str">
            <v>FFSCAP</v>
          </cell>
          <cell r="E2">
            <v>0</v>
          </cell>
          <cell r="F2">
            <v>0</v>
          </cell>
        </row>
        <row r="3">
          <cell r="A3">
            <v>0</v>
          </cell>
          <cell r="B3">
            <v>0</v>
          </cell>
          <cell r="C3" t="str">
            <v>Other</v>
          </cell>
          <cell r="D3" t="str">
            <v>FFSMED</v>
          </cell>
          <cell r="E3">
            <v>2976157.2599999947</v>
          </cell>
          <cell r="F3">
            <v>216450.15000000008</v>
          </cell>
        </row>
        <row r="4">
          <cell r="A4">
            <v>0</v>
          </cell>
          <cell r="B4">
            <v>0</v>
          </cell>
          <cell r="C4" t="str">
            <v>Other</v>
          </cell>
          <cell r="D4" t="str">
            <v>FIXBPR</v>
          </cell>
          <cell r="E4">
            <v>32590.929999999807</v>
          </cell>
          <cell r="F4">
            <v>28.589999999999996</v>
          </cell>
        </row>
        <row r="5">
          <cell r="A5">
            <v>0</v>
          </cell>
          <cell r="B5">
            <v>0</v>
          </cell>
          <cell r="C5" t="str">
            <v>Other</v>
          </cell>
          <cell r="D5" t="str">
            <v>FIXCHT</v>
          </cell>
          <cell r="E5">
            <v>28631.228094831713</v>
          </cell>
          <cell r="F5">
            <v>25.523753333586079</v>
          </cell>
        </row>
        <row r="6">
          <cell r="A6">
            <v>0</v>
          </cell>
          <cell r="B6">
            <v>0</v>
          </cell>
          <cell r="C6" t="str">
            <v>Other</v>
          </cell>
          <cell r="D6" t="str">
            <v>FIXLAB</v>
          </cell>
          <cell r="E6">
            <v>1067.8499999999997</v>
          </cell>
          <cell r="F6">
            <v>0</v>
          </cell>
        </row>
        <row r="7">
          <cell r="A7">
            <v>0</v>
          </cell>
          <cell r="B7">
            <v>0</v>
          </cell>
          <cell r="C7" t="str">
            <v>Other</v>
          </cell>
          <cell r="D7" t="str">
            <v>FIXPCP</v>
          </cell>
          <cell r="E7">
            <v>9457.9799999999796</v>
          </cell>
          <cell r="F7">
            <v>6.48</v>
          </cell>
        </row>
        <row r="8">
          <cell r="A8">
            <v>0</v>
          </cell>
          <cell r="B8">
            <v>0</v>
          </cell>
          <cell r="C8" t="str">
            <v>Other</v>
          </cell>
          <cell r="D8" t="str">
            <v>MEDCSR</v>
          </cell>
          <cell r="E8">
            <v>-20661.92300000001</v>
          </cell>
          <cell r="F8">
            <v>0</v>
          </cell>
        </row>
        <row r="9">
          <cell r="A9" t="str">
            <v>8T</v>
          </cell>
          <cell r="B9" t="str">
            <v>ACTIVE</v>
          </cell>
          <cell r="C9" t="str">
            <v>Blue Rewards Bronze CDHP</v>
          </cell>
          <cell r="D9" t="str">
            <v>FFSCAP</v>
          </cell>
          <cell r="E9">
            <v>0</v>
          </cell>
          <cell r="F9">
            <v>0</v>
          </cell>
        </row>
        <row r="10">
          <cell r="A10" t="str">
            <v>8T</v>
          </cell>
          <cell r="B10" t="str">
            <v>ACTIVE</v>
          </cell>
          <cell r="C10" t="str">
            <v>Blue Rewards Bronze CDHP</v>
          </cell>
          <cell r="D10" t="str">
            <v>FFSMED</v>
          </cell>
          <cell r="E10">
            <v>1529384.8799999915</v>
          </cell>
          <cell r="F10">
            <v>33168.58256554816</v>
          </cell>
        </row>
        <row r="11">
          <cell r="A11" t="str">
            <v>8T</v>
          </cell>
          <cell r="B11" t="str">
            <v>ACTIVE</v>
          </cell>
          <cell r="C11" t="str">
            <v>Blue Rewards Bronze CDHP</v>
          </cell>
          <cell r="D11" t="str">
            <v>FIXBPR</v>
          </cell>
          <cell r="E11">
            <v>17352.189999999671</v>
          </cell>
          <cell r="F11">
            <v>21.07</v>
          </cell>
        </row>
        <row r="12">
          <cell r="A12" t="str">
            <v>8T</v>
          </cell>
          <cell r="B12" t="str">
            <v>ACTIVE</v>
          </cell>
          <cell r="C12" t="str">
            <v>Blue Rewards Bronze CDHP</v>
          </cell>
          <cell r="D12" t="str">
            <v>FIXCHT</v>
          </cell>
          <cell r="E12">
            <v>15616.261935739412</v>
          </cell>
          <cell r="F12">
            <v>19.934728466980172</v>
          </cell>
        </row>
        <row r="13">
          <cell r="A13" t="str">
            <v>8T</v>
          </cell>
          <cell r="B13" t="str">
            <v>ACTIVE</v>
          </cell>
          <cell r="C13" t="str">
            <v>Blue Rewards Bronze CDHP</v>
          </cell>
          <cell r="D13" t="str">
            <v>FIXPCP</v>
          </cell>
          <cell r="E13">
            <v>6589.8700000000108</v>
          </cell>
          <cell r="F13">
            <v>0</v>
          </cell>
        </row>
        <row r="14">
          <cell r="A14" t="str">
            <v>8T</v>
          </cell>
          <cell r="B14" t="str">
            <v>ACTIVE</v>
          </cell>
          <cell r="C14" t="str">
            <v>Blue Rewards Gold</v>
          </cell>
          <cell r="D14" t="str">
            <v>FFSCAP</v>
          </cell>
          <cell r="E14">
            <v>0</v>
          </cell>
          <cell r="F14">
            <v>0</v>
          </cell>
        </row>
        <row r="15">
          <cell r="A15" t="str">
            <v>8T</v>
          </cell>
          <cell r="B15" t="str">
            <v>ACTIVE</v>
          </cell>
          <cell r="C15" t="str">
            <v>Blue Rewards Gold</v>
          </cell>
          <cell r="D15" t="str">
            <v>FFSMED</v>
          </cell>
          <cell r="E15">
            <v>1232550.1900000046</v>
          </cell>
          <cell r="F15">
            <v>0</v>
          </cell>
        </row>
        <row r="16">
          <cell r="A16" t="str">
            <v>8T</v>
          </cell>
          <cell r="B16" t="str">
            <v>ACTIVE</v>
          </cell>
          <cell r="C16" t="str">
            <v>Blue Rewards Gold</v>
          </cell>
          <cell r="D16" t="str">
            <v>FIXBPR</v>
          </cell>
          <cell r="E16">
            <v>8915.7299999999741</v>
          </cell>
          <cell r="F16">
            <v>0</v>
          </cell>
        </row>
        <row r="17">
          <cell r="A17" t="str">
            <v>8T</v>
          </cell>
          <cell r="B17" t="str">
            <v>ACTIVE</v>
          </cell>
          <cell r="C17" t="str">
            <v>Blue Rewards Gold</v>
          </cell>
          <cell r="D17" t="str">
            <v>FIXCHT</v>
          </cell>
          <cell r="E17">
            <v>7984.8398374207618</v>
          </cell>
          <cell r="F17">
            <v>0</v>
          </cell>
        </row>
        <row r="18">
          <cell r="A18" t="str">
            <v>8T</v>
          </cell>
          <cell r="B18" t="str">
            <v>ACTIVE</v>
          </cell>
          <cell r="C18" t="str">
            <v>Blue Rewards Gold</v>
          </cell>
          <cell r="D18" t="str">
            <v>FIXPCP</v>
          </cell>
          <cell r="E18">
            <v>8616.9600000000337</v>
          </cell>
          <cell r="F18">
            <v>0</v>
          </cell>
        </row>
        <row r="19">
          <cell r="A19" t="str">
            <v>8T</v>
          </cell>
          <cell r="B19" t="str">
            <v>ACTIVE</v>
          </cell>
          <cell r="C19" t="str">
            <v>Blue Rewards Gold CDHP</v>
          </cell>
          <cell r="D19" t="str">
            <v>FFSCAP</v>
          </cell>
          <cell r="E19">
            <v>0</v>
          </cell>
          <cell r="F19">
            <v>0</v>
          </cell>
        </row>
        <row r="20">
          <cell r="A20" t="str">
            <v>8T</v>
          </cell>
          <cell r="B20" t="str">
            <v>ACTIVE</v>
          </cell>
          <cell r="C20" t="str">
            <v>Blue Rewards Gold CDHP</v>
          </cell>
          <cell r="D20" t="str">
            <v>FFSMED</v>
          </cell>
          <cell r="E20">
            <v>5141460.3999999613</v>
          </cell>
          <cell r="F20">
            <v>2017.7599999999995</v>
          </cell>
        </row>
        <row r="21">
          <cell r="A21" t="str">
            <v>8T</v>
          </cell>
          <cell r="B21" t="str">
            <v>ACTIVE</v>
          </cell>
          <cell r="C21" t="str">
            <v>Blue Rewards Gold CDHP</v>
          </cell>
          <cell r="D21" t="str">
            <v>FIXBPR</v>
          </cell>
          <cell r="E21">
            <v>38679.609999998087</v>
          </cell>
          <cell r="F21">
            <v>31.76</v>
          </cell>
        </row>
        <row r="22">
          <cell r="A22" t="str">
            <v>8T</v>
          </cell>
          <cell r="B22" t="str">
            <v>ACTIVE</v>
          </cell>
          <cell r="C22" t="str">
            <v>Blue Rewards Gold CDHP</v>
          </cell>
          <cell r="D22" t="str">
            <v>FIXCHT</v>
          </cell>
          <cell r="E22">
            <v>35016.286619255974</v>
          </cell>
          <cell r="F22">
            <v>28.166516009201437</v>
          </cell>
        </row>
        <row r="23">
          <cell r="A23" t="str">
            <v>8T</v>
          </cell>
          <cell r="B23" t="str">
            <v>ACTIVE</v>
          </cell>
          <cell r="C23" t="str">
            <v>Blue Rewards Gold CDHP</v>
          </cell>
          <cell r="D23" t="str">
            <v>FIXPCP</v>
          </cell>
          <cell r="E23">
            <v>20530.049999999668</v>
          </cell>
          <cell r="F23">
            <v>0</v>
          </cell>
        </row>
        <row r="24">
          <cell r="A24" t="str">
            <v>8T</v>
          </cell>
          <cell r="B24" t="str">
            <v>ACTIVE</v>
          </cell>
          <cell r="C24" t="str">
            <v>Blue Rewards Silver</v>
          </cell>
          <cell r="D24" t="str">
            <v>FFSCAP</v>
          </cell>
          <cell r="E24">
            <v>0</v>
          </cell>
          <cell r="F24">
            <v>0</v>
          </cell>
        </row>
        <row r="25">
          <cell r="A25" t="str">
            <v>8T</v>
          </cell>
          <cell r="B25" t="str">
            <v>ACTIVE</v>
          </cell>
          <cell r="C25" t="str">
            <v>Blue Rewards Silver</v>
          </cell>
          <cell r="D25" t="str">
            <v>FFSMED</v>
          </cell>
          <cell r="E25">
            <v>3010600.5100000151</v>
          </cell>
          <cell r="F25">
            <v>155908.95798698618</v>
          </cell>
        </row>
        <row r="26">
          <cell r="A26" t="str">
            <v>8T</v>
          </cell>
          <cell r="B26" t="str">
            <v>ACTIVE</v>
          </cell>
          <cell r="C26" t="str">
            <v>Blue Rewards Silver</v>
          </cell>
          <cell r="D26" t="str">
            <v>FIXBPR</v>
          </cell>
          <cell r="E26">
            <v>19991.799999999792</v>
          </cell>
          <cell r="F26">
            <v>9.2099999999999991</v>
          </cell>
        </row>
        <row r="27">
          <cell r="A27" t="str">
            <v>8T</v>
          </cell>
          <cell r="B27" t="str">
            <v>ACTIVE</v>
          </cell>
          <cell r="C27" t="str">
            <v>Blue Rewards Silver</v>
          </cell>
          <cell r="D27" t="str">
            <v>FIXCHT</v>
          </cell>
          <cell r="E27">
            <v>17955.966479653165</v>
          </cell>
          <cell r="F27">
            <v>8.6793070288609613</v>
          </cell>
        </row>
        <row r="28">
          <cell r="A28" t="str">
            <v>8T</v>
          </cell>
          <cell r="B28" t="str">
            <v>ACTIVE</v>
          </cell>
          <cell r="C28" t="str">
            <v>Blue Rewards Silver</v>
          </cell>
          <cell r="D28" t="str">
            <v>FIXPCP</v>
          </cell>
          <cell r="E28">
            <v>10129.190000000002</v>
          </cell>
          <cell r="F28">
            <v>0</v>
          </cell>
        </row>
        <row r="29">
          <cell r="A29" t="str">
            <v>8T</v>
          </cell>
          <cell r="B29" t="str">
            <v>ACTIVE</v>
          </cell>
          <cell r="C29" t="str">
            <v>Blue Rewards Silver</v>
          </cell>
          <cell r="D29" t="str">
            <v>MEDCSR</v>
          </cell>
          <cell r="E29">
            <v>-291307.99799999991</v>
          </cell>
          <cell r="F29">
            <v>0</v>
          </cell>
        </row>
        <row r="30">
          <cell r="A30" t="str">
            <v>8T</v>
          </cell>
          <cell r="B30" t="str">
            <v>ACTIVE</v>
          </cell>
          <cell r="C30" t="str">
            <v>Catastrophic</v>
          </cell>
          <cell r="D30" t="str">
            <v>FFSMED</v>
          </cell>
          <cell r="E30">
            <v>17886.96</v>
          </cell>
          <cell r="F30">
            <v>0</v>
          </cell>
        </row>
        <row r="31">
          <cell r="A31" t="str">
            <v>8T</v>
          </cell>
          <cell r="B31" t="str">
            <v>ACTIVE</v>
          </cell>
          <cell r="C31" t="str">
            <v>Catastrophic</v>
          </cell>
          <cell r="D31" t="str">
            <v>FIXBPR</v>
          </cell>
          <cell r="E31">
            <v>221.4699999999996</v>
          </cell>
          <cell r="F31">
            <v>0</v>
          </cell>
        </row>
        <row r="32">
          <cell r="A32" t="str">
            <v>8T</v>
          </cell>
          <cell r="B32" t="str">
            <v>ACTIVE</v>
          </cell>
          <cell r="C32" t="str">
            <v>Catastrophic</v>
          </cell>
          <cell r="D32" t="str">
            <v>FIXCHT</v>
          </cell>
          <cell r="E32">
            <v>198.87818046185487</v>
          </cell>
          <cell r="F32">
            <v>0</v>
          </cell>
        </row>
        <row r="33">
          <cell r="A33" t="str">
            <v>8T</v>
          </cell>
          <cell r="B33" t="str">
            <v>ACTIVE</v>
          </cell>
          <cell r="C33" t="str">
            <v>Catastrophic</v>
          </cell>
          <cell r="D33" t="str">
            <v>FIXPCP</v>
          </cell>
          <cell r="E33">
            <v>7.13</v>
          </cell>
          <cell r="F33">
            <v>0</v>
          </cell>
        </row>
        <row r="34">
          <cell r="A34" t="str">
            <v>8T</v>
          </cell>
          <cell r="B34" t="str">
            <v>ACTIVE</v>
          </cell>
          <cell r="C34" t="str">
            <v>Standard Bronze</v>
          </cell>
          <cell r="D34" t="str">
            <v>FFSCAP</v>
          </cell>
          <cell r="E34">
            <v>0</v>
          </cell>
          <cell r="F34">
            <v>0</v>
          </cell>
        </row>
        <row r="35">
          <cell r="A35" t="str">
            <v>8T</v>
          </cell>
          <cell r="B35" t="str">
            <v>ACTIVE</v>
          </cell>
          <cell r="C35" t="str">
            <v>Standard Bronze</v>
          </cell>
          <cell r="D35" t="str">
            <v>FFSMED</v>
          </cell>
          <cell r="E35">
            <v>1361803.6699999992</v>
          </cell>
          <cell r="F35">
            <v>0</v>
          </cell>
        </row>
        <row r="36">
          <cell r="A36" t="str">
            <v>8T</v>
          </cell>
          <cell r="B36" t="str">
            <v>ACTIVE</v>
          </cell>
          <cell r="C36" t="str">
            <v>Standard Bronze</v>
          </cell>
          <cell r="D36" t="str">
            <v>FIXBPR</v>
          </cell>
          <cell r="E36">
            <v>13049.179999999669</v>
          </cell>
          <cell r="F36">
            <v>0</v>
          </cell>
        </row>
        <row r="37">
          <cell r="A37" t="str">
            <v>8T</v>
          </cell>
          <cell r="B37" t="str">
            <v>ACTIVE</v>
          </cell>
          <cell r="C37" t="str">
            <v>Standard Bronze</v>
          </cell>
          <cell r="D37" t="str">
            <v>FIXCHT</v>
          </cell>
          <cell r="E37">
            <v>11681.377404342291</v>
          </cell>
          <cell r="F37">
            <v>0</v>
          </cell>
        </row>
        <row r="38">
          <cell r="A38" t="str">
            <v>8T</v>
          </cell>
          <cell r="B38" t="str">
            <v>ACTIVE</v>
          </cell>
          <cell r="C38" t="str">
            <v>Standard Bronze</v>
          </cell>
          <cell r="D38" t="str">
            <v>FIXPCP</v>
          </cell>
          <cell r="E38">
            <v>2940.4000000000078</v>
          </cell>
          <cell r="F38">
            <v>0</v>
          </cell>
        </row>
        <row r="39">
          <cell r="A39" t="str">
            <v>8T</v>
          </cell>
          <cell r="B39" t="str">
            <v>ACTIVE</v>
          </cell>
          <cell r="C39" t="str">
            <v>Standard Bronze CDHP</v>
          </cell>
          <cell r="D39" t="str">
            <v>FFSCAP</v>
          </cell>
          <cell r="E39">
            <v>0</v>
          </cell>
          <cell r="F39">
            <v>0</v>
          </cell>
        </row>
        <row r="40">
          <cell r="A40" t="str">
            <v>8T</v>
          </cell>
          <cell r="B40" t="str">
            <v>ACTIVE</v>
          </cell>
          <cell r="C40" t="str">
            <v>Standard Bronze CDHP</v>
          </cell>
          <cell r="D40" t="str">
            <v>FFSMED</v>
          </cell>
          <cell r="E40">
            <v>1010818.9100000006</v>
          </cell>
          <cell r="F40">
            <v>0</v>
          </cell>
        </row>
        <row r="41">
          <cell r="A41" t="str">
            <v>8T</v>
          </cell>
          <cell r="B41" t="str">
            <v>ACTIVE</v>
          </cell>
          <cell r="C41" t="str">
            <v>Standard Bronze CDHP</v>
          </cell>
          <cell r="D41" t="str">
            <v>FIXBPR</v>
          </cell>
          <cell r="E41">
            <v>12269.859999999784</v>
          </cell>
          <cell r="F41">
            <v>0</v>
          </cell>
        </row>
        <row r="42">
          <cell r="A42" t="str">
            <v>8T</v>
          </cell>
          <cell r="B42" t="str">
            <v>ACTIVE</v>
          </cell>
          <cell r="C42" t="str">
            <v>Standard Bronze CDHP</v>
          </cell>
          <cell r="D42" t="str">
            <v>FIXCHT</v>
          </cell>
          <cell r="E42">
            <v>10959.006338116649</v>
          </cell>
          <cell r="F42">
            <v>0</v>
          </cell>
        </row>
        <row r="43">
          <cell r="A43" t="str">
            <v>8T</v>
          </cell>
          <cell r="B43" t="str">
            <v>ACTIVE</v>
          </cell>
          <cell r="C43" t="str">
            <v>Standard Bronze CDHP</v>
          </cell>
          <cell r="D43" t="str">
            <v>FIXPCP</v>
          </cell>
          <cell r="E43">
            <v>4475.7800000000161</v>
          </cell>
          <cell r="F43">
            <v>0</v>
          </cell>
        </row>
        <row r="44">
          <cell r="A44" t="str">
            <v>8T</v>
          </cell>
          <cell r="B44" t="str">
            <v>ACTIVE</v>
          </cell>
          <cell r="C44" t="str">
            <v>Standard Bronze CDHP</v>
          </cell>
          <cell r="D44" t="str">
            <v>MEDCSR</v>
          </cell>
          <cell r="E44">
            <v>-409.62</v>
          </cell>
          <cell r="F44">
            <v>0</v>
          </cell>
        </row>
        <row r="45">
          <cell r="A45" t="str">
            <v>8T</v>
          </cell>
          <cell r="B45" t="str">
            <v>ACTIVE</v>
          </cell>
          <cell r="C45" t="str">
            <v>Standard Gold</v>
          </cell>
          <cell r="D45" t="str">
            <v>FFSCAP</v>
          </cell>
          <cell r="E45">
            <v>0</v>
          </cell>
          <cell r="F45">
            <v>0</v>
          </cell>
        </row>
        <row r="46">
          <cell r="A46" t="str">
            <v>8T</v>
          </cell>
          <cell r="B46" t="str">
            <v>ACTIVE</v>
          </cell>
          <cell r="C46" t="str">
            <v>Standard Gold</v>
          </cell>
          <cell r="D46" t="str">
            <v>FFSMED</v>
          </cell>
          <cell r="E46">
            <v>5407562.7399999155</v>
          </cell>
          <cell r="F46">
            <v>212824.33968632773</v>
          </cell>
        </row>
        <row r="47">
          <cell r="A47" t="str">
            <v>8T</v>
          </cell>
          <cell r="B47" t="str">
            <v>ACTIVE</v>
          </cell>
          <cell r="C47" t="str">
            <v>Standard Gold</v>
          </cell>
          <cell r="D47" t="str">
            <v>FIXBPR</v>
          </cell>
          <cell r="E47">
            <v>36365.689999998802</v>
          </cell>
          <cell r="F47">
            <v>51.87</v>
          </cell>
        </row>
        <row r="48">
          <cell r="A48" t="str">
            <v>8T</v>
          </cell>
          <cell r="B48" t="str">
            <v>ACTIVE</v>
          </cell>
          <cell r="C48" t="str">
            <v>Standard Gold</v>
          </cell>
          <cell r="D48" t="str">
            <v>FIXCHT</v>
          </cell>
          <cell r="E48">
            <v>32680.944644404499</v>
          </cell>
          <cell r="F48">
            <v>45.440912911000311</v>
          </cell>
        </row>
        <row r="49">
          <cell r="A49" t="str">
            <v>8T</v>
          </cell>
          <cell r="B49" t="str">
            <v>ACTIVE</v>
          </cell>
          <cell r="C49" t="str">
            <v>Standard Gold</v>
          </cell>
          <cell r="D49" t="str">
            <v>FIXPCP</v>
          </cell>
          <cell r="E49">
            <v>23211.120000000166</v>
          </cell>
          <cell r="F49">
            <v>129.67000000000002</v>
          </cell>
        </row>
        <row r="50">
          <cell r="A50" t="str">
            <v>8T</v>
          </cell>
          <cell r="B50" t="str">
            <v>ACTIVE</v>
          </cell>
          <cell r="C50" t="str">
            <v>Standard Platinum</v>
          </cell>
          <cell r="D50" t="str">
            <v>FFSCAP</v>
          </cell>
          <cell r="E50">
            <v>0</v>
          </cell>
          <cell r="F50">
            <v>0</v>
          </cell>
        </row>
        <row r="51">
          <cell r="A51" t="str">
            <v>8T</v>
          </cell>
          <cell r="B51" t="str">
            <v>ACTIVE</v>
          </cell>
          <cell r="C51" t="str">
            <v>Standard Platinum</v>
          </cell>
          <cell r="D51" t="str">
            <v>FFSMED</v>
          </cell>
          <cell r="E51">
            <v>18407071.100000259</v>
          </cell>
          <cell r="F51">
            <v>862544.1739250659</v>
          </cell>
        </row>
        <row r="52">
          <cell r="A52" t="str">
            <v>8T</v>
          </cell>
          <cell r="B52" t="str">
            <v>ACTIVE</v>
          </cell>
          <cell r="C52" t="str">
            <v>Standard Platinum</v>
          </cell>
          <cell r="D52" t="str">
            <v>FIXBPR</v>
          </cell>
          <cell r="E52">
            <v>75833.179999996995</v>
          </cell>
          <cell r="F52">
            <v>28.14</v>
          </cell>
        </row>
        <row r="53">
          <cell r="A53" t="str">
            <v>8T</v>
          </cell>
          <cell r="B53" t="str">
            <v>ACTIVE</v>
          </cell>
          <cell r="C53" t="str">
            <v>Standard Platinum</v>
          </cell>
          <cell r="D53" t="str">
            <v>FIXCHT</v>
          </cell>
          <cell r="E53">
            <v>68200.254836209962</v>
          </cell>
          <cell r="F53">
            <v>25.742066726612279</v>
          </cell>
        </row>
        <row r="54">
          <cell r="A54" t="str">
            <v>8T</v>
          </cell>
          <cell r="B54" t="str">
            <v>ACTIVE</v>
          </cell>
          <cell r="C54" t="str">
            <v>Standard Platinum</v>
          </cell>
          <cell r="D54" t="str">
            <v>FIXPCP</v>
          </cell>
          <cell r="E54">
            <v>64348.939999998889</v>
          </cell>
          <cell r="F54">
            <v>0</v>
          </cell>
        </row>
        <row r="55">
          <cell r="A55" t="str">
            <v>8T</v>
          </cell>
          <cell r="B55" t="str">
            <v>ACTIVE</v>
          </cell>
          <cell r="C55" t="str">
            <v>Standard Silver</v>
          </cell>
          <cell r="D55" t="str">
            <v>FFSCAP</v>
          </cell>
          <cell r="E55">
            <v>0</v>
          </cell>
          <cell r="F55">
            <v>0</v>
          </cell>
        </row>
        <row r="56">
          <cell r="A56" t="str">
            <v>8T</v>
          </cell>
          <cell r="B56" t="str">
            <v>ACTIVE</v>
          </cell>
          <cell r="C56" t="str">
            <v>Standard Silver</v>
          </cell>
          <cell r="D56" t="str">
            <v>FFSMED</v>
          </cell>
          <cell r="E56">
            <v>14018091.150000298</v>
          </cell>
          <cell r="F56">
            <v>1472133.8826280781</v>
          </cell>
        </row>
        <row r="57">
          <cell r="A57" t="str">
            <v>8T</v>
          </cell>
          <cell r="B57" t="str">
            <v>ACTIVE</v>
          </cell>
          <cell r="C57" t="str">
            <v>Standard Silver</v>
          </cell>
          <cell r="D57" t="str">
            <v>FIXBPR</v>
          </cell>
          <cell r="E57">
            <v>76640.759999997186</v>
          </cell>
          <cell r="F57">
            <v>48.410000000000011</v>
          </cell>
        </row>
        <row r="58">
          <cell r="A58" t="str">
            <v>8T</v>
          </cell>
          <cell r="B58" t="str">
            <v>ACTIVE</v>
          </cell>
          <cell r="C58" t="str">
            <v>Standard Silver</v>
          </cell>
          <cell r="D58" t="str">
            <v>FIXCHT</v>
          </cell>
          <cell r="E58">
            <v>68897.955571729195</v>
          </cell>
          <cell r="F58">
            <v>46.139300670253455</v>
          </cell>
        </row>
        <row r="59">
          <cell r="A59" t="str">
            <v>8T</v>
          </cell>
          <cell r="B59" t="str">
            <v>ACTIVE</v>
          </cell>
          <cell r="C59" t="str">
            <v>Standard Silver</v>
          </cell>
          <cell r="D59" t="str">
            <v>FIXLAB</v>
          </cell>
          <cell r="E59">
            <v>3.87</v>
          </cell>
          <cell r="F59">
            <v>0</v>
          </cell>
        </row>
        <row r="60">
          <cell r="A60" t="str">
            <v>8T</v>
          </cell>
          <cell r="B60" t="str">
            <v>ACTIVE</v>
          </cell>
          <cell r="C60" t="str">
            <v>Standard Silver</v>
          </cell>
          <cell r="D60" t="str">
            <v>FIXPCP</v>
          </cell>
          <cell r="E60">
            <v>30105.87000000069</v>
          </cell>
          <cell r="F60">
            <v>29.16</v>
          </cell>
        </row>
        <row r="61">
          <cell r="A61" t="str">
            <v>8T</v>
          </cell>
          <cell r="B61" t="str">
            <v>ACTIVE</v>
          </cell>
          <cell r="C61" t="str">
            <v>Standard Silver</v>
          </cell>
          <cell r="D61" t="str">
            <v>MEDCSR</v>
          </cell>
          <cell r="E61">
            <v>-918201.41100000148</v>
          </cell>
          <cell r="F61">
            <v>0</v>
          </cell>
        </row>
        <row r="62">
          <cell r="A62" t="str">
            <v>8T</v>
          </cell>
          <cell r="B62" t="str">
            <v>ACTIVE</v>
          </cell>
          <cell r="C62" t="str">
            <v>Standard Silver CDHP</v>
          </cell>
          <cell r="D62" t="str">
            <v>FFSCAP</v>
          </cell>
          <cell r="E62">
            <v>0</v>
          </cell>
          <cell r="F62">
            <v>0</v>
          </cell>
        </row>
        <row r="63">
          <cell r="A63" t="str">
            <v>8T</v>
          </cell>
          <cell r="B63" t="str">
            <v>ACTIVE</v>
          </cell>
          <cell r="C63" t="str">
            <v>Standard Silver CDHP</v>
          </cell>
          <cell r="D63" t="str">
            <v>FFSMED</v>
          </cell>
          <cell r="E63">
            <v>5027780.8200000236</v>
          </cell>
          <cell r="F63">
            <v>0</v>
          </cell>
        </row>
        <row r="64">
          <cell r="A64" t="str">
            <v>8T</v>
          </cell>
          <cell r="B64" t="str">
            <v>ACTIVE</v>
          </cell>
          <cell r="C64" t="str">
            <v>Standard Silver CDHP</v>
          </cell>
          <cell r="D64" t="str">
            <v>FIXBPR</v>
          </cell>
          <cell r="E64">
            <v>48040.069999994383</v>
          </cell>
          <cell r="F64">
            <v>12</v>
          </cell>
        </row>
        <row r="65">
          <cell r="A65" t="str">
            <v>8T</v>
          </cell>
          <cell r="B65" t="str">
            <v>ACTIVE</v>
          </cell>
          <cell r="C65" t="str">
            <v>Standard Silver CDHP</v>
          </cell>
          <cell r="D65" t="str">
            <v>FIXCHT</v>
          </cell>
          <cell r="E65">
            <v>43115.827527768255</v>
          </cell>
          <cell r="F65">
            <v>11.514549902331446</v>
          </cell>
        </row>
        <row r="66">
          <cell r="A66" t="str">
            <v>8T</v>
          </cell>
          <cell r="B66" t="str">
            <v>ACTIVE</v>
          </cell>
          <cell r="C66" t="str">
            <v>Standard Silver CDHP</v>
          </cell>
          <cell r="D66" t="str">
            <v>FIXPCP</v>
          </cell>
          <cell r="E66">
            <v>20487.550000000039</v>
          </cell>
          <cell r="F66">
            <v>0</v>
          </cell>
        </row>
        <row r="67">
          <cell r="A67" t="str">
            <v>8T</v>
          </cell>
          <cell r="B67" t="str">
            <v>ACTIVE</v>
          </cell>
          <cell r="C67" t="str">
            <v>Standard Silver CDHP</v>
          </cell>
          <cell r="D67" t="str">
            <v>MEDCSR</v>
          </cell>
          <cell r="E67">
            <v>-234502.93650000065</v>
          </cell>
          <cell r="F67">
            <v>0</v>
          </cell>
        </row>
        <row r="68">
          <cell r="A68" t="str">
            <v>8U</v>
          </cell>
          <cell r="B68" t="str">
            <v>ACTIVE</v>
          </cell>
          <cell r="C68" t="str">
            <v>Blue Rewards Bronze CDHP</v>
          </cell>
          <cell r="D68" t="str">
            <v>FFSCAP</v>
          </cell>
          <cell r="E68">
            <v>0</v>
          </cell>
          <cell r="F68">
            <v>0</v>
          </cell>
        </row>
        <row r="69">
          <cell r="A69" t="str">
            <v>8U</v>
          </cell>
          <cell r="B69" t="str">
            <v>ACTIVE</v>
          </cell>
          <cell r="C69" t="str">
            <v>Blue Rewards Bronze CDHP</v>
          </cell>
          <cell r="D69" t="str">
            <v>FFSMED</v>
          </cell>
          <cell r="E69">
            <v>703807.86</v>
          </cell>
          <cell r="F69">
            <v>154.69999999999999</v>
          </cell>
        </row>
        <row r="70">
          <cell r="A70" t="str">
            <v>8U</v>
          </cell>
          <cell r="B70" t="str">
            <v>ACTIVE</v>
          </cell>
          <cell r="C70" t="str">
            <v>Blue Rewards Bronze CDHP</v>
          </cell>
          <cell r="D70" t="str">
            <v>FIXBPR</v>
          </cell>
          <cell r="E70">
            <v>18571.959999999959</v>
          </cell>
          <cell r="F70">
            <v>0</v>
          </cell>
        </row>
        <row r="71">
          <cell r="A71" t="str">
            <v>8U</v>
          </cell>
          <cell r="B71" t="str">
            <v>ACTIVE</v>
          </cell>
          <cell r="C71" t="str">
            <v>Blue Rewards Bronze CDHP</v>
          </cell>
          <cell r="D71" t="str">
            <v>FIXCHT</v>
          </cell>
          <cell r="E71">
            <v>16295.386118532164</v>
          </cell>
          <cell r="F71">
            <v>0</v>
          </cell>
        </row>
        <row r="72">
          <cell r="A72" t="str">
            <v>8U</v>
          </cell>
          <cell r="B72" t="str">
            <v>ACTIVE</v>
          </cell>
          <cell r="C72" t="str">
            <v>Blue Rewards Bronze CDHP</v>
          </cell>
          <cell r="D72" t="str">
            <v>FIXPCP</v>
          </cell>
          <cell r="E72">
            <v>17878.999999999818</v>
          </cell>
          <cell r="F72">
            <v>0</v>
          </cell>
        </row>
        <row r="73">
          <cell r="A73" t="str">
            <v>8U</v>
          </cell>
          <cell r="B73" t="str">
            <v>ACTIVE</v>
          </cell>
          <cell r="C73" t="str">
            <v>Blue Rewards Gold</v>
          </cell>
          <cell r="D73" t="str">
            <v>FFSCAP</v>
          </cell>
          <cell r="E73">
            <v>0</v>
          </cell>
          <cell r="F73">
            <v>0</v>
          </cell>
        </row>
        <row r="74">
          <cell r="A74" t="str">
            <v>8U</v>
          </cell>
          <cell r="B74" t="str">
            <v>ACTIVE</v>
          </cell>
          <cell r="C74" t="str">
            <v>Blue Rewards Gold</v>
          </cell>
          <cell r="D74" t="str">
            <v>FFSMED</v>
          </cell>
          <cell r="E74">
            <v>1003357.7899999996</v>
          </cell>
          <cell r="F74">
            <v>301.02999999999997</v>
          </cell>
        </row>
        <row r="75">
          <cell r="A75" t="str">
            <v>8U</v>
          </cell>
          <cell r="B75" t="str">
            <v>ACTIVE</v>
          </cell>
          <cell r="C75" t="str">
            <v>Blue Rewards Gold</v>
          </cell>
          <cell r="D75" t="str">
            <v>FIXBPR</v>
          </cell>
          <cell r="E75">
            <v>9047.1600000000253</v>
          </cell>
          <cell r="F75">
            <v>31.4</v>
          </cell>
        </row>
        <row r="76">
          <cell r="A76" t="str">
            <v>8U</v>
          </cell>
          <cell r="B76" t="str">
            <v>ACTIVE</v>
          </cell>
          <cell r="C76" t="str">
            <v>Blue Rewards Gold</v>
          </cell>
          <cell r="D76" t="str">
            <v>FIXCHT</v>
          </cell>
          <cell r="E76">
            <v>7915.4321577932387</v>
          </cell>
          <cell r="F76">
            <v>28.229924171258819</v>
          </cell>
        </row>
        <row r="77">
          <cell r="A77" t="str">
            <v>8U</v>
          </cell>
          <cell r="B77" t="str">
            <v>ACTIVE</v>
          </cell>
          <cell r="C77" t="str">
            <v>Blue Rewards Gold</v>
          </cell>
          <cell r="D77" t="str">
            <v>FIXPCP</v>
          </cell>
          <cell r="E77">
            <v>18263.809999999863</v>
          </cell>
          <cell r="F77">
            <v>78.36</v>
          </cell>
        </row>
        <row r="78">
          <cell r="A78" t="str">
            <v>8U</v>
          </cell>
          <cell r="B78" t="str">
            <v>ACTIVE</v>
          </cell>
          <cell r="C78" t="str">
            <v>Blue Rewards Gold CDHP</v>
          </cell>
          <cell r="D78" t="str">
            <v>FFSCAP</v>
          </cell>
          <cell r="E78">
            <v>0</v>
          </cell>
          <cell r="F78">
            <v>0</v>
          </cell>
        </row>
        <row r="79">
          <cell r="A79" t="str">
            <v>8U</v>
          </cell>
          <cell r="B79" t="str">
            <v>ACTIVE</v>
          </cell>
          <cell r="C79" t="str">
            <v>Blue Rewards Gold CDHP</v>
          </cell>
          <cell r="D79" t="str">
            <v>FFSMED</v>
          </cell>
          <cell r="E79">
            <v>6012181.6700000018</v>
          </cell>
          <cell r="F79">
            <v>428000.46073109895</v>
          </cell>
        </row>
        <row r="80">
          <cell r="A80" t="str">
            <v>8U</v>
          </cell>
          <cell r="B80" t="str">
            <v>ACTIVE</v>
          </cell>
          <cell r="C80" t="str">
            <v>Blue Rewards Gold CDHP</v>
          </cell>
          <cell r="D80" t="str">
            <v>FIXBPR</v>
          </cell>
          <cell r="E80">
            <v>35254.340000000047</v>
          </cell>
          <cell r="F80">
            <v>19.739999999999998</v>
          </cell>
        </row>
        <row r="81">
          <cell r="A81" t="str">
            <v>8U</v>
          </cell>
          <cell r="B81" t="str">
            <v>ACTIVE</v>
          </cell>
          <cell r="C81" t="str">
            <v>Blue Rewards Gold CDHP</v>
          </cell>
          <cell r="D81" t="str">
            <v>FIXCHT</v>
          </cell>
          <cell r="E81">
            <v>30822.205927025192</v>
          </cell>
          <cell r="F81">
            <v>17.295327908167611</v>
          </cell>
        </row>
        <row r="82">
          <cell r="A82" t="str">
            <v>8U</v>
          </cell>
          <cell r="B82" t="str">
            <v>ACTIVE</v>
          </cell>
          <cell r="C82" t="str">
            <v>Blue Rewards Gold CDHP</v>
          </cell>
          <cell r="D82" t="str">
            <v>FIXLAB</v>
          </cell>
          <cell r="E82">
            <v>0</v>
          </cell>
          <cell r="F82">
            <v>0</v>
          </cell>
        </row>
        <row r="83">
          <cell r="A83" t="str">
            <v>8U</v>
          </cell>
          <cell r="B83" t="str">
            <v>ACTIVE</v>
          </cell>
          <cell r="C83" t="str">
            <v>Blue Rewards Gold CDHP</v>
          </cell>
          <cell r="D83" t="str">
            <v>FIXPCP</v>
          </cell>
          <cell r="E83">
            <v>52093.189999997943</v>
          </cell>
          <cell r="F83">
            <v>0</v>
          </cell>
        </row>
        <row r="84">
          <cell r="A84" t="str">
            <v>8U</v>
          </cell>
          <cell r="B84" t="str">
            <v>ACTIVE</v>
          </cell>
          <cell r="C84" t="str">
            <v>Blue Rewards Silver</v>
          </cell>
          <cell r="D84" t="str">
            <v>FFSCAP</v>
          </cell>
          <cell r="E84">
            <v>0</v>
          </cell>
          <cell r="F84">
            <v>0</v>
          </cell>
        </row>
        <row r="85">
          <cell r="A85" t="str">
            <v>8U</v>
          </cell>
          <cell r="B85" t="str">
            <v>ACTIVE</v>
          </cell>
          <cell r="C85" t="str">
            <v>Blue Rewards Silver</v>
          </cell>
          <cell r="D85" t="str">
            <v>FFSMED</v>
          </cell>
          <cell r="E85">
            <v>1872579.0900000024</v>
          </cell>
          <cell r="F85">
            <v>183377.12011395639</v>
          </cell>
        </row>
        <row r="86">
          <cell r="A86" t="str">
            <v>8U</v>
          </cell>
          <cell r="B86" t="str">
            <v>ACTIVE</v>
          </cell>
          <cell r="C86" t="str">
            <v>Blue Rewards Silver</v>
          </cell>
          <cell r="D86" t="str">
            <v>FIXBPR</v>
          </cell>
          <cell r="E86">
            <v>14547.580000000075</v>
          </cell>
          <cell r="F86">
            <v>6.4</v>
          </cell>
        </row>
        <row r="87">
          <cell r="A87" t="str">
            <v>8U</v>
          </cell>
          <cell r="B87" t="str">
            <v>ACTIVE</v>
          </cell>
          <cell r="C87" t="str">
            <v>Blue Rewards Silver</v>
          </cell>
          <cell r="D87" t="str">
            <v>FIXCHT</v>
          </cell>
          <cell r="E87">
            <v>12723.152618019896</v>
          </cell>
          <cell r="F87">
            <v>5.7971800585526596</v>
          </cell>
        </row>
        <row r="88">
          <cell r="A88" t="str">
            <v>8U</v>
          </cell>
          <cell r="B88" t="str">
            <v>ACTIVE</v>
          </cell>
          <cell r="C88" t="str">
            <v>Blue Rewards Silver</v>
          </cell>
          <cell r="D88" t="str">
            <v>FIXPCP</v>
          </cell>
          <cell r="E88">
            <v>22667.870000000072</v>
          </cell>
          <cell r="F88">
            <v>34</v>
          </cell>
        </row>
        <row r="89">
          <cell r="A89" t="str">
            <v>8U</v>
          </cell>
          <cell r="B89" t="str">
            <v>ACTIVE</v>
          </cell>
          <cell r="C89" t="str">
            <v>Blue Rewards Silver</v>
          </cell>
          <cell r="D89" t="str">
            <v>MEDCSR</v>
          </cell>
          <cell r="E89">
            <v>-85279.404000000053</v>
          </cell>
          <cell r="F89">
            <v>0</v>
          </cell>
        </row>
        <row r="90">
          <cell r="A90" t="str">
            <v>8U</v>
          </cell>
          <cell r="B90" t="str">
            <v>ACTIVE</v>
          </cell>
          <cell r="C90" t="str">
            <v>Catastrophic</v>
          </cell>
          <cell r="D90" t="str">
            <v>FFSCAP</v>
          </cell>
          <cell r="E90">
            <v>0</v>
          </cell>
          <cell r="F90">
            <v>0</v>
          </cell>
        </row>
        <row r="91">
          <cell r="A91" t="str">
            <v>8U</v>
          </cell>
          <cell r="B91" t="str">
            <v>ACTIVE</v>
          </cell>
          <cell r="C91" t="str">
            <v>Catastrophic</v>
          </cell>
          <cell r="D91" t="str">
            <v>FFSMED</v>
          </cell>
          <cell r="E91">
            <v>17947.130000000005</v>
          </cell>
          <cell r="F91">
            <v>0</v>
          </cell>
        </row>
        <row r="92">
          <cell r="A92" t="str">
            <v>8U</v>
          </cell>
          <cell r="B92" t="str">
            <v>ACTIVE</v>
          </cell>
          <cell r="C92" t="str">
            <v>Catastrophic</v>
          </cell>
          <cell r="D92" t="str">
            <v>FIXBPR</v>
          </cell>
          <cell r="E92">
            <v>207.57999999999993</v>
          </cell>
          <cell r="F92">
            <v>0</v>
          </cell>
        </row>
        <row r="93">
          <cell r="A93" t="str">
            <v>8U</v>
          </cell>
          <cell r="B93" t="str">
            <v>ACTIVE</v>
          </cell>
          <cell r="C93" t="str">
            <v>Catastrophic</v>
          </cell>
          <cell r="D93" t="str">
            <v>FIXCHT</v>
          </cell>
          <cell r="E93">
            <v>181.46835371966057</v>
          </cell>
          <cell r="F93">
            <v>0</v>
          </cell>
        </row>
        <row r="94">
          <cell r="A94" t="str">
            <v>8U</v>
          </cell>
          <cell r="B94" t="str">
            <v>ACTIVE</v>
          </cell>
          <cell r="C94" t="str">
            <v>Catastrophic</v>
          </cell>
          <cell r="D94" t="str">
            <v>FIXPCP</v>
          </cell>
          <cell r="E94">
            <v>322.49000000000012</v>
          </cell>
          <cell r="F94">
            <v>0</v>
          </cell>
        </row>
        <row r="95">
          <cell r="A95" t="str">
            <v>8U</v>
          </cell>
          <cell r="B95" t="str">
            <v>ACTIVE</v>
          </cell>
          <cell r="C95" t="str">
            <v>Standard Bronze</v>
          </cell>
          <cell r="D95" t="str">
            <v>FFSCAP</v>
          </cell>
          <cell r="E95">
            <v>0</v>
          </cell>
          <cell r="F95">
            <v>0</v>
          </cell>
        </row>
        <row r="96">
          <cell r="A96" t="str">
            <v>8U</v>
          </cell>
          <cell r="B96" t="str">
            <v>ACTIVE</v>
          </cell>
          <cell r="C96" t="str">
            <v>Standard Bronze</v>
          </cell>
          <cell r="D96" t="str">
            <v>FFSMED</v>
          </cell>
          <cell r="E96">
            <v>648902.36999999988</v>
          </cell>
          <cell r="F96">
            <v>0</v>
          </cell>
        </row>
        <row r="97">
          <cell r="A97" t="str">
            <v>8U</v>
          </cell>
          <cell r="B97" t="str">
            <v>ACTIVE</v>
          </cell>
          <cell r="C97" t="str">
            <v>Standard Bronze</v>
          </cell>
          <cell r="D97" t="str">
            <v>FIXBPR</v>
          </cell>
          <cell r="E97">
            <v>8241.2300000000796</v>
          </cell>
          <cell r="F97">
            <v>0</v>
          </cell>
        </row>
        <row r="98">
          <cell r="A98" t="str">
            <v>8U</v>
          </cell>
          <cell r="B98" t="str">
            <v>ACTIVE</v>
          </cell>
          <cell r="C98" t="str">
            <v>Standard Bronze</v>
          </cell>
          <cell r="D98" t="str">
            <v>FIXCHT</v>
          </cell>
          <cell r="E98">
            <v>7200.3279231489132</v>
          </cell>
          <cell r="F98">
            <v>0</v>
          </cell>
        </row>
        <row r="99">
          <cell r="A99" t="str">
            <v>8U</v>
          </cell>
          <cell r="B99" t="str">
            <v>ACTIVE</v>
          </cell>
          <cell r="C99" t="str">
            <v>Standard Bronze</v>
          </cell>
          <cell r="D99" t="str">
            <v>FIXPCP</v>
          </cell>
          <cell r="E99">
            <v>8265.1899999999987</v>
          </cell>
          <cell r="F99">
            <v>0</v>
          </cell>
        </row>
        <row r="100">
          <cell r="A100" t="str">
            <v>8U</v>
          </cell>
          <cell r="B100" t="str">
            <v>ACTIVE</v>
          </cell>
          <cell r="C100" t="str">
            <v>Standard Bronze CDHP</v>
          </cell>
          <cell r="D100" t="str">
            <v>FFSCAP</v>
          </cell>
          <cell r="E100">
            <v>0</v>
          </cell>
          <cell r="F100">
            <v>0</v>
          </cell>
        </row>
        <row r="101">
          <cell r="A101" t="str">
            <v>8U</v>
          </cell>
          <cell r="B101" t="str">
            <v>ACTIVE</v>
          </cell>
          <cell r="C101" t="str">
            <v>Standard Bronze CDHP</v>
          </cell>
          <cell r="D101" t="str">
            <v>FFSMED</v>
          </cell>
          <cell r="E101">
            <v>1160445.8299999968</v>
          </cell>
          <cell r="F101">
            <v>0</v>
          </cell>
        </row>
        <row r="102">
          <cell r="A102" t="str">
            <v>8U</v>
          </cell>
          <cell r="B102" t="str">
            <v>ACTIVE</v>
          </cell>
          <cell r="C102" t="str">
            <v>Standard Bronze CDHP</v>
          </cell>
          <cell r="D102" t="str">
            <v>FIXBPR</v>
          </cell>
          <cell r="E102">
            <v>14507.979999999812</v>
          </cell>
          <cell r="F102">
            <v>0</v>
          </cell>
        </row>
        <row r="103">
          <cell r="A103" t="str">
            <v>8U</v>
          </cell>
          <cell r="B103" t="str">
            <v>ACTIVE</v>
          </cell>
          <cell r="C103" t="str">
            <v>Standard Bronze CDHP</v>
          </cell>
          <cell r="D103" t="str">
            <v>FIXCHT</v>
          </cell>
          <cell r="E103">
            <v>12728.214883579256</v>
          </cell>
          <cell r="F103">
            <v>0</v>
          </cell>
        </row>
        <row r="104">
          <cell r="A104" t="str">
            <v>8U</v>
          </cell>
          <cell r="B104" t="str">
            <v>ACTIVE</v>
          </cell>
          <cell r="C104" t="str">
            <v>Standard Bronze CDHP</v>
          </cell>
          <cell r="D104" t="str">
            <v>FIXPCP</v>
          </cell>
          <cell r="E104">
            <v>15399.30000000009</v>
          </cell>
          <cell r="F104">
            <v>0</v>
          </cell>
        </row>
        <row r="105">
          <cell r="A105" t="str">
            <v>8U</v>
          </cell>
          <cell r="B105" t="str">
            <v>ACTIVE</v>
          </cell>
          <cell r="C105" t="str">
            <v>Standard Gold</v>
          </cell>
          <cell r="D105" t="str">
            <v>FFSCAP</v>
          </cell>
          <cell r="E105">
            <v>0</v>
          </cell>
          <cell r="F105">
            <v>0</v>
          </cell>
        </row>
        <row r="106">
          <cell r="A106" t="str">
            <v>8U</v>
          </cell>
          <cell r="B106" t="str">
            <v>ACTIVE</v>
          </cell>
          <cell r="C106" t="str">
            <v>Standard Gold</v>
          </cell>
          <cell r="D106" t="str">
            <v>FFSMED</v>
          </cell>
          <cell r="E106">
            <v>3871894.6100000208</v>
          </cell>
          <cell r="F106">
            <v>45190.588878948402</v>
          </cell>
        </row>
        <row r="107">
          <cell r="A107" t="str">
            <v>8U</v>
          </cell>
          <cell r="B107" t="str">
            <v>ACTIVE</v>
          </cell>
          <cell r="C107" t="str">
            <v>Standard Gold</v>
          </cell>
          <cell r="D107" t="str">
            <v>FIXBPR</v>
          </cell>
          <cell r="E107">
            <v>28879.620000000632</v>
          </cell>
          <cell r="F107">
            <v>3.2</v>
          </cell>
        </row>
        <row r="108">
          <cell r="A108" t="str">
            <v>8U</v>
          </cell>
          <cell r="B108" t="str">
            <v>ACTIVE</v>
          </cell>
          <cell r="C108" t="str">
            <v>Standard Gold</v>
          </cell>
          <cell r="D108" t="str">
            <v>FIXCHT</v>
          </cell>
          <cell r="E108">
            <v>25345.442486618522</v>
          </cell>
          <cell r="F108">
            <v>2.898651035527867</v>
          </cell>
        </row>
        <row r="109">
          <cell r="A109" t="str">
            <v>8U</v>
          </cell>
          <cell r="B109" t="str">
            <v>ACTIVE</v>
          </cell>
          <cell r="C109" t="str">
            <v>Standard Gold</v>
          </cell>
          <cell r="D109" t="str">
            <v>FIXPCP</v>
          </cell>
          <cell r="E109">
            <v>62037.89000000056</v>
          </cell>
          <cell r="F109">
            <v>0</v>
          </cell>
        </row>
        <row r="110">
          <cell r="A110" t="str">
            <v>8U</v>
          </cell>
          <cell r="B110" t="str">
            <v>ACTIVE</v>
          </cell>
          <cell r="C110" t="str">
            <v>Standard Platinum</v>
          </cell>
          <cell r="D110" t="str">
            <v>FFSCAP</v>
          </cell>
          <cell r="E110">
            <v>0</v>
          </cell>
          <cell r="F110">
            <v>0</v>
          </cell>
        </row>
        <row r="111">
          <cell r="A111" t="str">
            <v>8U</v>
          </cell>
          <cell r="B111" t="str">
            <v>ACTIVE</v>
          </cell>
          <cell r="C111" t="str">
            <v>Standard Platinum</v>
          </cell>
          <cell r="D111" t="str">
            <v>FFSMED</v>
          </cell>
          <cell r="E111">
            <v>11961948.390000015</v>
          </cell>
          <cell r="F111">
            <v>594858.75037985307</v>
          </cell>
        </row>
        <row r="112">
          <cell r="A112" t="str">
            <v>8U</v>
          </cell>
          <cell r="B112" t="str">
            <v>ACTIVE</v>
          </cell>
          <cell r="C112" t="str">
            <v>Standard Platinum</v>
          </cell>
          <cell r="D112" t="str">
            <v>FIXBPR</v>
          </cell>
          <cell r="E112">
            <v>54266.029999991391</v>
          </cell>
          <cell r="F112">
            <v>94.660000000000053</v>
          </cell>
        </row>
        <row r="113">
          <cell r="A113" t="str">
            <v>8U</v>
          </cell>
          <cell r="B113" t="str">
            <v>ACTIVE</v>
          </cell>
          <cell r="C113" t="str">
            <v>Standard Platinum</v>
          </cell>
          <cell r="D113" t="str">
            <v>FIXCHT</v>
          </cell>
          <cell r="E113">
            <v>47543.740622094221</v>
          </cell>
          <cell r="F113">
            <v>82.866226209034593</v>
          </cell>
        </row>
        <row r="114">
          <cell r="A114" t="str">
            <v>8U</v>
          </cell>
          <cell r="B114" t="str">
            <v>ACTIVE</v>
          </cell>
          <cell r="C114" t="str">
            <v>Standard Platinum</v>
          </cell>
          <cell r="D114" t="str">
            <v>FIXLAB</v>
          </cell>
          <cell r="E114">
            <v>6.08</v>
          </cell>
          <cell r="F114">
            <v>0</v>
          </cell>
        </row>
        <row r="115">
          <cell r="A115" t="str">
            <v>8U</v>
          </cell>
          <cell r="B115" t="str">
            <v>ACTIVE</v>
          </cell>
          <cell r="C115" t="str">
            <v>Standard Platinum</v>
          </cell>
          <cell r="D115" t="str">
            <v>FIXPCP</v>
          </cell>
          <cell r="E115">
            <v>145572.36000000164</v>
          </cell>
          <cell r="F115">
            <v>351.42000000000013</v>
          </cell>
        </row>
        <row r="116">
          <cell r="A116" t="str">
            <v>8U</v>
          </cell>
          <cell r="B116" t="str">
            <v>ACTIVE</v>
          </cell>
          <cell r="C116" t="str">
            <v>Standard Silver</v>
          </cell>
          <cell r="D116" t="str">
            <v>FFSCAP</v>
          </cell>
          <cell r="E116">
            <v>0</v>
          </cell>
          <cell r="F116">
            <v>0</v>
          </cell>
        </row>
        <row r="117">
          <cell r="A117" t="str">
            <v>8U</v>
          </cell>
          <cell r="B117" t="str">
            <v>ACTIVE</v>
          </cell>
          <cell r="C117" t="str">
            <v>Standard Silver</v>
          </cell>
          <cell r="D117" t="str">
            <v>FFSMED</v>
          </cell>
          <cell r="E117">
            <v>6370844.12999993</v>
          </cell>
          <cell r="F117">
            <v>133439.50283048541</v>
          </cell>
        </row>
        <row r="118">
          <cell r="A118" t="str">
            <v>8U</v>
          </cell>
          <cell r="B118" t="str">
            <v>ACTIVE</v>
          </cell>
          <cell r="C118" t="str">
            <v>Standard Silver</v>
          </cell>
          <cell r="D118" t="str">
            <v>FIXBPR</v>
          </cell>
          <cell r="E118">
            <v>55072.249999991232</v>
          </cell>
          <cell r="F118">
            <v>6.4</v>
          </cell>
        </row>
        <row r="119">
          <cell r="A119" t="str">
            <v>8U</v>
          </cell>
          <cell r="B119" t="str">
            <v>ACTIVE</v>
          </cell>
          <cell r="C119" t="str">
            <v>Standard Silver</v>
          </cell>
          <cell r="D119" t="str">
            <v>FIXCHT</v>
          </cell>
          <cell r="E119">
            <v>48230.92376451099</v>
          </cell>
          <cell r="F119">
            <v>5.7971800585526596</v>
          </cell>
        </row>
        <row r="120">
          <cell r="A120" t="str">
            <v>8U</v>
          </cell>
          <cell r="B120" t="str">
            <v>ACTIVE</v>
          </cell>
          <cell r="C120" t="str">
            <v>Standard Silver</v>
          </cell>
          <cell r="D120" t="str">
            <v>FIXLAB</v>
          </cell>
          <cell r="E120">
            <v>10.15</v>
          </cell>
          <cell r="F120">
            <v>0</v>
          </cell>
        </row>
        <row r="121">
          <cell r="A121" t="str">
            <v>8U</v>
          </cell>
          <cell r="B121" t="str">
            <v>ACTIVE</v>
          </cell>
          <cell r="C121" t="str">
            <v>Standard Silver</v>
          </cell>
          <cell r="D121" t="str">
            <v>FIXPCP</v>
          </cell>
          <cell r="E121">
            <v>85121.790000001114</v>
          </cell>
          <cell r="F121">
            <v>490.13999999999993</v>
          </cell>
        </row>
        <row r="122">
          <cell r="A122" t="str">
            <v>8U</v>
          </cell>
          <cell r="B122" t="str">
            <v>ACTIVE</v>
          </cell>
          <cell r="C122" t="str">
            <v>Standard Silver</v>
          </cell>
          <cell r="D122" t="str">
            <v>MEDCSR</v>
          </cell>
          <cell r="E122">
            <v>-277085.86999999976</v>
          </cell>
          <cell r="F122">
            <v>0</v>
          </cell>
        </row>
        <row r="123">
          <cell r="A123" t="str">
            <v>8U</v>
          </cell>
          <cell r="B123" t="str">
            <v>ACTIVE</v>
          </cell>
          <cell r="C123" t="str">
            <v>Standard Silver CDHP</v>
          </cell>
          <cell r="D123" t="str">
            <v>FFSCAP</v>
          </cell>
          <cell r="E123">
            <v>0</v>
          </cell>
          <cell r="F123">
            <v>0</v>
          </cell>
        </row>
        <row r="124">
          <cell r="A124" t="str">
            <v>8U</v>
          </cell>
          <cell r="B124" t="str">
            <v>ACTIVE</v>
          </cell>
          <cell r="C124" t="str">
            <v>Standard Silver CDHP</v>
          </cell>
          <cell r="D124" t="str">
            <v>FFSMED</v>
          </cell>
          <cell r="E124">
            <v>3709474.1199999601</v>
          </cell>
          <cell r="F124">
            <v>0</v>
          </cell>
        </row>
        <row r="125">
          <cell r="A125" t="str">
            <v>8U</v>
          </cell>
          <cell r="B125" t="str">
            <v>ACTIVE</v>
          </cell>
          <cell r="C125" t="str">
            <v>Standard Silver CDHP</v>
          </cell>
          <cell r="D125" t="str">
            <v>FIXBPR</v>
          </cell>
          <cell r="E125">
            <v>37498.029999998209</v>
          </cell>
          <cell r="F125">
            <v>0</v>
          </cell>
        </row>
        <row r="126">
          <cell r="A126" t="str">
            <v>8U</v>
          </cell>
          <cell r="B126" t="str">
            <v>ACTIVE</v>
          </cell>
          <cell r="C126" t="str">
            <v>Standard Silver CDHP</v>
          </cell>
          <cell r="D126" t="str">
            <v>FIXCHT</v>
          </cell>
          <cell r="E126">
            <v>32845.461210322166</v>
          </cell>
          <cell r="F126">
            <v>0</v>
          </cell>
        </row>
        <row r="127">
          <cell r="A127" t="str">
            <v>8U</v>
          </cell>
          <cell r="B127" t="str">
            <v>ACTIVE</v>
          </cell>
          <cell r="C127" t="str">
            <v>Standard Silver CDHP</v>
          </cell>
          <cell r="D127" t="str">
            <v>FIXPCP</v>
          </cell>
          <cell r="E127">
            <v>59587.499999998181</v>
          </cell>
          <cell r="F127">
            <v>0</v>
          </cell>
        </row>
        <row r="128">
          <cell r="A128" t="str">
            <v>8U</v>
          </cell>
          <cell r="B128" t="str">
            <v>ACTIVE</v>
          </cell>
          <cell r="C128" t="str">
            <v>Standard Silver CDHP</v>
          </cell>
          <cell r="D128" t="str">
            <v>MEDCSR</v>
          </cell>
          <cell r="E128">
            <v>-73594.021624999921</v>
          </cell>
          <cell r="F128">
            <v>0</v>
          </cell>
        </row>
        <row r="129">
          <cell r="A129" t="str">
            <v>8V</v>
          </cell>
          <cell r="B129" t="str">
            <v>ACTIVE</v>
          </cell>
          <cell r="C129" t="str">
            <v>Blue Rewards Bronze CDHP</v>
          </cell>
          <cell r="D129" t="str">
            <v>FFSCAP</v>
          </cell>
          <cell r="E129">
            <v>0</v>
          </cell>
          <cell r="F129">
            <v>0</v>
          </cell>
        </row>
        <row r="130">
          <cell r="A130" t="str">
            <v>8V</v>
          </cell>
          <cell r="B130" t="str">
            <v>ACTIVE</v>
          </cell>
          <cell r="C130" t="str">
            <v>Blue Rewards Bronze CDHP</v>
          </cell>
          <cell r="D130" t="str">
            <v>FFSMED</v>
          </cell>
          <cell r="E130">
            <v>2999753.849999995</v>
          </cell>
          <cell r="F130">
            <v>17510.180178564628</v>
          </cell>
        </row>
        <row r="131">
          <cell r="A131" t="str">
            <v>8V</v>
          </cell>
          <cell r="B131" t="str">
            <v>ACTIVE</v>
          </cell>
          <cell r="C131" t="str">
            <v>Blue Rewards Bronze CDHP</v>
          </cell>
          <cell r="D131" t="str">
            <v>FIXBPR</v>
          </cell>
          <cell r="E131">
            <v>37998.869999997565</v>
          </cell>
          <cell r="F131">
            <v>0</v>
          </cell>
        </row>
        <row r="132">
          <cell r="A132" t="str">
            <v>8V</v>
          </cell>
          <cell r="B132" t="str">
            <v>ACTIVE</v>
          </cell>
          <cell r="C132" t="str">
            <v>Blue Rewards Bronze CDHP</v>
          </cell>
          <cell r="D132" t="str">
            <v>FIXCHT</v>
          </cell>
          <cell r="E132">
            <v>33528.589161740885</v>
          </cell>
          <cell r="F132">
            <v>0</v>
          </cell>
        </row>
        <row r="133">
          <cell r="A133" t="str">
            <v>8V</v>
          </cell>
          <cell r="B133" t="str">
            <v>ACTIVE</v>
          </cell>
          <cell r="C133" t="str">
            <v>Blue Rewards Bronze CDHP</v>
          </cell>
          <cell r="D133" t="str">
            <v>FIXLAB</v>
          </cell>
          <cell r="E133">
            <v>13645.44</v>
          </cell>
          <cell r="F133">
            <v>0</v>
          </cell>
        </row>
        <row r="134">
          <cell r="A134" t="str">
            <v>8V</v>
          </cell>
          <cell r="B134" t="str">
            <v>ACTIVE</v>
          </cell>
          <cell r="C134" t="str">
            <v>Blue Rewards Bronze CDHP</v>
          </cell>
          <cell r="D134" t="str">
            <v>FIXPCP</v>
          </cell>
          <cell r="E134">
            <v>35029.529999998886</v>
          </cell>
          <cell r="F134">
            <v>0</v>
          </cell>
        </row>
        <row r="135">
          <cell r="A135" t="str">
            <v>8V</v>
          </cell>
          <cell r="B135" t="str">
            <v>ACTIVE</v>
          </cell>
          <cell r="C135" t="str">
            <v>Blue Rewards Bronze CDHP</v>
          </cell>
          <cell r="D135" t="str">
            <v>MEDCSR</v>
          </cell>
          <cell r="E135">
            <v>-2059.1100000000006</v>
          </cell>
          <cell r="F135">
            <v>0</v>
          </cell>
        </row>
        <row r="136">
          <cell r="A136" t="str">
            <v>8V</v>
          </cell>
          <cell r="B136" t="str">
            <v>ACTIVE</v>
          </cell>
          <cell r="C136" t="str">
            <v>Blue Rewards Gold</v>
          </cell>
          <cell r="D136" t="str">
            <v>FFSCAP</v>
          </cell>
          <cell r="E136">
            <v>0</v>
          </cell>
          <cell r="F136">
            <v>0</v>
          </cell>
        </row>
        <row r="137">
          <cell r="A137" t="str">
            <v>8V</v>
          </cell>
          <cell r="B137" t="str">
            <v>ACTIVE</v>
          </cell>
          <cell r="C137" t="str">
            <v>Blue Rewards Gold</v>
          </cell>
          <cell r="D137" t="str">
            <v>FFSMED</v>
          </cell>
          <cell r="E137">
            <v>3038303.9300000085</v>
          </cell>
          <cell r="F137">
            <v>9182.6299999999992</v>
          </cell>
        </row>
        <row r="138">
          <cell r="A138" t="str">
            <v>8V</v>
          </cell>
          <cell r="B138" t="str">
            <v>ACTIVE</v>
          </cell>
          <cell r="C138" t="str">
            <v>Blue Rewards Gold</v>
          </cell>
          <cell r="D138" t="str">
            <v>FIXBPR</v>
          </cell>
          <cell r="E138">
            <v>23052.929999999633</v>
          </cell>
          <cell r="F138">
            <v>0</v>
          </cell>
        </row>
        <row r="139">
          <cell r="A139" t="str">
            <v>8V</v>
          </cell>
          <cell r="B139" t="str">
            <v>ACTIVE</v>
          </cell>
          <cell r="C139" t="str">
            <v>Blue Rewards Gold</v>
          </cell>
          <cell r="D139" t="str">
            <v>FIXCHT</v>
          </cell>
          <cell r="E139">
            <v>20400.076422038717</v>
          </cell>
          <cell r="F139">
            <v>0</v>
          </cell>
        </row>
        <row r="140">
          <cell r="A140" t="str">
            <v>8V</v>
          </cell>
          <cell r="B140" t="str">
            <v>ACTIVE</v>
          </cell>
          <cell r="C140" t="str">
            <v>Blue Rewards Gold</v>
          </cell>
          <cell r="D140" t="str">
            <v>FIXLAB</v>
          </cell>
          <cell r="E140">
            <v>11296.98</v>
          </cell>
          <cell r="F140">
            <v>0</v>
          </cell>
        </row>
        <row r="141">
          <cell r="A141" t="str">
            <v>8V</v>
          </cell>
          <cell r="B141" t="str">
            <v>ACTIVE</v>
          </cell>
          <cell r="C141" t="str">
            <v>Blue Rewards Gold</v>
          </cell>
          <cell r="D141" t="str">
            <v>FIXPCP</v>
          </cell>
          <cell r="E141">
            <v>50720.080000001042</v>
          </cell>
          <cell r="F141">
            <v>0</v>
          </cell>
        </row>
        <row r="142">
          <cell r="A142" t="str">
            <v>8V</v>
          </cell>
          <cell r="B142" t="str">
            <v>ACTIVE</v>
          </cell>
          <cell r="C142" t="str">
            <v>Blue Rewards Gold CDHP</v>
          </cell>
          <cell r="D142" t="str">
            <v>FFSCAP</v>
          </cell>
          <cell r="E142">
            <v>0</v>
          </cell>
          <cell r="F142">
            <v>0</v>
          </cell>
        </row>
        <row r="143">
          <cell r="A143" t="str">
            <v>8V</v>
          </cell>
          <cell r="B143" t="str">
            <v>ACTIVE</v>
          </cell>
          <cell r="C143" t="str">
            <v>Blue Rewards Gold CDHP</v>
          </cell>
          <cell r="D143" t="str">
            <v>FFSMED</v>
          </cell>
          <cell r="E143">
            <v>14444945.670000032</v>
          </cell>
          <cell r="F143">
            <v>436406.37785839767</v>
          </cell>
        </row>
        <row r="144">
          <cell r="A144" t="str">
            <v>8V</v>
          </cell>
          <cell r="B144" t="str">
            <v>ACTIVE</v>
          </cell>
          <cell r="C144" t="str">
            <v>Blue Rewards Gold CDHP</v>
          </cell>
          <cell r="D144" t="str">
            <v>FIXBPR</v>
          </cell>
          <cell r="E144">
            <v>86537.889999992985</v>
          </cell>
          <cell r="F144">
            <v>73.910000000000011</v>
          </cell>
        </row>
        <row r="145">
          <cell r="A145" t="str">
            <v>8V</v>
          </cell>
          <cell r="B145" t="str">
            <v>ACTIVE</v>
          </cell>
          <cell r="C145" t="str">
            <v>Blue Rewards Gold CDHP</v>
          </cell>
          <cell r="D145" t="str">
            <v>FIXCHT</v>
          </cell>
          <cell r="E145">
            <v>76656.467120624278</v>
          </cell>
          <cell r="F145">
            <v>65.020599238862616</v>
          </cell>
        </row>
        <row r="146">
          <cell r="A146" t="str">
            <v>8V</v>
          </cell>
          <cell r="B146" t="str">
            <v>ACTIVE</v>
          </cell>
          <cell r="C146" t="str">
            <v>Blue Rewards Gold CDHP</v>
          </cell>
          <cell r="D146" t="str">
            <v>FIXLAB</v>
          </cell>
          <cell r="E146">
            <v>42489.219999999994</v>
          </cell>
          <cell r="F146">
            <v>94.25</v>
          </cell>
        </row>
        <row r="147">
          <cell r="A147" t="str">
            <v>8V</v>
          </cell>
          <cell r="B147" t="str">
            <v>ACTIVE</v>
          </cell>
          <cell r="C147" t="str">
            <v>Blue Rewards Gold CDHP</v>
          </cell>
          <cell r="D147" t="str">
            <v>FIXPCP</v>
          </cell>
          <cell r="E147">
            <v>111106.33999999972</v>
          </cell>
          <cell r="F147">
            <v>172.27</v>
          </cell>
        </row>
        <row r="148">
          <cell r="A148" t="str">
            <v>8V</v>
          </cell>
          <cell r="B148" t="str">
            <v>ACTIVE</v>
          </cell>
          <cell r="C148" t="str">
            <v>Blue Rewards Silver</v>
          </cell>
          <cell r="D148" t="str">
            <v>FFSCAP</v>
          </cell>
          <cell r="E148">
            <v>0</v>
          </cell>
          <cell r="F148">
            <v>0</v>
          </cell>
        </row>
        <row r="149">
          <cell r="A149" t="str">
            <v>8V</v>
          </cell>
          <cell r="B149" t="str">
            <v>ACTIVE</v>
          </cell>
          <cell r="C149" t="str">
            <v>Blue Rewards Silver</v>
          </cell>
          <cell r="D149" t="str">
            <v>FFSMED</v>
          </cell>
          <cell r="E149">
            <v>5632342.5599999791</v>
          </cell>
          <cell r="F149">
            <v>64275.440113956887</v>
          </cell>
        </row>
        <row r="150">
          <cell r="A150" t="str">
            <v>8V</v>
          </cell>
          <cell r="B150" t="str">
            <v>ACTIVE</v>
          </cell>
          <cell r="C150" t="str">
            <v>Blue Rewards Silver</v>
          </cell>
          <cell r="D150" t="str">
            <v>FIXBPR</v>
          </cell>
          <cell r="E150">
            <v>47562.539999994115</v>
          </cell>
          <cell r="F150">
            <v>41.12</v>
          </cell>
        </row>
        <row r="151">
          <cell r="A151" t="str">
            <v>8V</v>
          </cell>
          <cell r="B151" t="str">
            <v>ACTIVE</v>
          </cell>
          <cell r="C151" t="str">
            <v>Blue Rewards Silver</v>
          </cell>
          <cell r="D151" t="str">
            <v>FIXCHT</v>
          </cell>
          <cell r="E151">
            <v>41952.624264723607</v>
          </cell>
          <cell r="F151">
            <v>36.973373233959705</v>
          </cell>
        </row>
        <row r="152">
          <cell r="A152" t="str">
            <v>8V</v>
          </cell>
          <cell r="B152" t="str">
            <v>ACTIVE</v>
          </cell>
          <cell r="C152" t="str">
            <v>Blue Rewards Silver</v>
          </cell>
          <cell r="D152" t="str">
            <v>FIXLAB</v>
          </cell>
          <cell r="E152">
            <v>11372.449999999999</v>
          </cell>
          <cell r="F152">
            <v>0</v>
          </cell>
        </row>
        <row r="153">
          <cell r="A153" t="str">
            <v>8V</v>
          </cell>
          <cell r="B153" t="str">
            <v>ACTIVE</v>
          </cell>
          <cell r="C153" t="str">
            <v>Blue Rewards Silver</v>
          </cell>
          <cell r="D153" t="str">
            <v>FIXPCP</v>
          </cell>
          <cell r="E153">
            <v>46707.590000000921</v>
          </cell>
          <cell r="F153">
            <v>0</v>
          </cell>
        </row>
        <row r="154">
          <cell r="A154" t="str">
            <v>8V</v>
          </cell>
          <cell r="B154" t="str">
            <v>ACTIVE</v>
          </cell>
          <cell r="C154" t="str">
            <v>Blue Rewards Silver</v>
          </cell>
          <cell r="D154" t="str">
            <v>MEDCSR</v>
          </cell>
          <cell r="E154">
            <v>-509431.72000000061</v>
          </cell>
          <cell r="F154">
            <v>-277.58999999999997</v>
          </cell>
        </row>
        <row r="155">
          <cell r="A155" t="str">
            <v>8V</v>
          </cell>
          <cell r="B155" t="str">
            <v>ACTIVE</v>
          </cell>
          <cell r="C155" t="str">
            <v>Catastrophic</v>
          </cell>
          <cell r="D155" t="str">
            <v>FFSCAP</v>
          </cell>
          <cell r="E155">
            <v>0</v>
          </cell>
          <cell r="F155">
            <v>0</v>
          </cell>
        </row>
        <row r="156">
          <cell r="A156" t="str">
            <v>8V</v>
          </cell>
          <cell r="B156" t="str">
            <v>ACTIVE</v>
          </cell>
          <cell r="C156" t="str">
            <v>Catastrophic</v>
          </cell>
          <cell r="D156" t="str">
            <v>FFSMED</v>
          </cell>
          <cell r="E156">
            <v>39916</v>
          </cell>
          <cell r="F156">
            <v>0</v>
          </cell>
        </row>
        <row r="157">
          <cell r="A157" t="str">
            <v>8V</v>
          </cell>
          <cell r="B157" t="str">
            <v>ACTIVE</v>
          </cell>
          <cell r="C157" t="str">
            <v>Catastrophic</v>
          </cell>
          <cell r="D157" t="str">
            <v>FIXBPR</v>
          </cell>
          <cell r="E157">
            <v>956.5900000000006</v>
          </cell>
          <cell r="F157">
            <v>0</v>
          </cell>
        </row>
        <row r="158">
          <cell r="A158" t="str">
            <v>8V</v>
          </cell>
          <cell r="B158" t="str">
            <v>ACTIVE</v>
          </cell>
          <cell r="C158" t="str">
            <v>Catastrophic</v>
          </cell>
          <cell r="D158" t="str">
            <v>FIXCHT</v>
          </cell>
          <cell r="E158">
            <v>844.08378780872351</v>
          </cell>
          <cell r="F158">
            <v>0</v>
          </cell>
        </row>
        <row r="159">
          <cell r="A159" t="str">
            <v>8V</v>
          </cell>
          <cell r="B159" t="str">
            <v>ACTIVE</v>
          </cell>
          <cell r="C159" t="str">
            <v>Catastrophic</v>
          </cell>
          <cell r="D159" t="str">
            <v>FIXLAB</v>
          </cell>
          <cell r="E159">
            <v>326.25</v>
          </cell>
          <cell r="F159">
            <v>0</v>
          </cell>
        </row>
        <row r="160">
          <cell r="A160" t="str">
            <v>8V</v>
          </cell>
          <cell r="B160" t="str">
            <v>ACTIVE</v>
          </cell>
          <cell r="C160" t="str">
            <v>Catastrophic</v>
          </cell>
          <cell r="D160" t="str">
            <v>FIXPCP</v>
          </cell>
          <cell r="E160">
            <v>1046.9100000000008</v>
          </cell>
          <cell r="F160">
            <v>0</v>
          </cell>
        </row>
        <row r="161">
          <cell r="A161" t="str">
            <v>8V</v>
          </cell>
          <cell r="B161" t="str">
            <v>ACTIVE</v>
          </cell>
          <cell r="C161" t="str">
            <v>Standard Bronze</v>
          </cell>
          <cell r="D161" t="str">
            <v>FFSCAP</v>
          </cell>
          <cell r="E161">
            <v>0</v>
          </cell>
          <cell r="F161">
            <v>0</v>
          </cell>
        </row>
        <row r="162">
          <cell r="A162" t="str">
            <v>8V</v>
          </cell>
          <cell r="B162" t="str">
            <v>ACTIVE</v>
          </cell>
          <cell r="C162" t="str">
            <v>Standard Bronze</v>
          </cell>
          <cell r="D162" t="str">
            <v>FFSMED</v>
          </cell>
          <cell r="E162">
            <v>3084310.589999998</v>
          </cell>
          <cell r="F162">
            <v>57934.917529984144</v>
          </cell>
        </row>
        <row r="163">
          <cell r="A163" t="str">
            <v>8V</v>
          </cell>
          <cell r="B163" t="str">
            <v>ACTIVE</v>
          </cell>
          <cell r="C163" t="str">
            <v>Standard Bronze</v>
          </cell>
          <cell r="D163" t="str">
            <v>FIXBPR</v>
          </cell>
          <cell r="E163">
            <v>26798.159999999545</v>
          </cell>
          <cell r="F163">
            <v>6.4</v>
          </cell>
        </row>
        <row r="164">
          <cell r="A164" t="str">
            <v>8V</v>
          </cell>
          <cell r="B164" t="str">
            <v>ACTIVE</v>
          </cell>
          <cell r="C164" t="str">
            <v>Standard Bronze</v>
          </cell>
          <cell r="D164" t="str">
            <v>FIXCHT</v>
          </cell>
          <cell r="E164">
            <v>23629.066928798311</v>
          </cell>
          <cell r="F164">
            <v>5.7970580460495853</v>
          </cell>
        </row>
        <row r="165">
          <cell r="A165" t="str">
            <v>8V</v>
          </cell>
          <cell r="B165" t="str">
            <v>ACTIVE</v>
          </cell>
          <cell r="C165" t="str">
            <v>Standard Bronze</v>
          </cell>
          <cell r="D165" t="str">
            <v>FIXLAB</v>
          </cell>
          <cell r="E165">
            <v>6014.66</v>
          </cell>
          <cell r="F165">
            <v>7.25</v>
          </cell>
        </row>
        <row r="166">
          <cell r="A166" t="str">
            <v>8V</v>
          </cell>
          <cell r="B166" t="str">
            <v>ACTIVE</v>
          </cell>
          <cell r="C166" t="str">
            <v>Standard Bronze</v>
          </cell>
          <cell r="D166" t="str">
            <v>FIXPCP</v>
          </cell>
          <cell r="E166">
            <v>15165.600000000026</v>
          </cell>
          <cell r="F166">
            <v>17.22</v>
          </cell>
        </row>
        <row r="167">
          <cell r="A167" t="str">
            <v>8V</v>
          </cell>
          <cell r="B167" t="str">
            <v>ACTIVE</v>
          </cell>
          <cell r="C167" t="str">
            <v>Standard Bronze CDHP</v>
          </cell>
          <cell r="D167" t="str">
            <v>FFSCAP</v>
          </cell>
          <cell r="E167">
            <v>0</v>
          </cell>
          <cell r="F167">
            <v>0</v>
          </cell>
        </row>
        <row r="168">
          <cell r="A168" t="str">
            <v>8V</v>
          </cell>
          <cell r="B168" t="str">
            <v>ACTIVE</v>
          </cell>
          <cell r="C168" t="str">
            <v>Standard Bronze CDHP</v>
          </cell>
          <cell r="D168" t="str">
            <v>FFSMED</v>
          </cell>
          <cell r="E168">
            <v>4642112.0100000063</v>
          </cell>
          <cell r="F168">
            <v>1057104.6704767596</v>
          </cell>
        </row>
        <row r="169">
          <cell r="A169" t="str">
            <v>8V</v>
          </cell>
          <cell r="B169" t="str">
            <v>ACTIVE</v>
          </cell>
          <cell r="C169" t="str">
            <v>Standard Bronze CDHP</v>
          </cell>
          <cell r="D169" t="str">
            <v>FIXBPR</v>
          </cell>
          <cell r="E169">
            <v>40007.969999996814</v>
          </cell>
          <cell r="F169">
            <v>35.5</v>
          </cell>
        </row>
        <row r="170">
          <cell r="A170" t="str">
            <v>8V</v>
          </cell>
          <cell r="B170" t="str">
            <v>ACTIVE</v>
          </cell>
          <cell r="C170" t="str">
            <v>Standard Bronze CDHP</v>
          </cell>
          <cell r="D170" t="str">
            <v>FIXCHT</v>
          </cell>
          <cell r="E170">
            <v>35334.977580078616</v>
          </cell>
          <cell r="F170">
            <v>31.073305223825017</v>
          </cell>
        </row>
        <row r="171">
          <cell r="A171" t="str">
            <v>8V</v>
          </cell>
          <cell r="B171" t="str">
            <v>ACTIVE</v>
          </cell>
          <cell r="C171" t="str">
            <v>Standard Bronze CDHP</v>
          </cell>
          <cell r="D171" t="str">
            <v>FIXLAB</v>
          </cell>
          <cell r="E171">
            <v>12911.119999999995</v>
          </cell>
          <cell r="F171">
            <v>0</v>
          </cell>
        </row>
        <row r="172">
          <cell r="A172" t="str">
            <v>8V</v>
          </cell>
          <cell r="B172" t="str">
            <v>ACTIVE</v>
          </cell>
          <cell r="C172" t="str">
            <v>Standard Bronze CDHP</v>
          </cell>
          <cell r="D172" t="str">
            <v>FIXPCP</v>
          </cell>
          <cell r="E172">
            <v>32656.419999998841</v>
          </cell>
          <cell r="F172">
            <v>0</v>
          </cell>
        </row>
        <row r="173">
          <cell r="A173" t="str">
            <v>8V</v>
          </cell>
          <cell r="B173" t="str">
            <v>ACTIVE</v>
          </cell>
          <cell r="C173" t="str">
            <v>Standard Gold</v>
          </cell>
          <cell r="D173" t="str">
            <v>FFSCAP</v>
          </cell>
          <cell r="E173">
            <v>0</v>
          </cell>
          <cell r="F173">
            <v>0</v>
          </cell>
        </row>
        <row r="174">
          <cell r="A174" t="str">
            <v>8V</v>
          </cell>
          <cell r="B174" t="str">
            <v>ACTIVE</v>
          </cell>
          <cell r="C174" t="str">
            <v>Standard Gold</v>
          </cell>
          <cell r="D174" t="str">
            <v>FFSMED</v>
          </cell>
          <cell r="E174">
            <v>16155001.420000533</v>
          </cell>
          <cell r="F174">
            <v>330391.00159735733</v>
          </cell>
        </row>
        <row r="175">
          <cell r="A175" t="str">
            <v>8V</v>
          </cell>
          <cell r="B175" t="str">
            <v>ACTIVE</v>
          </cell>
          <cell r="C175" t="str">
            <v>Standard Gold</v>
          </cell>
          <cell r="D175" t="str">
            <v>FIXBPR</v>
          </cell>
          <cell r="E175">
            <v>84278.569999991712</v>
          </cell>
          <cell r="F175">
            <v>28.63</v>
          </cell>
        </row>
        <row r="176">
          <cell r="A176" t="str">
            <v>8V</v>
          </cell>
          <cell r="B176" t="str">
            <v>ACTIVE</v>
          </cell>
          <cell r="C176" t="str">
            <v>Standard Gold</v>
          </cell>
          <cell r="D176" t="str">
            <v>FIXCHT</v>
          </cell>
          <cell r="E176">
            <v>74345.804829789078</v>
          </cell>
          <cell r="F176">
            <v>25.527115450388877</v>
          </cell>
        </row>
        <row r="177">
          <cell r="A177" t="str">
            <v>8V</v>
          </cell>
          <cell r="B177" t="str">
            <v>ACTIVE</v>
          </cell>
          <cell r="C177" t="str">
            <v>Standard Gold</v>
          </cell>
          <cell r="D177" t="str">
            <v>FIXLAB</v>
          </cell>
          <cell r="E177">
            <v>31561.919999999998</v>
          </cell>
          <cell r="F177">
            <v>0</v>
          </cell>
        </row>
        <row r="178">
          <cell r="A178" t="str">
            <v>8V</v>
          </cell>
          <cell r="B178" t="str">
            <v>ACTIVE</v>
          </cell>
          <cell r="C178" t="str">
            <v>Standard Gold</v>
          </cell>
          <cell r="D178" t="str">
            <v>FIXPCP</v>
          </cell>
          <cell r="E178">
            <v>150682.31999999468</v>
          </cell>
          <cell r="F178">
            <v>0</v>
          </cell>
        </row>
        <row r="179">
          <cell r="A179" t="str">
            <v>8V</v>
          </cell>
          <cell r="B179" t="str">
            <v>ACTIVE</v>
          </cell>
          <cell r="C179" t="str">
            <v>Standard Platinum</v>
          </cell>
          <cell r="D179" t="str">
            <v>FFSCAP</v>
          </cell>
          <cell r="E179">
            <v>0</v>
          </cell>
          <cell r="F179">
            <v>0</v>
          </cell>
        </row>
        <row r="180">
          <cell r="A180" t="str">
            <v>8V</v>
          </cell>
          <cell r="B180" t="str">
            <v>ACTIVE</v>
          </cell>
          <cell r="C180" t="str">
            <v>Standard Platinum</v>
          </cell>
          <cell r="D180" t="str">
            <v>FFSMED</v>
          </cell>
          <cell r="E180">
            <v>38414214.039998569</v>
          </cell>
          <cell r="F180">
            <v>808728.84854574117</v>
          </cell>
        </row>
        <row r="181">
          <cell r="A181" t="str">
            <v>8V</v>
          </cell>
          <cell r="B181" t="str">
            <v>ACTIVE</v>
          </cell>
          <cell r="C181" t="str">
            <v>Standard Platinum</v>
          </cell>
          <cell r="D181" t="str">
            <v>FIXBPR</v>
          </cell>
          <cell r="E181">
            <v>171826.22000011988</v>
          </cell>
          <cell r="F181">
            <v>71.870000000000019</v>
          </cell>
        </row>
        <row r="182">
          <cell r="A182" t="str">
            <v>8V</v>
          </cell>
          <cell r="B182" t="str">
            <v>ACTIVE</v>
          </cell>
          <cell r="C182" t="str">
            <v>Standard Platinum</v>
          </cell>
          <cell r="D182" t="str">
            <v>FIXCHT</v>
          </cell>
          <cell r="E182">
            <v>151777.02876059141</v>
          </cell>
          <cell r="F182">
            <v>65.770702087933756</v>
          </cell>
        </row>
        <row r="183">
          <cell r="A183" t="str">
            <v>8V</v>
          </cell>
          <cell r="B183" t="str">
            <v>ACTIVE</v>
          </cell>
          <cell r="C183" t="str">
            <v>Standard Platinum</v>
          </cell>
          <cell r="D183" t="str">
            <v>FIXLAB</v>
          </cell>
          <cell r="E183">
            <v>71239.66</v>
          </cell>
          <cell r="F183">
            <v>7.25</v>
          </cell>
        </row>
        <row r="184">
          <cell r="A184" t="str">
            <v>8V</v>
          </cell>
          <cell r="B184" t="str">
            <v>ACTIVE</v>
          </cell>
          <cell r="C184" t="str">
            <v>Standard Platinum</v>
          </cell>
          <cell r="D184" t="str">
            <v>FIXPCP</v>
          </cell>
          <cell r="E184">
            <v>410394.90000001329</v>
          </cell>
          <cell r="F184">
            <v>30.55</v>
          </cell>
        </row>
        <row r="185">
          <cell r="A185" t="str">
            <v>8V</v>
          </cell>
          <cell r="B185" t="str">
            <v>ACTIVE</v>
          </cell>
          <cell r="C185" t="str">
            <v>Standard Silver</v>
          </cell>
          <cell r="D185" t="str">
            <v>FFSCAP</v>
          </cell>
          <cell r="E185">
            <v>0</v>
          </cell>
          <cell r="F185">
            <v>0</v>
          </cell>
        </row>
        <row r="186">
          <cell r="A186" t="str">
            <v>8V</v>
          </cell>
          <cell r="B186" t="str">
            <v>ACTIVE</v>
          </cell>
          <cell r="C186" t="str">
            <v>Standard Silver</v>
          </cell>
          <cell r="D186" t="str">
            <v>FFSMED</v>
          </cell>
          <cell r="E186">
            <v>24855136.03999934</v>
          </cell>
          <cell r="F186">
            <v>869833.22656208859</v>
          </cell>
        </row>
        <row r="187">
          <cell r="A187" t="str">
            <v>8V</v>
          </cell>
          <cell r="B187" t="str">
            <v>ACTIVE</v>
          </cell>
          <cell r="C187" t="str">
            <v>Standard Silver</v>
          </cell>
          <cell r="D187" t="str">
            <v>FIXBPR</v>
          </cell>
          <cell r="E187">
            <v>170912.50000012427</v>
          </cell>
          <cell r="F187">
            <v>84.63</v>
          </cell>
        </row>
        <row r="188">
          <cell r="A188" t="str">
            <v>8V</v>
          </cell>
          <cell r="B188" t="str">
            <v>ACTIVE</v>
          </cell>
          <cell r="C188" t="str">
            <v>Standard Silver</v>
          </cell>
          <cell r="D188" t="str">
            <v>FIXCHT</v>
          </cell>
          <cell r="E188">
            <v>150938.53095336683</v>
          </cell>
          <cell r="F188">
            <v>73.870137175732282</v>
          </cell>
        </row>
        <row r="189">
          <cell r="A189" t="str">
            <v>8V</v>
          </cell>
          <cell r="B189" t="str">
            <v>ACTIVE</v>
          </cell>
          <cell r="C189" t="str">
            <v>Standard Silver</v>
          </cell>
          <cell r="D189" t="str">
            <v>FIXLAB</v>
          </cell>
          <cell r="E189">
            <v>42510.850000000006</v>
          </cell>
          <cell r="F189">
            <v>0</v>
          </cell>
        </row>
        <row r="190">
          <cell r="A190" t="str">
            <v>8V</v>
          </cell>
          <cell r="B190" t="str">
            <v>ACTIVE</v>
          </cell>
          <cell r="C190" t="str">
            <v>Standard Silver</v>
          </cell>
          <cell r="D190" t="str">
            <v>FIXPCP</v>
          </cell>
          <cell r="E190">
            <v>191092.84999998569</v>
          </cell>
          <cell r="F190">
            <v>140.98000000000002</v>
          </cell>
        </row>
        <row r="191">
          <cell r="A191" t="str">
            <v>8V</v>
          </cell>
          <cell r="B191" t="str">
            <v>ACTIVE</v>
          </cell>
          <cell r="C191" t="str">
            <v>Standard Silver</v>
          </cell>
          <cell r="D191" t="str">
            <v>MEDCSR</v>
          </cell>
          <cell r="E191">
            <v>-1667606.7950000111</v>
          </cell>
          <cell r="F191">
            <v>-7425.0270000000019</v>
          </cell>
        </row>
        <row r="192">
          <cell r="A192" t="str">
            <v>8V</v>
          </cell>
          <cell r="B192" t="str">
            <v>ACTIVE</v>
          </cell>
          <cell r="C192" t="str">
            <v>Standard Silver CDHP</v>
          </cell>
          <cell r="D192" t="str">
            <v>FFSCAP</v>
          </cell>
          <cell r="E192">
            <v>0</v>
          </cell>
          <cell r="F192">
            <v>0</v>
          </cell>
        </row>
        <row r="193">
          <cell r="A193" t="str">
            <v>8V</v>
          </cell>
          <cell r="B193" t="str">
            <v>ACTIVE</v>
          </cell>
          <cell r="C193" t="str">
            <v>Standard Silver CDHP</v>
          </cell>
          <cell r="D193" t="str">
            <v>FFSMED</v>
          </cell>
          <cell r="E193">
            <v>13300915.890000418</v>
          </cell>
          <cell r="F193">
            <v>333541.49839848949</v>
          </cell>
        </row>
        <row r="194">
          <cell r="A194" t="str">
            <v>8V</v>
          </cell>
          <cell r="B194" t="str">
            <v>ACTIVE</v>
          </cell>
          <cell r="C194" t="str">
            <v>Standard Silver CDHP</v>
          </cell>
          <cell r="D194" t="str">
            <v>FIXBPR</v>
          </cell>
          <cell r="E194">
            <v>106692.9999999946</v>
          </cell>
          <cell r="F194">
            <v>39.299999999999997</v>
          </cell>
        </row>
        <row r="195">
          <cell r="A195" t="str">
            <v>8V</v>
          </cell>
          <cell r="B195" t="str">
            <v>ACTIVE</v>
          </cell>
          <cell r="C195" t="str">
            <v>Standard Silver CDHP</v>
          </cell>
          <cell r="D195" t="str">
            <v>FIXCHT</v>
          </cell>
          <cell r="E195">
            <v>94239.857243484963</v>
          </cell>
          <cell r="F195">
            <v>34.283665358496492</v>
          </cell>
        </row>
        <row r="196">
          <cell r="A196" t="str">
            <v>8V</v>
          </cell>
          <cell r="B196" t="str">
            <v>ACTIVE</v>
          </cell>
          <cell r="C196" t="str">
            <v>Standard Silver CDHP</v>
          </cell>
          <cell r="D196" t="str">
            <v>FIXLAB</v>
          </cell>
          <cell r="E196">
            <v>42720.060000000005</v>
          </cell>
          <cell r="F196">
            <v>0</v>
          </cell>
        </row>
        <row r="197">
          <cell r="A197" t="str">
            <v>8V</v>
          </cell>
          <cell r="B197" t="str">
            <v>ACTIVE</v>
          </cell>
          <cell r="C197" t="str">
            <v>Standard Silver CDHP</v>
          </cell>
          <cell r="D197" t="str">
            <v>FIXPCP</v>
          </cell>
          <cell r="E197">
            <v>134754.31999999721</v>
          </cell>
          <cell r="F197">
            <v>0</v>
          </cell>
        </row>
        <row r="198">
          <cell r="A198" t="str">
            <v>8V</v>
          </cell>
          <cell r="B198" t="str">
            <v>ACTIVE</v>
          </cell>
          <cell r="C198" t="str">
            <v>Standard Silver CDHP</v>
          </cell>
          <cell r="D198" t="str">
            <v>MEDCSR</v>
          </cell>
          <cell r="E198">
            <v>-342560.82299999637</v>
          </cell>
          <cell r="F198">
            <v>0</v>
          </cell>
        </row>
        <row r="199">
          <cell r="A199" t="str">
            <v>NO</v>
          </cell>
          <cell r="B199" t="str">
            <v>ACTIVE</v>
          </cell>
          <cell r="C199" t="str">
            <v>Blue Rewards Bronze CDHP</v>
          </cell>
          <cell r="D199" t="str">
            <v>FFSCAP</v>
          </cell>
          <cell r="E199">
            <v>0</v>
          </cell>
          <cell r="F199">
            <v>0</v>
          </cell>
        </row>
        <row r="200">
          <cell r="A200" t="str">
            <v>NO</v>
          </cell>
          <cell r="B200" t="str">
            <v>ACTIVE</v>
          </cell>
          <cell r="C200" t="str">
            <v>Blue Rewards Bronze CDHP</v>
          </cell>
          <cell r="D200" t="str">
            <v>FFSMED</v>
          </cell>
          <cell r="E200">
            <v>3798894.0500000142</v>
          </cell>
          <cell r="F200">
            <v>621069.56613983703</v>
          </cell>
        </row>
        <row r="201">
          <cell r="A201" t="str">
            <v>NO</v>
          </cell>
          <cell r="B201" t="str">
            <v>ACTIVE</v>
          </cell>
          <cell r="C201" t="str">
            <v>Blue Rewards Bronze CDHP</v>
          </cell>
          <cell r="D201" t="str">
            <v>FIXBPR</v>
          </cell>
          <cell r="E201">
            <v>14283.959999999972</v>
          </cell>
          <cell r="F201">
            <v>32.25</v>
          </cell>
        </row>
        <row r="202">
          <cell r="A202" t="str">
            <v>NO</v>
          </cell>
          <cell r="B202" t="str">
            <v>ACTIVE</v>
          </cell>
          <cell r="C202" t="str">
            <v>Blue Rewards Bronze CDHP</v>
          </cell>
          <cell r="D202" t="str">
            <v>FIXCHT</v>
          </cell>
          <cell r="E202">
            <v>12729.110566335097</v>
          </cell>
          <cell r="F202">
            <v>28.224191000861993</v>
          </cell>
        </row>
        <row r="203">
          <cell r="A203" t="str">
            <v>NO</v>
          </cell>
          <cell r="B203" t="str">
            <v>ACTIVE</v>
          </cell>
          <cell r="C203" t="str">
            <v>Blue Rewards Bronze CDHP</v>
          </cell>
          <cell r="D203" t="str">
            <v>FIXLAB</v>
          </cell>
          <cell r="E203">
            <v>12.629999999999997</v>
          </cell>
          <cell r="F203">
            <v>0</v>
          </cell>
        </row>
        <row r="204">
          <cell r="A204" t="str">
            <v>NO</v>
          </cell>
          <cell r="B204" t="str">
            <v>ACTIVE</v>
          </cell>
          <cell r="C204" t="str">
            <v>Blue Rewards Bronze CDHP</v>
          </cell>
          <cell r="D204" t="str">
            <v>FIXPCP</v>
          </cell>
          <cell r="E204">
            <v>16242.869999999921</v>
          </cell>
          <cell r="F204">
            <v>24.089999999999996</v>
          </cell>
        </row>
        <row r="205">
          <cell r="A205" t="str">
            <v>NO</v>
          </cell>
          <cell r="B205" t="str">
            <v>ACTIVE</v>
          </cell>
          <cell r="C205" t="str">
            <v>Blue Rewards Gold</v>
          </cell>
          <cell r="D205" t="str">
            <v>FFSCAP</v>
          </cell>
          <cell r="E205">
            <v>0</v>
          </cell>
          <cell r="F205">
            <v>0</v>
          </cell>
        </row>
        <row r="206">
          <cell r="A206" t="str">
            <v>NO</v>
          </cell>
          <cell r="B206" t="str">
            <v>ACTIVE</v>
          </cell>
          <cell r="C206" t="str">
            <v>Blue Rewards Gold</v>
          </cell>
          <cell r="D206" t="str">
            <v>FFSMED</v>
          </cell>
          <cell r="E206">
            <v>2209918.7299999967</v>
          </cell>
          <cell r="F206">
            <v>255875.7226994872</v>
          </cell>
        </row>
        <row r="207">
          <cell r="A207" t="str">
            <v>NO</v>
          </cell>
          <cell r="B207" t="str">
            <v>ACTIVE</v>
          </cell>
          <cell r="C207" t="str">
            <v>Blue Rewards Gold</v>
          </cell>
          <cell r="D207" t="str">
            <v>FIXBPR</v>
          </cell>
          <cell r="E207">
            <v>4947.2800000000652</v>
          </cell>
          <cell r="F207">
            <v>0</v>
          </cell>
        </row>
        <row r="208">
          <cell r="A208" t="str">
            <v>NO</v>
          </cell>
          <cell r="B208" t="str">
            <v>ACTIVE</v>
          </cell>
          <cell r="C208" t="str">
            <v>Blue Rewards Gold</v>
          </cell>
          <cell r="D208" t="str">
            <v>FIXCHT</v>
          </cell>
          <cell r="E208">
            <v>4387.1814615835447</v>
          </cell>
          <cell r="F208">
            <v>0</v>
          </cell>
        </row>
        <row r="209">
          <cell r="A209" t="str">
            <v>NO</v>
          </cell>
          <cell r="B209" t="str">
            <v>ACTIVE</v>
          </cell>
          <cell r="C209" t="str">
            <v>Blue Rewards Gold</v>
          </cell>
          <cell r="D209" t="str">
            <v>FIXLAB</v>
          </cell>
          <cell r="E209">
            <v>36.25</v>
          </cell>
          <cell r="F209">
            <v>0</v>
          </cell>
        </row>
        <row r="210">
          <cell r="A210" t="str">
            <v>NO</v>
          </cell>
          <cell r="B210" t="str">
            <v>ACTIVE</v>
          </cell>
          <cell r="C210" t="str">
            <v>Blue Rewards Gold</v>
          </cell>
          <cell r="D210" t="str">
            <v>FIXPCP</v>
          </cell>
          <cell r="E210">
            <v>12536.6799999999</v>
          </cell>
          <cell r="F210">
            <v>0</v>
          </cell>
        </row>
        <row r="211">
          <cell r="A211" t="str">
            <v>NO</v>
          </cell>
          <cell r="B211" t="str">
            <v>ACTIVE</v>
          </cell>
          <cell r="C211" t="str">
            <v>Blue Rewards Gold CDHP</v>
          </cell>
          <cell r="D211" t="str">
            <v>FFSCAP</v>
          </cell>
          <cell r="E211">
            <v>0</v>
          </cell>
          <cell r="F211">
            <v>0</v>
          </cell>
        </row>
        <row r="212">
          <cell r="A212" t="str">
            <v>NO</v>
          </cell>
          <cell r="B212" t="str">
            <v>ACTIVE</v>
          </cell>
          <cell r="C212" t="str">
            <v>Blue Rewards Gold CDHP</v>
          </cell>
          <cell r="D212" t="str">
            <v>FFSMED</v>
          </cell>
          <cell r="E212">
            <v>7202049.0999999614</v>
          </cell>
          <cell r="F212">
            <v>128306.91528100125</v>
          </cell>
        </row>
        <row r="213">
          <cell r="A213" t="str">
            <v>NO</v>
          </cell>
          <cell r="B213" t="str">
            <v>ACTIVE</v>
          </cell>
          <cell r="C213" t="str">
            <v>Blue Rewards Gold CDHP</v>
          </cell>
          <cell r="D213" t="str">
            <v>FIXBPR</v>
          </cell>
          <cell r="E213">
            <v>15797.839999999849</v>
          </cell>
          <cell r="F213">
            <v>9.39</v>
          </cell>
        </row>
        <row r="214">
          <cell r="A214" t="str">
            <v>NO</v>
          </cell>
          <cell r="B214" t="str">
            <v>ACTIVE</v>
          </cell>
          <cell r="C214" t="str">
            <v>Blue Rewards Gold CDHP</v>
          </cell>
          <cell r="D214" t="str">
            <v>FIXCHT</v>
          </cell>
          <cell r="E214">
            <v>14084.040542936082</v>
          </cell>
          <cell r="F214">
            <v>8.6793070288609613</v>
          </cell>
        </row>
        <row r="215">
          <cell r="A215" t="str">
            <v>NO</v>
          </cell>
          <cell r="B215" t="str">
            <v>ACTIVE</v>
          </cell>
          <cell r="C215" t="str">
            <v>Blue Rewards Gold CDHP</v>
          </cell>
          <cell r="D215" t="str">
            <v>FIXLAB</v>
          </cell>
          <cell r="E215">
            <v>0.7</v>
          </cell>
          <cell r="F215">
            <v>0</v>
          </cell>
        </row>
        <row r="216">
          <cell r="A216" t="str">
            <v>NO</v>
          </cell>
          <cell r="B216" t="str">
            <v>ACTIVE</v>
          </cell>
          <cell r="C216" t="str">
            <v>Blue Rewards Gold CDHP</v>
          </cell>
          <cell r="D216" t="str">
            <v>FIXPCP</v>
          </cell>
          <cell r="E216">
            <v>31869.989999997983</v>
          </cell>
          <cell r="F216">
            <v>31.38</v>
          </cell>
        </row>
        <row r="217">
          <cell r="A217" t="str">
            <v>NO</v>
          </cell>
          <cell r="B217" t="str">
            <v>ACTIVE</v>
          </cell>
          <cell r="C217" t="str">
            <v>Blue Rewards Silver</v>
          </cell>
          <cell r="D217" t="str">
            <v>FFSCAP</v>
          </cell>
          <cell r="E217">
            <v>0</v>
          </cell>
          <cell r="F217">
            <v>0</v>
          </cell>
        </row>
        <row r="218">
          <cell r="A218" t="str">
            <v>NO</v>
          </cell>
          <cell r="B218" t="str">
            <v>ACTIVE</v>
          </cell>
          <cell r="C218" t="str">
            <v>Blue Rewards Silver</v>
          </cell>
          <cell r="D218" t="str">
            <v>FFSMED</v>
          </cell>
          <cell r="E218">
            <v>4170676.2200000016</v>
          </cell>
          <cell r="F218">
            <v>159657.84582930655</v>
          </cell>
        </row>
        <row r="219">
          <cell r="A219" t="str">
            <v>NO</v>
          </cell>
          <cell r="B219" t="str">
            <v>ACTIVE</v>
          </cell>
          <cell r="C219" t="str">
            <v>Blue Rewards Silver</v>
          </cell>
          <cell r="D219" t="str">
            <v>FIXBPR</v>
          </cell>
          <cell r="E219">
            <v>12434.860000000079</v>
          </cell>
          <cell r="F219">
            <v>0</v>
          </cell>
        </row>
        <row r="220">
          <cell r="A220" t="str">
            <v>NO</v>
          </cell>
          <cell r="B220" t="str">
            <v>ACTIVE</v>
          </cell>
          <cell r="C220" t="str">
            <v>Blue Rewards Silver</v>
          </cell>
          <cell r="D220" t="str">
            <v>FIXCHT</v>
          </cell>
          <cell r="E220">
            <v>11022.356855712258</v>
          </cell>
          <cell r="F220">
            <v>0</v>
          </cell>
        </row>
        <row r="221">
          <cell r="A221" t="str">
            <v>NO</v>
          </cell>
          <cell r="B221" t="str">
            <v>ACTIVE</v>
          </cell>
          <cell r="C221" t="str">
            <v>Blue Rewards Silver</v>
          </cell>
          <cell r="D221" t="str">
            <v>FIXLAB</v>
          </cell>
          <cell r="E221">
            <v>40.840000000000011</v>
          </cell>
          <cell r="F221">
            <v>0</v>
          </cell>
        </row>
        <row r="222">
          <cell r="A222" t="str">
            <v>NO</v>
          </cell>
          <cell r="B222" t="str">
            <v>ACTIVE</v>
          </cell>
          <cell r="C222" t="str">
            <v>Blue Rewards Silver</v>
          </cell>
          <cell r="D222" t="str">
            <v>FIXPCP</v>
          </cell>
          <cell r="E222">
            <v>15614.749999999773</v>
          </cell>
          <cell r="F222">
            <v>0</v>
          </cell>
        </row>
        <row r="223">
          <cell r="A223" t="str">
            <v>NO</v>
          </cell>
          <cell r="B223" t="str">
            <v>ACTIVE</v>
          </cell>
          <cell r="C223" t="str">
            <v>Blue Rewards Silver</v>
          </cell>
          <cell r="D223" t="str">
            <v>MEDCSR</v>
          </cell>
          <cell r="E223">
            <v>-500099.53400000103</v>
          </cell>
          <cell r="F223">
            <v>-104.28</v>
          </cell>
        </row>
        <row r="224">
          <cell r="A224" t="str">
            <v>NO</v>
          </cell>
          <cell r="B224" t="str">
            <v>ACTIVE</v>
          </cell>
          <cell r="C224" t="str">
            <v>Catastrophic</v>
          </cell>
          <cell r="D224" t="str">
            <v>FFSMED</v>
          </cell>
          <cell r="E224">
            <v>79829.740000000005</v>
          </cell>
          <cell r="F224">
            <v>0</v>
          </cell>
        </row>
        <row r="225">
          <cell r="A225" t="str">
            <v>NO</v>
          </cell>
          <cell r="B225" t="str">
            <v>ACTIVE</v>
          </cell>
          <cell r="C225" t="str">
            <v>Catastrophic</v>
          </cell>
          <cell r="D225" t="str">
            <v>FIXBPR</v>
          </cell>
          <cell r="E225">
            <v>427.3799999999992</v>
          </cell>
          <cell r="F225">
            <v>0</v>
          </cell>
        </row>
        <row r="226">
          <cell r="A226" t="str">
            <v>NO</v>
          </cell>
          <cell r="B226" t="str">
            <v>ACTIVE</v>
          </cell>
          <cell r="C226" t="str">
            <v>Catastrophic</v>
          </cell>
          <cell r="D226" t="str">
            <v>FIXCHT</v>
          </cell>
          <cell r="E226">
            <v>380.35792855764294</v>
          </cell>
          <cell r="F226">
            <v>0</v>
          </cell>
        </row>
        <row r="227">
          <cell r="A227" t="str">
            <v>NO</v>
          </cell>
          <cell r="B227" t="str">
            <v>ACTIVE</v>
          </cell>
          <cell r="C227" t="str">
            <v>Catastrophic</v>
          </cell>
          <cell r="D227" t="str">
            <v>FIXLAB</v>
          </cell>
          <cell r="E227">
            <v>14.5</v>
          </cell>
          <cell r="F227">
            <v>0</v>
          </cell>
        </row>
        <row r="228">
          <cell r="A228" t="str">
            <v>NO</v>
          </cell>
          <cell r="B228" t="str">
            <v>ACTIVE</v>
          </cell>
          <cell r="C228" t="str">
            <v>Catastrophic</v>
          </cell>
          <cell r="D228" t="str">
            <v>FIXPCP</v>
          </cell>
          <cell r="E228">
            <v>223.29999999999995</v>
          </cell>
          <cell r="F228">
            <v>0</v>
          </cell>
        </row>
        <row r="229">
          <cell r="A229" t="str">
            <v>NO</v>
          </cell>
          <cell r="B229" t="str">
            <v>ACTIVE</v>
          </cell>
          <cell r="C229" t="str">
            <v>Standard Bronze</v>
          </cell>
          <cell r="D229" t="str">
            <v>FFSCAP</v>
          </cell>
          <cell r="E229">
            <v>0</v>
          </cell>
          <cell r="F229">
            <v>0</v>
          </cell>
        </row>
        <row r="230">
          <cell r="A230" t="str">
            <v>NO</v>
          </cell>
          <cell r="B230" t="str">
            <v>ACTIVE</v>
          </cell>
          <cell r="C230" t="str">
            <v>Standard Bronze</v>
          </cell>
          <cell r="D230" t="str">
            <v>FFSMED</v>
          </cell>
          <cell r="E230">
            <v>2385652.2400000012</v>
          </cell>
          <cell r="F230">
            <v>203302.59000000008</v>
          </cell>
        </row>
        <row r="231">
          <cell r="A231" t="str">
            <v>NO</v>
          </cell>
          <cell r="B231" t="str">
            <v>ACTIVE</v>
          </cell>
          <cell r="C231" t="str">
            <v>Standard Bronze</v>
          </cell>
          <cell r="D231" t="str">
            <v>FIXBPR</v>
          </cell>
          <cell r="E231">
            <v>6615.1600000000462</v>
          </cell>
          <cell r="F231">
            <v>0</v>
          </cell>
        </row>
        <row r="232">
          <cell r="A232" t="str">
            <v>NO</v>
          </cell>
          <cell r="B232" t="str">
            <v>ACTIVE</v>
          </cell>
          <cell r="C232" t="str">
            <v>Standard Bronze</v>
          </cell>
          <cell r="D232" t="str">
            <v>FIXCHT</v>
          </cell>
          <cell r="E232">
            <v>5888.5083008117172</v>
          </cell>
          <cell r="F232">
            <v>0</v>
          </cell>
        </row>
        <row r="233">
          <cell r="A233" t="str">
            <v>NO</v>
          </cell>
          <cell r="B233" t="str">
            <v>ACTIVE</v>
          </cell>
          <cell r="C233" t="str">
            <v>Standard Bronze</v>
          </cell>
          <cell r="D233" t="str">
            <v>FIXLAB</v>
          </cell>
          <cell r="E233">
            <v>0</v>
          </cell>
          <cell r="F233">
            <v>0</v>
          </cell>
        </row>
        <row r="234">
          <cell r="A234" t="str">
            <v>NO</v>
          </cell>
          <cell r="B234" t="str">
            <v>ACTIVE</v>
          </cell>
          <cell r="C234" t="str">
            <v>Standard Bronze</v>
          </cell>
          <cell r="D234" t="str">
            <v>FIXPCP</v>
          </cell>
          <cell r="E234">
            <v>8169.8100000000268</v>
          </cell>
          <cell r="F234">
            <v>40.15</v>
          </cell>
        </row>
        <row r="235">
          <cell r="A235" t="str">
            <v>NO</v>
          </cell>
          <cell r="B235" t="str">
            <v>ACTIVE</v>
          </cell>
          <cell r="C235" t="str">
            <v>Standard Bronze CDHP</v>
          </cell>
          <cell r="D235" t="str">
            <v>FFSCAP</v>
          </cell>
          <cell r="E235">
            <v>0</v>
          </cell>
          <cell r="F235">
            <v>0</v>
          </cell>
        </row>
        <row r="236">
          <cell r="A236" t="str">
            <v>NO</v>
          </cell>
          <cell r="B236" t="str">
            <v>ACTIVE</v>
          </cell>
          <cell r="C236" t="str">
            <v>Standard Bronze CDHP</v>
          </cell>
          <cell r="D236" t="str">
            <v>FFSMED</v>
          </cell>
          <cell r="E236">
            <v>2638164.0699999984</v>
          </cell>
          <cell r="F236">
            <v>151279.66011395643</v>
          </cell>
        </row>
        <row r="237">
          <cell r="A237" t="str">
            <v>NO</v>
          </cell>
          <cell r="B237" t="str">
            <v>ACTIVE</v>
          </cell>
          <cell r="C237" t="str">
            <v>Standard Bronze CDHP</v>
          </cell>
          <cell r="D237" t="str">
            <v>FIXBPR</v>
          </cell>
          <cell r="E237">
            <v>8910.4100000000635</v>
          </cell>
          <cell r="F237">
            <v>6.26</v>
          </cell>
        </row>
        <row r="238">
          <cell r="A238" t="str">
            <v>NO</v>
          </cell>
          <cell r="B238" t="str">
            <v>ACTIVE</v>
          </cell>
          <cell r="C238" t="str">
            <v>Standard Bronze CDHP</v>
          </cell>
          <cell r="D238" t="str">
            <v>FIXCHT</v>
          </cell>
          <cell r="E238">
            <v>7906.0036454865376</v>
          </cell>
          <cell r="F238">
            <v>5.7971800585526596</v>
          </cell>
        </row>
        <row r="239">
          <cell r="A239" t="str">
            <v>NO</v>
          </cell>
          <cell r="B239" t="str">
            <v>ACTIVE</v>
          </cell>
          <cell r="C239" t="str">
            <v>Standard Bronze CDHP</v>
          </cell>
          <cell r="D239" t="str">
            <v>FIXLAB</v>
          </cell>
          <cell r="E239">
            <v>72.5</v>
          </cell>
          <cell r="F239">
            <v>0</v>
          </cell>
        </row>
        <row r="240">
          <cell r="A240" t="str">
            <v>NO</v>
          </cell>
          <cell r="B240" t="str">
            <v>ACTIVE</v>
          </cell>
          <cell r="C240" t="str">
            <v>Standard Bronze CDHP</v>
          </cell>
          <cell r="D240" t="str">
            <v>FIXPCP</v>
          </cell>
          <cell r="E240">
            <v>9917.3099999999922</v>
          </cell>
          <cell r="F240">
            <v>64.239999999999995</v>
          </cell>
        </row>
        <row r="241">
          <cell r="A241" t="str">
            <v>NO</v>
          </cell>
          <cell r="B241" t="str">
            <v>ACTIVE</v>
          </cell>
          <cell r="C241" t="str">
            <v>Standard Gold</v>
          </cell>
          <cell r="D241" t="str">
            <v>FFSCAP</v>
          </cell>
          <cell r="E241">
            <v>0</v>
          </cell>
          <cell r="F241">
            <v>0</v>
          </cell>
        </row>
        <row r="242">
          <cell r="A242" t="str">
            <v>NO</v>
          </cell>
          <cell r="B242" t="str">
            <v>ACTIVE</v>
          </cell>
          <cell r="C242" t="str">
            <v>Standard Gold</v>
          </cell>
          <cell r="D242" t="str">
            <v>FFSMED</v>
          </cell>
          <cell r="E242">
            <v>10653800.589999979</v>
          </cell>
          <cell r="F242">
            <v>237026.64615512508</v>
          </cell>
        </row>
        <row r="243">
          <cell r="A243" t="str">
            <v>NO</v>
          </cell>
          <cell r="B243" t="str">
            <v>ACTIVE</v>
          </cell>
          <cell r="C243" t="str">
            <v>Standard Gold</v>
          </cell>
          <cell r="D243" t="str">
            <v>FIXBPR</v>
          </cell>
          <cell r="E243">
            <v>20203.86000000015</v>
          </cell>
          <cell r="F243">
            <v>6.26</v>
          </cell>
        </row>
        <row r="244">
          <cell r="A244" t="str">
            <v>NO</v>
          </cell>
          <cell r="B244" t="str">
            <v>ACTIVE</v>
          </cell>
          <cell r="C244" t="str">
            <v>Standard Gold</v>
          </cell>
          <cell r="D244" t="str">
            <v>FIXCHT</v>
          </cell>
          <cell r="E244">
            <v>17979.579312724116</v>
          </cell>
          <cell r="F244">
            <v>5.7058260685552975</v>
          </cell>
        </row>
        <row r="245">
          <cell r="A245" t="str">
            <v>NO</v>
          </cell>
          <cell r="B245" t="str">
            <v>ACTIVE</v>
          </cell>
          <cell r="C245" t="str">
            <v>Standard Gold</v>
          </cell>
          <cell r="D245" t="str">
            <v>FIXLAB</v>
          </cell>
          <cell r="E245">
            <v>29</v>
          </cell>
          <cell r="F245">
            <v>0</v>
          </cell>
        </row>
        <row r="246">
          <cell r="A246" t="str">
            <v>NO</v>
          </cell>
          <cell r="B246" t="str">
            <v>ACTIVE</v>
          </cell>
          <cell r="C246" t="str">
            <v>Standard Gold</v>
          </cell>
          <cell r="D246" t="str">
            <v>FIXPCP</v>
          </cell>
          <cell r="E246">
            <v>54296.609999999993</v>
          </cell>
          <cell r="F246">
            <v>0</v>
          </cell>
        </row>
        <row r="247">
          <cell r="A247" t="str">
            <v>NO</v>
          </cell>
          <cell r="B247" t="str">
            <v>ACTIVE</v>
          </cell>
          <cell r="C247" t="str">
            <v>Standard Platinum</v>
          </cell>
          <cell r="D247" t="str">
            <v>FFSCAP</v>
          </cell>
          <cell r="E247">
            <v>0</v>
          </cell>
          <cell r="F247">
            <v>0</v>
          </cell>
        </row>
        <row r="248">
          <cell r="A248" t="str">
            <v>NO</v>
          </cell>
          <cell r="B248" t="str">
            <v>ACTIVE</v>
          </cell>
          <cell r="C248" t="str">
            <v>Standard Platinum</v>
          </cell>
          <cell r="D248" t="str">
            <v>FFSMED</v>
          </cell>
          <cell r="E248">
            <v>25771092.929999687</v>
          </cell>
          <cell r="F248">
            <v>799200.3967804563</v>
          </cell>
        </row>
        <row r="249">
          <cell r="A249" t="str">
            <v>NO</v>
          </cell>
          <cell r="B249" t="str">
            <v>ACTIVE</v>
          </cell>
          <cell r="C249" t="str">
            <v>Standard Platinum</v>
          </cell>
          <cell r="D249" t="str">
            <v>FIXBPR</v>
          </cell>
          <cell r="E249">
            <v>37526.70999999885</v>
          </cell>
          <cell r="F249">
            <v>12.35</v>
          </cell>
        </row>
        <row r="250">
          <cell r="A250" t="str">
            <v>NO</v>
          </cell>
          <cell r="B250" t="str">
            <v>ACTIVE</v>
          </cell>
          <cell r="C250" t="str">
            <v>Standard Platinum</v>
          </cell>
          <cell r="D250" t="str">
            <v>FIXCHT</v>
          </cell>
          <cell r="E250">
            <v>33347.85577924821</v>
          </cell>
          <cell r="F250">
            <v>11.514549902331446</v>
          </cell>
        </row>
        <row r="251">
          <cell r="A251" t="str">
            <v>NO</v>
          </cell>
          <cell r="B251" t="str">
            <v>ACTIVE</v>
          </cell>
          <cell r="C251" t="str">
            <v>Standard Platinum</v>
          </cell>
          <cell r="D251" t="str">
            <v>FIXLAB</v>
          </cell>
          <cell r="E251">
            <v>43.97</v>
          </cell>
          <cell r="F251">
            <v>0</v>
          </cell>
        </row>
        <row r="252">
          <cell r="A252" t="str">
            <v>NO</v>
          </cell>
          <cell r="B252" t="str">
            <v>ACTIVE</v>
          </cell>
          <cell r="C252" t="str">
            <v>Standard Platinum</v>
          </cell>
          <cell r="D252" t="str">
            <v>FIXPCP</v>
          </cell>
          <cell r="E252">
            <v>131835.54999999676</v>
          </cell>
          <cell r="F252">
            <v>30.94</v>
          </cell>
        </row>
        <row r="253">
          <cell r="A253" t="str">
            <v>NO</v>
          </cell>
          <cell r="B253" t="str">
            <v>ACTIVE</v>
          </cell>
          <cell r="C253" t="str">
            <v>Standard Silver</v>
          </cell>
          <cell r="D253" t="str">
            <v>FFSCAP</v>
          </cell>
          <cell r="E253">
            <v>0</v>
          </cell>
          <cell r="F253">
            <v>0</v>
          </cell>
        </row>
        <row r="254">
          <cell r="A254" t="str">
            <v>NO</v>
          </cell>
          <cell r="B254" t="str">
            <v>ACTIVE</v>
          </cell>
          <cell r="C254" t="str">
            <v>Standard Silver</v>
          </cell>
          <cell r="D254" t="str">
            <v>FFSMED</v>
          </cell>
          <cell r="E254">
            <v>17793014.789999917</v>
          </cell>
          <cell r="F254">
            <v>544763.14423193515</v>
          </cell>
        </row>
        <row r="255">
          <cell r="A255" t="str">
            <v>NO</v>
          </cell>
          <cell r="B255" t="str">
            <v>ACTIVE</v>
          </cell>
          <cell r="C255" t="str">
            <v>Standard Silver</v>
          </cell>
          <cell r="D255" t="str">
            <v>FIXBPR</v>
          </cell>
          <cell r="E255">
            <v>41499.049999997711</v>
          </cell>
          <cell r="F255">
            <v>12.28</v>
          </cell>
        </row>
        <row r="256">
          <cell r="A256" t="str">
            <v>NO</v>
          </cell>
          <cell r="B256" t="str">
            <v>ACTIVE</v>
          </cell>
          <cell r="C256" t="str">
            <v>Standard Silver</v>
          </cell>
          <cell r="D256" t="str">
            <v>FIXCHT</v>
          </cell>
          <cell r="E256">
            <v>36886.644831082784</v>
          </cell>
          <cell r="F256">
            <v>11.514549902331446</v>
          </cell>
        </row>
        <row r="257">
          <cell r="A257" t="str">
            <v>NO</v>
          </cell>
          <cell r="B257" t="str">
            <v>ACTIVE</v>
          </cell>
          <cell r="C257" t="str">
            <v>Standard Silver</v>
          </cell>
          <cell r="D257" t="str">
            <v>FIXLAB</v>
          </cell>
          <cell r="E257">
            <v>161.13999999999999</v>
          </cell>
          <cell r="F257">
            <v>0</v>
          </cell>
        </row>
        <row r="258">
          <cell r="A258" t="str">
            <v>NO</v>
          </cell>
          <cell r="B258" t="str">
            <v>ACTIVE</v>
          </cell>
          <cell r="C258" t="str">
            <v>Standard Silver</v>
          </cell>
          <cell r="D258" t="str">
            <v>FIXPCP</v>
          </cell>
          <cell r="E258">
            <v>81677.800000002011</v>
          </cell>
          <cell r="F258">
            <v>0</v>
          </cell>
        </row>
        <row r="259">
          <cell r="A259" t="str">
            <v>NO</v>
          </cell>
          <cell r="B259" t="str">
            <v>ACTIVE</v>
          </cell>
          <cell r="C259" t="str">
            <v>Standard Silver</v>
          </cell>
          <cell r="D259" t="str">
            <v>MEDCSR</v>
          </cell>
          <cell r="E259">
            <v>-1257249.9760000054</v>
          </cell>
          <cell r="F259">
            <v>-5194.9999999999991</v>
          </cell>
        </row>
        <row r="260">
          <cell r="A260" t="str">
            <v>NO</v>
          </cell>
          <cell r="B260" t="str">
            <v>ACTIVE</v>
          </cell>
          <cell r="C260" t="str">
            <v>Standard Silver CDHP</v>
          </cell>
          <cell r="D260" t="str">
            <v>FFSCAP</v>
          </cell>
          <cell r="E260">
            <v>0</v>
          </cell>
          <cell r="F260">
            <v>0</v>
          </cell>
        </row>
        <row r="261">
          <cell r="A261" t="str">
            <v>NO</v>
          </cell>
          <cell r="B261" t="str">
            <v>ACTIVE</v>
          </cell>
          <cell r="C261" t="str">
            <v>Standard Silver CDHP</v>
          </cell>
          <cell r="D261" t="str">
            <v>FFSMED</v>
          </cell>
          <cell r="E261">
            <v>7088682.0200001411</v>
          </cell>
          <cell r="F261">
            <v>44144.550000000068</v>
          </cell>
        </row>
        <row r="262">
          <cell r="A262" t="str">
            <v>NO</v>
          </cell>
          <cell r="B262" t="str">
            <v>ACTIVE</v>
          </cell>
          <cell r="C262" t="str">
            <v>Standard Silver CDHP</v>
          </cell>
          <cell r="D262" t="str">
            <v>FIXBPR</v>
          </cell>
          <cell r="E262">
            <v>21383.72000000007</v>
          </cell>
          <cell r="F262">
            <v>0</v>
          </cell>
        </row>
        <row r="263">
          <cell r="A263" t="str">
            <v>NO</v>
          </cell>
          <cell r="B263" t="str">
            <v>ACTIVE</v>
          </cell>
          <cell r="C263" t="str">
            <v>Standard Silver CDHP</v>
          </cell>
          <cell r="D263" t="str">
            <v>FIXCHT</v>
          </cell>
          <cell r="E263">
            <v>18987.00040624644</v>
          </cell>
          <cell r="F263">
            <v>0</v>
          </cell>
        </row>
        <row r="264">
          <cell r="A264" t="str">
            <v>NO</v>
          </cell>
          <cell r="B264" t="str">
            <v>ACTIVE</v>
          </cell>
          <cell r="C264" t="str">
            <v>Standard Silver CDHP</v>
          </cell>
          <cell r="D264" t="str">
            <v>FIXLAB</v>
          </cell>
          <cell r="E264">
            <v>65.25</v>
          </cell>
          <cell r="F264">
            <v>0</v>
          </cell>
        </row>
        <row r="265">
          <cell r="A265" t="str">
            <v>NO</v>
          </cell>
          <cell r="B265" t="str">
            <v>ACTIVE</v>
          </cell>
          <cell r="C265" t="str">
            <v>Standard Silver CDHP</v>
          </cell>
          <cell r="D265" t="str">
            <v>FIXPCP</v>
          </cell>
          <cell r="E265">
            <v>44777.729999998643</v>
          </cell>
          <cell r="F265">
            <v>0</v>
          </cell>
        </row>
        <row r="266">
          <cell r="A266" t="str">
            <v>NO</v>
          </cell>
          <cell r="B266" t="str">
            <v>ACTIVE</v>
          </cell>
          <cell r="C266" t="str">
            <v>Standard Silver CDHP</v>
          </cell>
          <cell r="D266" t="str">
            <v>MEDCSR</v>
          </cell>
          <cell r="E266">
            <v>-297498.79000000097</v>
          </cell>
          <cell r="F266">
            <v>0</v>
          </cell>
        </row>
      </sheetData>
      <sheetData sheetId="9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EOM</v>
          </cell>
          <cell r="E1" t="str">
            <v>rsk</v>
          </cell>
          <cell r="F1" t="str">
            <v>mm</v>
          </cell>
          <cell r="G1" t="str">
            <v>asf</v>
          </cell>
        </row>
        <row r="2">
          <cell r="A2" t="str">
            <v>8T</v>
          </cell>
          <cell r="B2" t="str">
            <v>ACTIVE</v>
          </cell>
          <cell r="C2" t="str">
            <v>Blue Rewards Bronze CDHP</v>
          </cell>
          <cell r="D2">
            <v>6900</v>
          </cell>
          <cell r="E2">
            <v>6972.300719999912</v>
          </cell>
          <cell r="F2">
            <v>6900</v>
          </cell>
          <cell r="G2">
            <v>8878.6850066272655</v>
          </cell>
        </row>
        <row r="3">
          <cell r="A3" t="str">
            <v>8T</v>
          </cell>
          <cell r="B3" t="str">
            <v>ACTIVE</v>
          </cell>
          <cell r="C3" t="str">
            <v>Blue Rewards Gold</v>
          </cell>
          <cell r="D3">
            <v>3191</v>
          </cell>
          <cell r="E3">
            <v>4921.2360000000317</v>
          </cell>
          <cell r="F3">
            <v>3191</v>
          </cell>
          <cell r="G3">
            <v>4049.8756354509655</v>
          </cell>
        </row>
        <row r="4">
          <cell r="A4" t="str">
            <v>8T</v>
          </cell>
          <cell r="B4" t="str">
            <v>ACTIVE</v>
          </cell>
          <cell r="C4" t="str">
            <v>Blue Rewards Gold CDHP</v>
          </cell>
          <cell r="D4">
            <v>13779</v>
          </cell>
          <cell r="E4">
            <v>21070.176000000305</v>
          </cell>
          <cell r="F4">
            <v>13779</v>
          </cell>
          <cell r="G4">
            <v>17048.412202400796</v>
          </cell>
        </row>
        <row r="5">
          <cell r="A5" t="str">
            <v>8T</v>
          </cell>
          <cell r="B5" t="str">
            <v>ACTIVE</v>
          </cell>
          <cell r="C5" t="str">
            <v>Blue Rewards Silver</v>
          </cell>
          <cell r="D5">
            <v>8371</v>
          </cell>
          <cell r="E5">
            <v>10374.111920000096</v>
          </cell>
          <cell r="F5">
            <v>8371</v>
          </cell>
          <cell r="G5">
            <v>11359.080616268859</v>
          </cell>
        </row>
        <row r="6">
          <cell r="A6" t="str">
            <v>8T</v>
          </cell>
          <cell r="B6" t="str">
            <v>ACTIVE</v>
          </cell>
          <cell r="C6" t="str">
            <v>Catastrophic</v>
          </cell>
          <cell r="D6">
            <v>140</v>
          </cell>
          <cell r="E6">
            <v>46.346000000000046</v>
          </cell>
          <cell r="F6">
            <v>140</v>
          </cell>
          <cell r="G6">
            <v>101.79994415053686</v>
          </cell>
        </row>
        <row r="7">
          <cell r="A7" t="str">
            <v>8T</v>
          </cell>
          <cell r="B7" t="str">
            <v>ACTIVE</v>
          </cell>
          <cell r="C7" t="str">
            <v>Standard Bronze</v>
          </cell>
          <cell r="D7">
            <v>5286</v>
          </cell>
          <cell r="E7">
            <v>5408.9830199999396</v>
          </cell>
          <cell r="F7">
            <v>5286</v>
          </cell>
          <cell r="G7">
            <v>6531.6253258610259</v>
          </cell>
        </row>
        <row r="8">
          <cell r="A8" t="str">
            <v>8T</v>
          </cell>
          <cell r="B8" t="str">
            <v>ACTIVE</v>
          </cell>
          <cell r="C8" t="str">
            <v>Standard Bronze CDHP</v>
          </cell>
          <cell r="D8">
            <v>5010</v>
          </cell>
          <cell r="E8">
            <v>3909.7596000000153</v>
          </cell>
          <cell r="F8">
            <v>5010</v>
          </cell>
          <cell r="G8">
            <v>6410.1639540424048</v>
          </cell>
        </row>
        <row r="9">
          <cell r="A9" t="str">
            <v>8T</v>
          </cell>
          <cell r="B9" t="str">
            <v>ACTIVE</v>
          </cell>
          <cell r="C9" t="str">
            <v>Standard Gold</v>
          </cell>
          <cell r="D9">
            <v>13737</v>
          </cell>
          <cell r="E9">
            <v>21109.184160000543</v>
          </cell>
          <cell r="F9">
            <v>13737</v>
          </cell>
          <cell r="G9">
            <v>18173.131382313753</v>
          </cell>
        </row>
        <row r="10">
          <cell r="A10" t="str">
            <v>8T</v>
          </cell>
          <cell r="B10" t="str">
            <v>ACTIVE</v>
          </cell>
          <cell r="C10" t="str">
            <v>Standard Platinum</v>
          </cell>
          <cell r="D10">
            <v>27483</v>
          </cell>
          <cell r="E10">
            <v>67383.247280011507</v>
          </cell>
          <cell r="F10">
            <v>27483</v>
          </cell>
          <cell r="G10">
            <v>38010.025115541102</v>
          </cell>
        </row>
        <row r="11">
          <cell r="A11" t="str">
            <v>8T</v>
          </cell>
          <cell r="B11" t="str">
            <v>ACTIVE</v>
          </cell>
          <cell r="C11" t="str">
            <v>Standard Silver</v>
          </cell>
          <cell r="D11">
            <v>30411</v>
          </cell>
          <cell r="E11">
            <v>45690.339440003991</v>
          </cell>
          <cell r="F11">
            <v>30411</v>
          </cell>
          <cell r="G11">
            <v>41875.797494345701</v>
          </cell>
        </row>
        <row r="12">
          <cell r="A12" t="str">
            <v>8T</v>
          </cell>
          <cell r="B12" t="str">
            <v>ACTIVE</v>
          </cell>
          <cell r="C12" t="str">
            <v>Standard Silver CDHP</v>
          </cell>
          <cell r="D12">
            <v>17856</v>
          </cell>
          <cell r="E12">
            <v>21406.047319999601</v>
          </cell>
          <cell r="F12">
            <v>17856</v>
          </cell>
          <cell r="G12">
            <v>24093.481273140344</v>
          </cell>
        </row>
        <row r="13">
          <cell r="A13" t="str">
            <v>8U</v>
          </cell>
          <cell r="B13" t="str">
            <v>ACTIVE</v>
          </cell>
          <cell r="C13" t="str">
            <v>Blue Rewards Bronze CDHP</v>
          </cell>
          <cell r="D13">
            <v>6760</v>
          </cell>
          <cell r="E13">
            <v>5204.1779999998826</v>
          </cell>
          <cell r="F13">
            <v>6760</v>
          </cell>
          <cell r="G13">
            <v>7710.568949440486</v>
          </cell>
        </row>
        <row r="14">
          <cell r="A14" t="str">
            <v>8U</v>
          </cell>
          <cell r="B14" t="str">
            <v>ACTIVE</v>
          </cell>
          <cell r="C14" t="str">
            <v>Blue Rewards Gold</v>
          </cell>
          <cell r="D14">
            <v>3295</v>
          </cell>
          <cell r="E14">
            <v>4102.6889999999994</v>
          </cell>
          <cell r="F14">
            <v>3295</v>
          </cell>
          <cell r="G14">
            <v>3893.2668731140529</v>
          </cell>
        </row>
        <row r="15">
          <cell r="A15" t="str">
            <v>8U</v>
          </cell>
          <cell r="B15" t="str">
            <v>ACTIVE</v>
          </cell>
          <cell r="C15" t="str">
            <v>Blue Rewards Gold CDHP</v>
          </cell>
          <cell r="D15">
            <v>13304</v>
          </cell>
          <cell r="E15">
            <v>18724.67664000046</v>
          </cell>
          <cell r="F15">
            <v>13304</v>
          </cell>
          <cell r="G15">
            <v>14954.485312694804</v>
          </cell>
        </row>
        <row r="16">
          <cell r="A16" t="str">
            <v>8U</v>
          </cell>
          <cell r="B16" t="str">
            <v>ACTIVE</v>
          </cell>
          <cell r="C16" t="str">
            <v>Blue Rewards Silver</v>
          </cell>
          <cell r="D16">
            <v>5218</v>
          </cell>
          <cell r="E16">
            <v>6341.9023999999872</v>
          </cell>
          <cell r="F16">
            <v>5218</v>
          </cell>
          <cell r="G16">
            <v>6228.0846622895915</v>
          </cell>
        </row>
        <row r="17">
          <cell r="A17" t="str">
            <v>8U</v>
          </cell>
          <cell r="B17" t="str">
            <v>ACTIVE</v>
          </cell>
          <cell r="C17" t="str">
            <v>Catastrophic</v>
          </cell>
          <cell r="D17">
            <v>81</v>
          </cell>
          <cell r="E17">
            <v>15.93100000000001</v>
          </cell>
          <cell r="F17">
            <v>81</v>
          </cell>
          <cell r="G17">
            <v>64.367273429941747</v>
          </cell>
        </row>
        <row r="18">
          <cell r="A18" t="str">
            <v>8U</v>
          </cell>
          <cell r="B18" t="str">
            <v>ACTIVE</v>
          </cell>
          <cell r="C18" t="str">
            <v>Standard Bronze</v>
          </cell>
          <cell r="D18">
            <v>3002</v>
          </cell>
          <cell r="E18">
            <v>1893.6940000000163</v>
          </cell>
          <cell r="F18">
            <v>3002</v>
          </cell>
          <cell r="G18">
            <v>3518.1274640565448</v>
          </cell>
        </row>
        <row r="19">
          <cell r="A19" t="str">
            <v>8U</v>
          </cell>
          <cell r="B19" t="str">
            <v>ACTIVE</v>
          </cell>
          <cell r="C19" t="str">
            <v>Standard Bronze CDHP</v>
          </cell>
          <cell r="D19">
            <v>5886</v>
          </cell>
          <cell r="E19">
            <v>4355.5009999999929</v>
          </cell>
          <cell r="F19">
            <v>5886</v>
          </cell>
          <cell r="G19">
            <v>6280.8852884533508</v>
          </cell>
        </row>
        <row r="20">
          <cell r="A20" t="str">
            <v>8U</v>
          </cell>
          <cell r="B20" t="str">
            <v>ACTIVE</v>
          </cell>
          <cell r="C20" t="str">
            <v>Standard Gold</v>
          </cell>
          <cell r="D20">
            <v>10889</v>
          </cell>
          <cell r="E20">
            <v>17681.668199999829</v>
          </cell>
          <cell r="F20">
            <v>10889</v>
          </cell>
          <cell r="G20">
            <v>12355.993173984818</v>
          </cell>
        </row>
        <row r="21">
          <cell r="A21" t="str">
            <v>8U</v>
          </cell>
          <cell r="B21" t="str">
            <v>ACTIVE</v>
          </cell>
          <cell r="C21" t="str">
            <v>Standard Platinum</v>
          </cell>
          <cell r="D21">
            <v>20406</v>
          </cell>
          <cell r="E21">
            <v>40277.844400001122</v>
          </cell>
          <cell r="F21">
            <v>20406</v>
          </cell>
          <cell r="G21">
            <v>24638.917827955494</v>
          </cell>
        </row>
        <row r="22">
          <cell r="A22" t="str">
            <v>8U</v>
          </cell>
          <cell r="B22" t="str">
            <v>ACTIVE</v>
          </cell>
          <cell r="C22" t="str">
            <v>Standard Silver</v>
          </cell>
          <cell r="D22">
            <v>20843</v>
          </cell>
          <cell r="E22">
            <v>23657.734480000407</v>
          </cell>
          <cell r="F22">
            <v>20843</v>
          </cell>
          <cell r="G22">
            <v>24611.66364536219</v>
          </cell>
        </row>
        <row r="23">
          <cell r="A23" t="str">
            <v>8U</v>
          </cell>
          <cell r="B23" t="str">
            <v>ACTIVE</v>
          </cell>
          <cell r="C23" t="str">
            <v>Standard Silver CDHP</v>
          </cell>
          <cell r="D23">
            <v>14658</v>
          </cell>
          <cell r="E23">
            <v>15484.226080001008</v>
          </cell>
          <cell r="F23">
            <v>14658</v>
          </cell>
          <cell r="G23">
            <v>16557.584664129936</v>
          </cell>
        </row>
        <row r="24">
          <cell r="A24" t="str">
            <v>8V</v>
          </cell>
          <cell r="B24" t="str">
            <v>ACTIVE</v>
          </cell>
          <cell r="C24" t="str">
            <v>Blue Rewards Bronze CDHP</v>
          </cell>
          <cell r="D24">
            <v>15730</v>
          </cell>
          <cell r="E24">
            <v>13102.687399999681</v>
          </cell>
          <cell r="F24">
            <v>15730</v>
          </cell>
          <cell r="G24">
            <v>19236.741823601769</v>
          </cell>
        </row>
        <row r="25">
          <cell r="A25" t="str">
            <v>8V</v>
          </cell>
          <cell r="B25" t="str">
            <v>ACTIVE</v>
          </cell>
          <cell r="C25" t="str">
            <v>Blue Rewards Gold</v>
          </cell>
          <cell r="D25">
            <v>8934</v>
          </cell>
          <cell r="E25">
            <v>14635.793999999887</v>
          </cell>
          <cell r="F25">
            <v>8934</v>
          </cell>
          <cell r="G25">
            <v>11370.480987752002</v>
          </cell>
        </row>
        <row r="26">
          <cell r="A26" t="str">
            <v>8V</v>
          </cell>
          <cell r="B26" t="str">
            <v>ACTIVE</v>
          </cell>
          <cell r="C26" t="str">
            <v>Blue Rewards Gold CDHP</v>
          </cell>
          <cell r="D26">
            <v>31805</v>
          </cell>
          <cell r="E26">
            <v>52612.976000007497</v>
          </cell>
          <cell r="F26">
            <v>31805</v>
          </cell>
          <cell r="G26">
            <v>39559.055068980408</v>
          </cell>
        </row>
        <row r="27">
          <cell r="A27" t="str">
            <v>8V</v>
          </cell>
          <cell r="B27" t="str">
            <v>ACTIVE</v>
          </cell>
          <cell r="C27" t="str">
            <v>Blue Rewards Silver</v>
          </cell>
          <cell r="D27">
            <v>18539</v>
          </cell>
          <cell r="E27">
            <v>21392.482880000454</v>
          </cell>
          <cell r="F27">
            <v>18539</v>
          </cell>
          <cell r="G27">
            <v>23602.075203614964</v>
          </cell>
        </row>
        <row r="28">
          <cell r="A28" t="str">
            <v>8V</v>
          </cell>
          <cell r="B28" t="str">
            <v>ACTIVE</v>
          </cell>
          <cell r="C28" t="str">
            <v>Catastrophic</v>
          </cell>
          <cell r="D28">
            <v>373</v>
          </cell>
          <cell r="E28">
            <v>95.09199999999943</v>
          </cell>
          <cell r="F28">
            <v>373</v>
          </cell>
          <cell r="G28">
            <v>308.76889844388506</v>
          </cell>
        </row>
        <row r="29">
          <cell r="A29" t="str">
            <v>8V</v>
          </cell>
          <cell r="B29" t="str">
            <v>ACTIVE</v>
          </cell>
          <cell r="C29" t="str">
            <v>Standard Bronze</v>
          </cell>
          <cell r="D29">
            <v>10329</v>
          </cell>
          <cell r="E29">
            <v>11144.477990000027</v>
          </cell>
          <cell r="F29">
            <v>10329</v>
          </cell>
          <cell r="G29">
            <v>12852.861331333223</v>
          </cell>
        </row>
        <row r="30">
          <cell r="A30" t="str">
            <v>8V</v>
          </cell>
          <cell r="B30" t="str">
            <v>ACTIVE</v>
          </cell>
          <cell r="C30" t="str">
            <v>Standard Bronze CDHP</v>
          </cell>
          <cell r="D30">
            <v>15139</v>
          </cell>
          <cell r="E30">
            <v>13993.590000000027</v>
          </cell>
          <cell r="F30">
            <v>15139</v>
          </cell>
          <cell r="G30">
            <v>18214.75649358696</v>
          </cell>
        </row>
        <row r="31">
          <cell r="A31" t="str">
            <v>8V</v>
          </cell>
          <cell r="B31" t="str">
            <v>ACTIVE</v>
          </cell>
          <cell r="C31" t="str">
            <v>Standard Gold</v>
          </cell>
          <cell r="D31">
            <v>32628</v>
          </cell>
          <cell r="E31">
            <v>57545.554200005041</v>
          </cell>
          <cell r="F31">
            <v>32628</v>
          </cell>
          <cell r="G31">
            <v>43563.58853808172</v>
          </cell>
        </row>
        <row r="32">
          <cell r="A32" t="str">
            <v>8V</v>
          </cell>
          <cell r="B32" t="str">
            <v>ACTIVE</v>
          </cell>
          <cell r="C32" t="str">
            <v>Standard Platinum</v>
          </cell>
          <cell r="D32">
            <v>64247</v>
          </cell>
          <cell r="E32">
            <v>147159.83751999692</v>
          </cell>
          <cell r="F32">
            <v>64247</v>
          </cell>
          <cell r="G32">
            <v>87785.493637218926</v>
          </cell>
        </row>
        <row r="33">
          <cell r="A33" t="str">
            <v>8V</v>
          </cell>
          <cell r="B33" t="str">
            <v>ACTIVE</v>
          </cell>
          <cell r="C33" t="str">
            <v>Standard Silver</v>
          </cell>
          <cell r="D33">
            <v>67055</v>
          </cell>
          <cell r="E33">
            <v>99224.316280000101</v>
          </cell>
          <cell r="F33">
            <v>67055</v>
          </cell>
          <cell r="G33">
            <v>89062.878006977888</v>
          </cell>
        </row>
        <row r="34">
          <cell r="A34" t="str">
            <v>8V</v>
          </cell>
          <cell r="B34" t="str">
            <v>ACTIVE</v>
          </cell>
          <cell r="C34" t="str">
            <v>Standard Silver CDHP</v>
          </cell>
          <cell r="D34">
            <v>39692</v>
          </cell>
          <cell r="E34">
            <v>51370.256680008337</v>
          </cell>
          <cell r="F34">
            <v>39692</v>
          </cell>
          <cell r="G34">
            <v>51409.873021799503</v>
          </cell>
        </row>
        <row r="35">
          <cell r="A35" t="str">
            <v>NO</v>
          </cell>
          <cell r="B35" t="str">
            <v>ACTIVE</v>
          </cell>
          <cell r="C35" t="str">
            <v>Blue Rewards Bronze CDHP</v>
          </cell>
          <cell r="D35">
            <v>20471</v>
          </cell>
          <cell r="E35">
            <v>13520.802399999984</v>
          </cell>
          <cell r="G35">
            <v>23355.142613236436</v>
          </cell>
        </row>
        <row r="36">
          <cell r="A36" t="str">
            <v>NO</v>
          </cell>
          <cell r="B36" t="str">
            <v>ACTIVE</v>
          </cell>
          <cell r="C36" t="str">
            <v>Blue Rewards Gold</v>
          </cell>
          <cell r="D36">
            <v>6909</v>
          </cell>
          <cell r="E36">
            <v>10720.444519999941</v>
          </cell>
          <cell r="G36">
            <v>8384.5072654924788</v>
          </cell>
        </row>
        <row r="37">
          <cell r="A37" t="str">
            <v>NO</v>
          </cell>
          <cell r="B37" t="str">
            <v>ACTIVE</v>
          </cell>
          <cell r="C37" t="str">
            <v>Blue Rewards Gold CDHP</v>
          </cell>
          <cell r="D37">
            <v>21713</v>
          </cell>
          <cell r="E37">
            <v>29296.369240001368</v>
          </cell>
          <cell r="G37">
            <v>24913.451202405729</v>
          </cell>
        </row>
        <row r="38">
          <cell r="A38" t="str">
            <v>NO</v>
          </cell>
          <cell r="B38" t="str">
            <v>ACTIVE</v>
          </cell>
          <cell r="C38" t="str">
            <v>Blue Rewards Silver</v>
          </cell>
          <cell r="D38">
            <v>24554</v>
          </cell>
          <cell r="E38">
            <v>21656.616959999988</v>
          </cell>
          <cell r="G38">
            <v>29217.976925381448</v>
          </cell>
        </row>
        <row r="39">
          <cell r="A39" t="str">
            <v>NO</v>
          </cell>
          <cell r="B39" t="str">
            <v>ACTIVE</v>
          </cell>
          <cell r="C39" t="str">
            <v>Catastrophic</v>
          </cell>
          <cell r="D39">
            <v>1351</v>
          </cell>
          <cell r="E39">
            <v>137.02791999999957</v>
          </cell>
          <cell r="G39">
            <v>810.32860145479162</v>
          </cell>
        </row>
        <row r="40">
          <cell r="A40" t="str">
            <v>NO</v>
          </cell>
          <cell r="B40" t="str">
            <v>ACTIVE</v>
          </cell>
          <cell r="C40" t="str">
            <v>Standard Bronze</v>
          </cell>
          <cell r="D40">
            <v>15056</v>
          </cell>
          <cell r="E40">
            <v>9160.7371599998169</v>
          </cell>
          <cell r="G40">
            <v>17185.372141261996</v>
          </cell>
        </row>
        <row r="41">
          <cell r="A41" t="str">
            <v>NO</v>
          </cell>
          <cell r="B41" t="str">
            <v>ACTIVE</v>
          </cell>
          <cell r="C41" t="str">
            <v>Standard Bronze CDHP</v>
          </cell>
          <cell r="D41">
            <v>16988</v>
          </cell>
          <cell r="E41">
            <v>9786.4421200000088</v>
          </cell>
          <cell r="G41">
            <v>19492.250831834896</v>
          </cell>
        </row>
        <row r="42">
          <cell r="A42" t="str">
            <v>NO</v>
          </cell>
          <cell r="B42" t="str">
            <v>ACTIVE</v>
          </cell>
          <cell r="C42" t="str">
            <v>Standard Gold</v>
          </cell>
          <cell r="D42">
            <v>31601</v>
          </cell>
          <cell r="E42">
            <v>44715.373880004779</v>
          </cell>
          <cell r="G42">
            <v>39160.109870191794</v>
          </cell>
        </row>
        <row r="43">
          <cell r="A43" t="str">
            <v>NO</v>
          </cell>
          <cell r="B43" t="str">
            <v>ACTIVE</v>
          </cell>
          <cell r="C43" t="str">
            <v>Standard Platinum</v>
          </cell>
          <cell r="D43">
            <v>48049</v>
          </cell>
          <cell r="E43">
            <v>97572.955040012108</v>
          </cell>
          <cell r="G43">
            <v>62253.94075091675</v>
          </cell>
        </row>
        <row r="44">
          <cell r="A44" t="str">
            <v>NO</v>
          </cell>
          <cell r="B44" t="str">
            <v>ACTIVE</v>
          </cell>
          <cell r="C44" t="str">
            <v>Standard Silver</v>
          </cell>
          <cell r="D44">
            <v>75102</v>
          </cell>
          <cell r="E44">
            <v>78235.021160013828</v>
          </cell>
          <cell r="G44">
            <v>91794.484025741738</v>
          </cell>
        </row>
        <row r="45">
          <cell r="A45" t="str">
            <v>NO</v>
          </cell>
          <cell r="B45" t="str">
            <v>ACTIVE</v>
          </cell>
          <cell r="C45" t="str">
            <v>Standard Silver CDHP</v>
          </cell>
          <cell r="D45">
            <v>32850</v>
          </cell>
          <cell r="E45">
            <v>32426.941359998214</v>
          </cell>
          <cell r="G45">
            <v>40579.237471630797</v>
          </cell>
        </row>
      </sheetData>
      <sheetData sheetId="10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acttyp</v>
          </cell>
          <cell r="E1" t="str">
            <v>expamt</v>
          </cell>
          <cell r="F1" t="str">
            <v>overpaidcap</v>
          </cell>
        </row>
        <row r="2">
          <cell r="A2" t="str">
            <v>8V</v>
          </cell>
          <cell r="B2" t="str">
            <v>ACTIVE</v>
          </cell>
          <cell r="C2" t="str">
            <v>Blue Rewards Bronze CDHP</v>
          </cell>
          <cell r="D2" t="str">
            <v>FFSCAP</v>
          </cell>
          <cell r="E2">
            <v>0</v>
          </cell>
          <cell r="F2">
            <v>0</v>
          </cell>
        </row>
        <row r="3">
          <cell r="A3" t="str">
            <v>8V</v>
          </cell>
          <cell r="B3" t="str">
            <v>ACTIVE</v>
          </cell>
          <cell r="C3" t="str">
            <v>Blue Rewards Bronze CDHP</v>
          </cell>
          <cell r="D3" t="str">
            <v>FFSMED</v>
          </cell>
          <cell r="E3">
            <v>2999753.849999995</v>
          </cell>
          <cell r="F3">
            <v>13695.197120779763</v>
          </cell>
        </row>
        <row r="4">
          <cell r="A4" t="str">
            <v>8V</v>
          </cell>
          <cell r="B4" t="str">
            <v>ACTIVE</v>
          </cell>
          <cell r="C4" t="str">
            <v>Blue Rewards Bronze CDHP</v>
          </cell>
          <cell r="D4" t="str">
            <v>FIXBPR</v>
          </cell>
          <cell r="E4">
            <v>37998.869999997565</v>
          </cell>
          <cell r="F4">
            <v>0</v>
          </cell>
        </row>
        <row r="5">
          <cell r="A5" t="str">
            <v>8V</v>
          </cell>
          <cell r="B5" t="str">
            <v>ACTIVE</v>
          </cell>
          <cell r="C5" t="str">
            <v>Blue Rewards Bronze CDHP</v>
          </cell>
          <cell r="D5" t="str">
            <v>FIXCHT</v>
          </cell>
          <cell r="E5">
            <v>33528.589161740885</v>
          </cell>
          <cell r="F5">
            <v>0</v>
          </cell>
        </row>
        <row r="6">
          <cell r="A6" t="str">
            <v>8V</v>
          </cell>
          <cell r="B6" t="str">
            <v>ACTIVE</v>
          </cell>
          <cell r="C6" t="str">
            <v>Blue Rewards Bronze CDHP</v>
          </cell>
          <cell r="D6" t="str">
            <v>FIXLAB</v>
          </cell>
          <cell r="E6">
            <v>13645.44</v>
          </cell>
          <cell r="F6">
            <v>0</v>
          </cell>
        </row>
        <row r="7">
          <cell r="A7" t="str">
            <v>8V</v>
          </cell>
          <cell r="B7" t="str">
            <v>ACTIVE</v>
          </cell>
          <cell r="C7" t="str">
            <v>Blue Rewards Bronze CDHP</v>
          </cell>
          <cell r="D7" t="str">
            <v>FIXPCP</v>
          </cell>
          <cell r="E7">
            <v>35029.529999998886</v>
          </cell>
          <cell r="F7">
            <v>0</v>
          </cell>
        </row>
        <row r="8">
          <cell r="A8" t="str">
            <v>8V</v>
          </cell>
          <cell r="B8" t="str">
            <v>ACTIVE</v>
          </cell>
          <cell r="C8" t="str">
            <v>Blue Rewards Bronze CDHP</v>
          </cell>
          <cell r="D8" t="str">
            <v>MEDCSR</v>
          </cell>
          <cell r="E8">
            <v>-2059.1100000000006</v>
          </cell>
          <cell r="F8">
            <v>0</v>
          </cell>
        </row>
        <row r="9">
          <cell r="A9" t="str">
            <v>8V</v>
          </cell>
          <cell r="B9" t="str">
            <v>ACTIVE</v>
          </cell>
          <cell r="C9" t="str">
            <v>Blue Rewards Gold</v>
          </cell>
          <cell r="D9" t="str">
            <v>FFSCAP</v>
          </cell>
          <cell r="E9">
            <v>0</v>
          </cell>
          <cell r="F9">
            <v>0</v>
          </cell>
        </row>
        <row r="10">
          <cell r="A10" t="str">
            <v>8V</v>
          </cell>
          <cell r="B10" t="str">
            <v>ACTIVE</v>
          </cell>
          <cell r="C10" t="str">
            <v>Blue Rewards Gold</v>
          </cell>
          <cell r="D10" t="str">
            <v>FFSMED</v>
          </cell>
          <cell r="E10">
            <v>3038303.9300000085</v>
          </cell>
          <cell r="F10">
            <v>0</v>
          </cell>
        </row>
        <row r="11">
          <cell r="A11" t="str">
            <v>8V</v>
          </cell>
          <cell r="B11" t="str">
            <v>ACTIVE</v>
          </cell>
          <cell r="C11" t="str">
            <v>Blue Rewards Gold</v>
          </cell>
          <cell r="D11" t="str">
            <v>FIXBPR</v>
          </cell>
          <cell r="E11">
            <v>23052.929999999633</v>
          </cell>
          <cell r="F11">
            <v>0</v>
          </cell>
        </row>
        <row r="12">
          <cell r="A12" t="str">
            <v>8V</v>
          </cell>
          <cell r="B12" t="str">
            <v>ACTIVE</v>
          </cell>
          <cell r="C12" t="str">
            <v>Blue Rewards Gold</v>
          </cell>
          <cell r="D12" t="str">
            <v>FIXCHT</v>
          </cell>
          <cell r="E12">
            <v>20400.076422038717</v>
          </cell>
          <cell r="F12">
            <v>0</v>
          </cell>
        </row>
        <row r="13">
          <cell r="A13" t="str">
            <v>8V</v>
          </cell>
          <cell r="B13" t="str">
            <v>ACTIVE</v>
          </cell>
          <cell r="C13" t="str">
            <v>Blue Rewards Gold</v>
          </cell>
          <cell r="D13" t="str">
            <v>FIXLAB</v>
          </cell>
          <cell r="E13">
            <v>11296.98</v>
          </cell>
          <cell r="F13">
            <v>0</v>
          </cell>
        </row>
        <row r="14">
          <cell r="A14" t="str">
            <v>8V</v>
          </cell>
          <cell r="B14" t="str">
            <v>ACTIVE</v>
          </cell>
          <cell r="C14" t="str">
            <v>Blue Rewards Gold</v>
          </cell>
          <cell r="D14" t="str">
            <v>FIXPCP</v>
          </cell>
          <cell r="E14">
            <v>50720.080000001042</v>
          </cell>
          <cell r="F14">
            <v>0</v>
          </cell>
        </row>
        <row r="15">
          <cell r="A15" t="str">
            <v>8V</v>
          </cell>
          <cell r="B15" t="str">
            <v>ACTIVE</v>
          </cell>
          <cell r="C15" t="str">
            <v>Blue Rewards Gold CDHP</v>
          </cell>
          <cell r="D15" t="str">
            <v>FFSCAP</v>
          </cell>
          <cell r="E15">
            <v>0</v>
          </cell>
          <cell r="F15">
            <v>0</v>
          </cell>
        </row>
        <row r="16">
          <cell r="A16" t="str">
            <v>8V</v>
          </cell>
          <cell r="B16" t="str">
            <v>ACTIVE</v>
          </cell>
          <cell r="C16" t="str">
            <v>Blue Rewards Gold CDHP</v>
          </cell>
          <cell r="D16" t="str">
            <v>FFSMED</v>
          </cell>
          <cell r="E16">
            <v>14444945.670000032</v>
          </cell>
          <cell r="F16">
            <v>392148.36774444149</v>
          </cell>
        </row>
        <row r="17">
          <cell r="A17" t="str">
            <v>8V</v>
          </cell>
          <cell r="B17" t="str">
            <v>ACTIVE</v>
          </cell>
          <cell r="C17" t="str">
            <v>Blue Rewards Gold CDHP</v>
          </cell>
          <cell r="D17" t="str">
            <v>FIXBPR</v>
          </cell>
          <cell r="E17">
            <v>86537.889999992985</v>
          </cell>
          <cell r="F17">
            <v>73.910000000000011</v>
          </cell>
        </row>
        <row r="18">
          <cell r="A18" t="str">
            <v>8V</v>
          </cell>
          <cell r="B18" t="str">
            <v>ACTIVE</v>
          </cell>
          <cell r="C18" t="str">
            <v>Blue Rewards Gold CDHP</v>
          </cell>
          <cell r="D18" t="str">
            <v>FIXCHT</v>
          </cell>
          <cell r="E18">
            <v>76656.467120624278</v>
          </cell>
          <cell r="F18">
            <v>65.020599238862616</v>
          </cell>
        </row>
        <row r="19">
          <cell r="A19" t="str">
            <v>8V</v>
          </cell>
          <cell r="B19" t="str">
            <v>ACTIVE</v>
          </cell>
          <cell r="C19" t="str">
            <v>Blue Rewards Gold CDHP</v>
          </cell>
          <cell r="D19" t="str">
            <v>FIXLAB</v>
          </cell>
          <cell r="E19">
            <v>42489.219999999994</v>
          </cell>
          <cell r="F19">
            <v>94.25</v>
          </cell>
        </row>
        <row r="20">
          <cell r="A20" t="str">
            <v>8V</v>
          </cell>
          <cell r="B20" t="str">
            <v>ACTIVE</v>
          </cell>
          <cell r="C20" t="str">
            <v>Blue Rewards Gold CDHP</v>
          </cell>
          <cell r="D20" t="str">
            <v>FIXPCP</v>
          </cell>
          <cell r="E20">
            <v>111106.33999999972</v>
          </cell>
          <cell r="F20">
            <v>172.27</v>
          </cell>
        </row>
        <row r="21">
          <cell r="A21" t="str">
            <v>8V</v>
          </cell>
          <cell r="B21" t="str">
            <v>ACTIVE</v>
          </cell>
          <cell r="C21" t="str">
            <v>Blue Rewards Silver</v>
          </cell>
          <cell r="D21" t="str">
            <v>FFSCAP</v>
          </cell>
          <cell r="E21">
            <v>0</v>
          </cell>
          <cell r="F21">
            <v>0</v>
          </cell>
        </row>
        <row r="22">
          <cell r="A22" t="str">
            <v>8V</v>
          </cell>
          <cell r="B22" t="str">
            <v>ACTIVE</v>
          </cell>
          <cell r="C22" t="str">
            <v>Blue Rewards Silver</v>
          </cell>
          <cell r="D22" t="str">
            <v>FFSMED</v>
          </cell>
          <cell r="E22">
            <v>5632342.5599999791</v>
          </cell>
          <cell r="F22">
            <v>69492.280113956906</v>
          </cell>
        </row>
        <row r="23">
          <cell r="A23" t="str">
            <v>8V</v>
          </cell>
          <cell r="B23" t="str">
            <v>ACTIVE</v>
          </cell>
          <cell r="C23" t="str">
            <v>Blue Rewards Silver</v>
          </cell>
          <cell r="D23" t="str">
            <v>FIXBPR</v>
          </cell>
          <cell r="E23">
            <v>47562.539999994115</v>
          </cell>
          <cell r="F23">
            <v>69.920000000000016</v>
          </cell>
        </row>
        <row r="24">
          <cell r="A24" t="str">
            <v>8V</v>
          </cell>
          <cell r="B24" t="str">
            <v>ACTIVE</v>
          </cell>
          <cell r="C24" t="str">
            <v>Blue Rewards Silver</v>
          </cell>
          <cell r="D24" t="str">
            <v>FIXCHT</v>
          </cell>
          <cell r="E24">
            <v>41952.624264723607</v>
          </cell>
          <cell r="F24">
            <v>62.855530823466431</v>
          </cell>
        </row>
        <row r="25">
          <cell r="A25" t="str">
            <v>8V</v>
          </cell>
          <cell r="B25" t="str">
            <v>ACTIVE</v>
          </cell>
          <cell r="C25" t="str">
            <v>Blue Rewards Silver</v>
          </cell>
          <cell r="D25" t="str">
            <v>FIXLAB</v>
          </cell>
          <cell r="E25">
            <v>11372.449999999999</v>
          </cell>
          <cell r="F25">
            <v>0</v>
          </cell>
        </row>
        <row r="26">
          <cell r="A26" t="str">
            <v>8V</v>
          </cell>
          <cell r="B26" t="str">
            <v>ACTIVE</v>
          </cell>
          <cell r="C26" t="str">
            <v>Blue Rewards Silver</v>
          </cell>
          <cell r="D26" t="str">
            <v>FIXPCP</v>
          </cell>
          <cell r="E26">
            <v>46707.590000000921</v>
          </cell>
          <cell r="F26">
            <v>0</v>
          </cell>
        </row>
        <row r="27">
          <cell r="A27" t="str">
            <v>8V</v>
          </cell>
          <cell r="B27" t="str">
            <v>ACTIVE</v>
          </cell>
          <cell r="C27" t="str">
            <v>Blue Rewards Silver</v>
          </cell>
          <cell r="D27" t="str">
            <v>MEDCSR</v>
          </cell>
          <cell r="E27">
            <v>-509431.72000000061</v>
          </cell>
          <cell r="F27">
            <v>-2919.96</v>
          </cell>
        </row>
        <row r="28">
          <cell r="A28" t="str">
            <v>8V</v>
          </cell>
          <cell r="B28" t="str">
            <v>ACTIVE</v>
          </cell>
          <cell r="C28" t="str">
            <v>Catastrophic</v>
          </cell>
          <cell r="D28" t="str">
            <v>FFSCAP</v>
          </cell>
          <cell r="E28">
            <v>0</v>
          </cell>
          <cell r="F28">
            <v>0</v>
          </cell>
        </row>
        <row r="29">
          <cell r="A29" t="str">
            <v>8V</v>
          </cell>
          <cell r="B29" t="str">
            <v>ACTIVE</v>
          </cell>
          <cell r="C29" t="str">
            <v>Catastrophic</v>
          </cell>
          <cell r="D29" t="str">
            <v>FFSMED</v>
          </cell>
          <cell r="E29">
            <v>39916</v>
          </cell>
          <cell r="F29">
            <v>0</v>
          </cell>
        </row>
        <row r="30">
          <cell r="A30" t="str">
            <v>8V</v>
          </cell>
          <cell r="B30" t="str">
            <v>ACTIVE</v>
          </cell>
          <cell r="C30" t="str">
            <v>Catastrophic</v>
          </cell>
          <cell r="D30" t="str">
            <v>FIXBPR</v>
          </cell>
          <cell r="E30">
            <v>956.5900000000006</v>
          </cell>
          <cell r="F30">
            <v>0</v>
          </cell>
        </row>
        <row r="31">
          <cell r="A31" t="str">
            <v>8V</v>
          </cell>
          <cell r="B31" t="str">
            <v>ACTIVE</v>
          </cell>
          <cell r="C31" t="str">
            <v>Catastrophic</v>
          </cell>
          <cell r="D31" t="str">
            <v>FIXCHT</v>
          </cell>
          <cell r="E31">
            <v>844.08378780872351</v>
          </cell>
          <cell r="F31">
            <v>0</v>
          </cell>
        </row>
        <row r="32">
          <cell r="A32" t="str">
            <v>8V</v>
          </cell>
          <cell r="B32" t="str">
            <v>ACTIVE</v>
          </cell>
          <cell r="C32" t="str">
            <v>Catastrophic</v>
          </cell>
          <cell r="D32" t="str">
            <v>FIXLAB</v>
          </cell>
          <cell r="E32">
            <v>326.25</v>
          </cell>
          <cell r="F32">
            <v>0</v>
          </cell>
        </row>
        <row r="33">
          <cell r="A33" t="str">
            <v>8V</v>
          </cell>
          <cell r="B33" t="str">
            <v>ACTIVE</v>
          </cell>
          <cell r="C33" t="str">
            <v>Catastrophic</v>
          </cell>
          <cell r="D33" t="str">
            <v>FIXPCP</v>
          </cell>
          <cell r="E33">
            <v>1046.9100000000008</v>
          </cell>
          <cell r="F33">
            <v>0</v>
          </cell>
        </row>
        <row r="34">
          <cell r="A34" t="str">
            <v>8V</v>
          </cell>
          <cell r="B34" t="str">
            <v>ACTIVE</v>
          </cell>
          <cell r="C34" t="str">
            <v>Standard Bronze</v>
          </cell>
          <cell r="D34" t="str">
            <v>FFSCAP</v>
          </cell>
          <cell r="E34">
            <v>0</v>
          </cell>
          <cell r="F34">
            <v>0</v>
          </cell>
        </row>
        <row r="35">
          <cell r="A35" t="str">
            <v>8V</v>
          </cell>
          <cell r="B35" t="str">
            <v>ACTIVE</v>
          </cell>
          <cell r="C35" t="str">
            <v>Standard Bronze</v>
          </cell>
          <cell r="D35" t="str">
            <v>FFSMED</v>
          </cell>
          <cell r="E35">
            <v>3084310.589999998</v>
          </cell>
          <cell r="F35">
            <v>57934.917529984144</v>
          </cell>
        </row>
        <row r="36">
          <cell r="A36" t="str">
            <v>8V</v>
          </cell>
          <cell r="B36" t="str">
            <v>ACTIVE</v>
          </cell>
          <cell r="C36" t="str">
            <v>Standard Bronze</v>
          </cell>
          <cell r="D36" t="str">
            <v>FIXBPR</v>
          </cell>
          <cell r="E36">
            <v>26798.159999999545</v>
          </cell>
          <cell r="F36">
            <v>6.4</v>
          </cell>
        </row>
        <row r="37">
          <cell r="A37" t="str">
            <v>8V</v>
          </cell>
          <cell r="B37" t="str">
            <v>ACTIVE</v>
          </cell>
          <cell r="C37" t="str">
            <v>Standard Bronze</v>
          </cell>
          <cell r="D37" t="str">
            <v>FIXCHT</v>
          </cell>
          <cell r="E37">
            <v>23629.066928798311</v>
          </cell>
          <cell r="F37">
            <v>5.7970580460495853</v>
          </cell>
        </row>
        <row r="38">
          <cell r="A38" t="str">
            <v>8V</v>
          </cell>
          <cell r="B38" t="str">
            <v>ACTIVE</v>
          </cell>
          <cell r="C38" t="str">
            <v>Standard Bronze</v>
          </cell>
          <cell r="D38" t="str">
            <v>FIXLAB</v>
          </cell>
          <cell r="E38">
            <v>6014.66</v>
          </cell>
          <cell r="F38">
            <v>7.25</v>
          </cell>
        </row>
        <row r="39">
          <cell r="A39" t="str">
            <v>8V</v>
          </cell>
          <cell r="B39" t="str">
            <v>ACTIVE</v>
          </cell>
          <cell r="C39" t="str">
            <v>Standard Bronze</v>
          </cell>
          <cell r="D39" t="str">
            <v>FIXPCP</v>
          </cell>
          <cell r="E39">
            <v>15165.600000000026</v>
          </cell>
          <cell r="F39">
            <v>17.22</v>
          </cell>
        </row>
        <row r="40">
          <cell r="A40" t="str">
            <v>8V</v>
          </cell>
          <cell r="B40" t="str">
            <v>ACTIVE</v>
          </cell>
          <cell r="C40" t="str">
            <v>Standard Bronze CDHP</v>
          </cell>
          <cell r="D40" t="str">
            <v>FFSCAP</v>
          </cell>
          <cell r="E40">
            <v>0</v>
          </cell>
          <cell r="F40">
            <v>0</v>
          </cell>
        </row>
        <row r="41">
          <cell r="A41" t="str">
            <v>8V</v>
          </cell>
          <cell r="B41" t="str">
            <v>ACTIVE</v>
          </cell>
          <cell r="C41" t="str">
            <v>Standard Bronze CDHP</v>
          </cell>
          <cell r="D41" t="str">
            <v>FFSMED</v>
          </cell>
          <cell r="E41">
            <v>4642112.0100000063</v>
          </cell>
          <cell r="F41">
            <v>1057104.6704767596</v>
          </cell>
        </row>
        <row r="42">
          <cell r="A42" t="str">
            <v>8V</v>
          </cell>
          <cell r="B42" t="str">
            <v>ACTIVE</v>
          </cell>
          <cell r="C42" t="str">
            <v>Standard Bronze CDHP</v>
          </cell>
          <cell r="D42" t="str">
            <v>FIXBPR</v>
          </cell>
          <cell r="E42">
            <v>40007.969999996814</v>
          </cell>
          <cell r="F42">
            <v>35.5</v>
          </cell>
        </row>
        <row r="43">
          <cell r="A43" t="str">
            <v>8V</v>
          </cell>
          <cell r="B43" t="str">
            <v>ACTIVE</v>
          </cell>
          <cell r="C43" t="str">
            <v>Standard Bronze CDHP</v>
          </cell>
          <cell r="D43" t="str">
            <v>FIXCHT</v>
          </cell>
          <cell r="E43">
            <v>35334.977580078616</v>
          </cell>
          <cell r="F43">
            <v>31.073305223825017</v>
          </cell>
        </row>
        <row r="44">
          <cell r="A44" t="str">
            <v>8V</v>
          </cell>
          <cell r="B44" t="str">
            <v>ACTIVE</v>
          </cell>
          <cell r="C44" t="str">
            <v>Standard Bronze CDHP</v>
          </cell>
          <cell r="D44" t="str">
            <v>FIXLAB</v>
          </cell>
          <cell r="E44">
            <v>12911.119999999995</v>
          </cell>
          <cell r="F44">
            <v>0</v>
          </cell>
        </row>
        <row r="45">
          <cell r="A45" t="str">
            <v>8V</v>
          </cell>
          <cell r="B45" t="str">
            <v>ACTIVE</v>
          </cell>
          <cell r="C45" t="str">
            <v>Standard Bronze CDHP</v>
          </cell>
          <cell r="D45" t="str">
            <v>FIXPCP</v>
          </cell>
          <cell r="E45">
            <v>32656.419999998841</v>
          </cell>
          <cell r="F45">
            <v>0</v>
          </cell>
        </row>
        <row r="46">
          <cell r="A46" t="str">
            <v>8V</v>
          </cell>
          <cell r="B46" t="str">
            <v>ACTIVE</v>
          </cell>
          <cell r="C46" t="str">
            <v>Standard Gold</v>
          </cell>
          <cell r="D46" t="str">
            <v>FFSCAP</v>
          </cell>
          <cell r="E46">
            <v>0</v>
          </cell>
          <cell r="F46">
            <v>0</v>
          </cell>
        </row>
        <row r="47">
          <cell r="A47" t="str">
            <v>8V</v>
          </cell>
          <cell r="B47" t="str">
            <v>ACTIVE</v>
          </cell>
          <cell r="C47" t="str">
            <v>Standard Gold</v>
          </cell>
          <cell r="D47" t="str">
            <v>FFSMED</v>
          </cell>
          <cell r="E47">
            <v>16155001.420000533</v>
          </cell>
          <cell r="F47">
            <v>324894.6215973575</v>
          </cell>
        </row>
        <row r="48">
          <cell r="A48" t="str">
            <v>8V</v>
          </cell>
          <cell r="B48" t="str">
            <v>ACTIVE</v>
          </cell>
          <cell r="C48" t="str">
            <v>Standard Gold</v>
          </cell>
          <cell r="D48" t="str">
            <v>FIXBPR</v>
          </cell>
          <cell r="E48">
            <v>84278.569999991712</v>
          </cell>
          <cell r="F48">
            <v>13.28</v>
          </cell>
        </row>
        <row r="49">
          <cell r="A49" t="str">
            <v>8V</v>
          </cell>
          <cell r="B49" t="str">
            <v>ACTIVE</v>
          </cell>
          <cell r="C49" t="str">
            <v>Standard Gold</v>
          </cell>
          <cell r="D49" t="str">
            <v>FIXCHT</v>
          </cell>
          <cell r="E49">
            <v>74345.804829789078</v>
          </cell>
          <cell r="F49">
            <v>11.514549902331446</v>
          </cell>
        </row>
        <row r="50">
          <cell r="A50" t="str">
            <v>8V</v>
          </cell>
          <cell r="B50" t="str">
            <v>ACTIVE</v>
          </cell>
          <cell r="C50" t="str">
            <v>Standard Gold</v>
          </cell>
          <cell r="D50" t="str">
            <v>FIXLAB</v>
          </cell>
          <cell r="E50">
            <v>31561.919999999998</v>
          </cell>
          <cell r="F50">
            <v>0</v>
          </cell>
        </row>
        <row r="51">
          <cell r="A51" t="str">
            <v>8V</v>
          </cell>
          <cell r="B51" t="str">
            <v>ACTIVE</v>
          </cell>
          <cell r="C51" t="str">
            <v>Standard Gold</v>
          </cell>
          <cell r="D51" t="str">
            <v>FIXPCP</v>
          </cell>
          <cell r="E51">
            <v>150682.31999999468</v>
          </cell>
          <cell r="F51">
            <v>0</v>
          </cell>
        </row>
        <row r="52">
          <cell r="A52" t="str">
            <v>8V</v>
          </cell>
          <cell r="B52" t="str">
            <v>ACTIVE</v>
          </cell>
          <cell r="C52" t="str">
            <v>Standard Platinum</v>
          </cell>
          <cell r="D52" t="str">
            <v>FFSCAP</v>
          </cell>
          <cell r="E52">
            <v>0</v>
          </cell>
          <cell r="F52">
            <v>0</v>
          </cell>
        </row>
        <row r="53">
          <cell r="A53" t="str">
            <v>8V</v>
          </cell>
          <cell r="B53" t="str">
            <v>ACTIVE</v>
          </cell>
          <cell r="C53" t="str">
            <v>Standard Platinum</v>
          </cell>
          <cell r="D53" t="str">
            <v>FFSMED</v>
          </cell>
          <cell r="E53">
            <v>38414214.039998569</v>
          </cell>
          <cell r="F53">
            <v>790179.94978880789</v>
          </cell>
        </row>
        <row r="54">
          <cell r="A54" t="str">
            <v>8V</v>
          </cell>
          <cell r="B54" t="str">
            <v>ACTIVE</v>
          </cell>
          <cell r="C54" t="str">
            <v>Standard Platinum</v>
          </cell>
          <cell r="D54" t="str">
            <v>FIXBPR</v>
          </cell>
          <cell r="E54">
            <v>171826.22000011988</v>
          </cell>
          <cell r="F54">
            <v>37.090000000000011</v>
          </cell>
        </row>
        <row r="55">
          <cell r="A55" t="str">
            <v>8V</v>
          </cell>
          <cell r="B55" t="str">
            <v>ACTIVE</v>
          </cell>
          <cell r="C55" t="str">
            <v>Standard Platinum</v>
          </cell>
          <cell r="D55" t="str">
            <v>FIXCHT</v>
          </cell>
          <cell r="E55">
            <v>151777.02876059141</v>
          </cell>
          <cell r="F55">
            <v>34.623337909265132</v>
          </cell>
        </row>
        <row r="56">
          <cell r="A56" t="str">
            <v>8V</v>
          </cell>
          <cell r="B56" t="str">
            <v>ACTIVE</v>
          </cell>
          <cell r="C56" t="str">
            <v>Standard Platinum</v>
          </cell>
          <cell r="D56" t="str">
            <v>FIXLAB</v>
          </cell>
          <cell r="E56">
            <v>71239.66</v>
          </cell>
          <cell r="F56">
            <v>7.25</v>
          </cell>
        </row>
        <row r="57">
          <cell r="A57" t="str">
            <v>8V</v>
          </cell>
          <cell r="B57" t="str">
            <v>ACTIVE</v>
          </cell>
          <cell r="C57" t="str">
            <v>Standard Platinum</v>
          </cell>
          <cell r="D57" t="str">
            <v>FIXPCP</v>
          </cell>
          <cell r="E57">
            <v>410394.90000001329</v>
          </cell>
          <cell r="F57">
            <v>30.55</v>
          </cell>
        </row>
        <row r="58">
          <cell r="A58" t="str">
            <v>8V</v>
          </cell>
          <cell r="B58" t="str">
            <v>ACTIVE</v>
          </cell>
          <cell r="C58" t="str">
            <v>Standard Silver</v>
          </cell>
          <cell r="D58" t="str">
            <v>FFSCAP</v>
          </cell>
          <cell r="E58">
            <v>0</v>
          </cell>
          <cell r="F58">
            <v>0</v>
          </cell>
        </row>
        <row r="59">
          <cell r="A59" t="str">
            <v>8V</v>
          </cell>
          <cell r="B59" t="str">
            <v>ACTIVE</v>
          </cell>
          <cell r="C59" t="str">
            <v>Standard Silver</v>
          </cell>
          <cell r="D59" t="str">
            <v>FFSMED</v>
          </cell>
          <cell r="E59">
            <v>24855136.03999934</v>
          </cell>
          <cell r="F59">
            <v>803982.06833456352</v>
          </cell>
        </row>
        <row r="60">
          <cell r="A60" t="str">
            <v>8V</v>
          </cell>
          <cell r="B60" t="str">
            <v>ACTIVE</v>
          </cell>
          <cell r="C60" t="str">
            <v>Standard Silver</v>
          </cell>
          <cell r="D60" t="str">
            <v>FIXBPR</v>
          </cell>
          <cell r="E60">
            <v>170912.50000012427</v>
          </cell>
          <cell r="F60">
            <v>96.129999999999967</v>
          </cell>
        </row>
        <row r="61">
          <cell r="A61" t="str">
            <v>8V</v>
          </cell>
          <cell r="B61" t="str">
            <v>ACTIVE</v>
          </cell>
          <cell r="C61" t="str">
            <v>Standard Silver</v>
          </cell>
          <cell r="D61" t="str">
            <v>FIXCHT</v>
          </cell>
          <cell r="E61">
            <v>150938.53095336683</v>
          </cell>
          <cell r="F61">
            <v>84.984051688261857</v>
          </cell>
        </row>
        <row r="62">
          <cell r="A62" t="str">
            <v>8V</v>
          </cell>
          <cell r="B62" t="str">
            <v>ACTIVE</v>
          </cell>
          <cell r="C62" t="str">
            <v>Standard Silver</v>
          </cell>
          <cell r="D62" t="str">
            <v>FIXLAB</v>
          </cell>
          <cell r="E62">
            <v>42510.850000000006</v>
          </cell>
          <cell r="F62">
            <v>0</v>
          </cell>
        </row>
        <row r="63">
          <cell r="A63" t="str">
            <v>8V</v>
          </cell>
          <cell r="B63" t="str">
            <v>ACTIVE</v>
          </cell>
          <cell r="C63" t="str">
            <v>Standard Silver</v>
          </cell>
          <cell r="D63" t="str">
            <v>FIXPCP</v>
          </cell>
          <cell r="E63">
            <v>191092.84999998569</v>
          </cell>
          <cell r="F63">
            <v>0</v>
          </cell>
        </row>
        <row r="64">
          <cell r="A64" t="str">
            <v>8V</v>
          </cell>
          <cell r="B64" t="str">
            <v>ACTIVE</v>
          </cell>
          <cell r="C64" t="str">
            <v>Standard Silver</v>
          </cell>
          <cell r="D64" t="str">
            <v>MEDCSR</v>
          </cell>
          <cell r="E64">
            <v>-1667606.7950000111</v>
          </cell>
          <cell r="F64">
            <v>-4860.3969999999981</v>
          </cell>
        </row>
        <row r="65">
          <cell r="A65" t="str">
            <v>8V</v>
          </cell>
          <cell r="B65" t="str">
            <v>ACTIVE</v>
          </cell>
          <cell r="C65" t="str">
            <v>Standard Silver CDHP</v>
          </cell>
          <cell r="D65" t="str">
            <v>FFSCAP</v>
          </cell>
          <cell r="E65">
            <v>0</v>
          </cell>
          <cell r="F65">
            <v>0</v>
          </cell>
        </row>
      </sheetData>
      <sheetData sheetId="11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EOM</v>
          </cell>
          <cell r="E1" t="str">
            <v>rsk</v>
          </cell>
          <cell r="F1" t="str">
            <v>mm</v>
          </cell>
          <cell r="G1" t="str">
            <v>asf</v>
          </cell>
        </row>
        <row r="2">
          <cell r="A2" t="str">
            <v>8V</v>
          </cell>
          <cell r="B2" t="str">
            <v>ACTIVE</v>
          </cell>
          <cell r="C2" t="str">
            <v>Blue Rewards Bronze CDHP</v>
          </cell>
          <cell r="D2">
            <v>15730</v>
          </cell>
          <cell r="E2">
            <v>13102.687399999681</v>
          </cell>
          <cell r="F2">
            <v>15730</v>
          </cell>
          <cell r="G2">
            <v>19236.741823601769</v>
          </cell>
        </row>
        <row r="3">
          <cell r="A3" t="str">
            <v>8V</v>
          </cell>
          <cell r="B3" t="str">
            <v>ACTIVE</v>
          </cell>
          <cell r="C3" t="str">
            <v>Blue Rewards Gold</v>
          </cell>
          <cell r="D3">
            <v>8934</v>
          </cell>
          <cell r="E3">
            <v>14635.793999999887</v>
          </cell>
          <cell r="F3">
            <v>8934</v>
          </cell>
          <cell r="G3">
            <v>11370.480987752002</v>
          </cell>
        </row>
        <row r="4">
          <cell r="A4" t="str">
            <v>8V</v>
          </cell>
          <cell r="B4" t="str">
            <v>ACTIVE</v>
          </cell>
          <cell r="C4" t="str">
            <v>Blue Rewards Gold CDHP</v>
          </cell>
          <cell r="D4">
            <v>31805</v>
          </cell>
          <cell r="E4">
            <v>52612.976000007497</v>
          </cell>
          <cell r="F4">
            <v>31805</v>
          </cell>
          <cell r="G4">
            <v>39559.055068980408</v>
          </cell>
        </row>
        <row r="5">
          <cell r="A5" t="str">
            <v>8V</v>
          </cell>
          <cell r="B5" t="str">
            <v>ACTIVE</v>
          </cell>
          <cell r="C5" t="str">
            <v>Blue Rewards Silver</v>
          </cell>
          <cell r="D5">
            <v>18539</v>
          </cell>
          <cell r="E5">
            <v>21392.482880000454</v>
          </cell>
          <cell r="F5">
            <v>18539</v>
          </cell>
          <cell r="G5">
            <v>23602.075203614964</v>
          </cell>
        </row>
        <row r="6">
          <cell r="A6" t="str">
            <v>8V</v>
          </cell>
          <cell r="B6" t="str">
            <v>ACTIVE</v>
          </cell>
          <cell r="C6" t="str">
            <v>Catastrophic</v>
          </cell>
          <cell r="D6">
            <v>373</v>
          </cell>
          <cell r="E6">
            <v>95.09199999999943</v>
          </cell>
          <cell r="F6">
            <v>373</v>
          </cell>
          <cell r="G6">
            <v>308.76889844388506</v>
          </cell>
        </row>
        <row r="7">
          <cell r="A7" t="str">
            <v>8V</v>
          </cell>
          <cell r="B7" t="str">
            <v>ACTIVE</v>
          </cell>
          <cell r="C7" t="str">
            <v>Standard Bronze</v>
          </cell>
          <cell r="D7">
            <v>10329</v>
          </cell>
          <cell r="E7">
            <v>11144.477990000027</v>
          </cell>
          <cell r="F7">
            <v>10329</v>
          </cell>
          <cell r="G7">
            <v>12852.861331333223</v>
          </cell>
        </row>
        <row r="8">
          <cell r="A8" t="str">
            <v>8V</v>
          </cell>
          <cell r="B8" t="str">
            <v>ACTIVE</v>
          </cell>
          <cell r="C8" t="str">
            <v>Standard Bronze CDHP</v>
          </cell>
          <cell r="D8">
            <v>15139</v>
          </cell>
          <cell r="E8">
            <v>13993.590000000027</v>
          </cell>
          <cell r="F8">
            <v>15139</v>
          </cell>
          <cell r="G8">
            <v>18214.75649358696</v>
          </cell>
        </row>
        <row r="9">
          <cell r="A9" t="str">
            <v>8V</v>
          </cell>
          <cell r="B9" t="str">
            <v>ACTIVE</v>
          </cell>
          <cell r="C9" t="str">
            <v>Standard Gold</v>
          </cell>
          <cell r="D9">
            <v>32628</v>
          </cell>
          <cell r="E9">
            <v>57545.554200005041</v>
          </cell>
          <cell r="F9">
            <v>32628</v>
          </cell>
          <cell r="G9">
            <v>43563.58853808172</v>
          </cell>
        </row>
        <row r="10">
          <cell r="A10" t="str">
            <v>8V</v>
          </cell>
          <cell r="B10" t="str">
            <v>ACTIVE</v>
          </cell>
          <cell r="C10" t="str">
            <v>Standard Platinum</v>
          </cell>
          <cell r="D10">
            <v>64247</v>
          </cell>
          <cell r="E10">
            <v>147159.83751999692</v>
          </cell>
          <cell r="F10">
            <v>64247</v>
          </cell>
          <cell r="G10">
            <v>87785.493637218926</v>
          </cell>
        </row>
        <row r="11">
          <cell r="A11" t="str">
            <v>8V</v>
          </cell>
          <cell r="B11" t="str">
            <v>ACTIVE</v>
          </cell>
          <cell r="C11" t="str">
            <v>Standard Silver</v>
          </cell>
          <cell r="D11">
            <v>67055</v>
          </cell>
          <cell r="E11">
            <v>99224.316280000101</v>
          </cell>
          <cell r="F11">
            <v>67055</v>
          </cell>
          <cell r="G11">
            <v>89062.878006977888</v>
          </cell>
        </row>
      </sheetData>
      <sheetData sheetId="12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acttyp</v>
          </cell>
          <cell r="E1" t="str">
            <v>expamt</v>
          </cell>
          <cell r="F1" t="str">
            <v>overpaidcap</v>
          </cell>
        </row>
        <row r="2">
          <cell r="A2" t="str">
            <v>8U</v>
          </cell>
          <cell r="B2" t="str">
            <v>ACTIVE</v>
          </cell>
          <cell r="C2" t="str">
            <v>Blue Rewards Bronze CDHP</v>
          </cell>
          <cell r="D2" t="str">
            <v>FFSCAP</v>
          </cell>
          <cell r="E2">
            <v>0</v>
          </cell>
          <cell r="F2">
            <v>0</v>
          </cell>
        </row>
        <row r="3">
          <cell r="A3" t="str">
            <v>8U</v>
          </cell>
          <cell r="B3" t="str">
            <v>ACTIVE</v>
          </cell>
          <cell r="C3" t="str">
            <v>Blue Rewards Bronze CDHP</v>
          </cell>
          <cell r="D3" t="str">
            <v>FFSMED</v>
          </cell>
          <cell r="E3">
            <v>703807.86</v>
          </cell>
          <cell r="F3">
            <v>0</v>
          </cell>
        </row>
        <row r="4">
          <cell r="A4" t="str">
            <v>8U</v>
          </cell>
          <cell r="B4" t="str">
            <v>ACTIVE</v>
          </cell>
          <cell r="C4" t="str">
            <v>Blue Rewards Bronze CDHP</v>
          </cell>
          <cell r="D4" t="str">
            <v>FIXBPR</v>
          </cell>
          <cell r="E4">
            <v>18571.959999999959</v>
          </cell>
          <cell r="F4">
            <v>0</v>
          </cell>
        </row>
        <row r="5">
          <cell r="A5" t="str">
            <v>8U</v>
          </cell>
          <cell r="B5" t="str">
            <v>ACTIVE</v>
          </cell>
          <cell r="C5" t="str">
            <v>Blue Rewards Bronze CDHP</v>
          </cell>
          <cell r="D5" t="str">
            <v>FIXCHT</v>
          </cell>
          <cell r="E5">
            <v>16295.386118532164</v>
          </cell>
          <cell r="F5">
            <v>0</v>
          </cell>
        </row>
        <row r="6">
          <cell r="A6" t="str">
            <v>8U</v>
          </cell>
          <cell r="B6" t="str">
            <v>ACTIVE</v>
          </cell>
          <cell r="C6" t="str">
            <v>Blue Rewards Bronze CDHP</v>
          </cell>
          <cell r="D6" t="str">
            <v>FIXPCP</v>
          </cell>
          <cell r="E6">
            <v>17878.999999999818</v>
          </cell>
          <cell r="F6">
            <v>0</v>
          </cell>
        </row>
        <row r="7">
          <cell r="A7" t="str">
            <v>8U</v>
          </cell>
          <cell r="B7" t="str">
            <v>ACTIVE</v>
          </cell>
          <cell r="C7" t="str">
            <v>Blue Rewards Gold</v>
          </cell>
          <cell r="D7" t="str">
            <v>FFSCAP</v>
          </cell>
          <cell r="E7">
            <v>0</v>
          </cell>
          <cell r="F7">
            <v>0</v>
          </cell>
        </row>
        <row r="8">
          <cell r="A8" t="str">
            <v>8U</v>
          </cell>
          <cell r="B8" t="str">
            <v>ACTIVE</v>
          </cell>
          <cell r="C8" t="str">
            <v>Blue Rewards Gold</v>
          </cell>
          <cell r="D8" t="str">
            <v>FFSMED</v>
          </cell>
          <cell r="E8">
            <v>1003357.7899999996</v>
          </cell>
          <cell r="F8">
            <v>0</v>
          </cell>
        </row>
        <row r="9">
          <cell r="A9" t="str">
            <v>8U</v>
          </cell>
          <cell r="B9" t="str">
            <v>ACTIVE</v>
          </cell>
          <cell r="C9" t="str">
            <v>Blue Rewards Gold</v>
          </cell>
          <cell r="D9" t="str">
            <v>FIXBPR</v>
          </cell>
          <cell r="E9">
            <v>9047.1600000000253</v>
          </cell>
          <cell r="F9">
            <v>0</v>
          </cell>
        </row>
        <row r="10">
          <cell r="A10" t="str">
            <v>8U</v>
          </cell>
          <cell r="B10" t="str">
            <v>ACTIVE</v>
          </cell>
          <cell r="C10" t="str">
            <v>Blue Rewards Gold</v>
          </cell>
          <cell r="D10" t="str">
            <v>FIXCHT</v>
          </cell>
          <cell r="E10">
            <v>7915.4321577932387</v>
          </cell>
          <cell r="F10">
            <v>0</v>
          </cell>
        </row>
        <row r="11">
          <cell r="A11" t="str">
            <v>8U</v>
          </cell>
          <cell r="B11" t="str">
            <v>ACTIVE</v>
          </cell>
          <cell r="C11" t="str">
            <v>Blue Rewards Gold</v>
          </cell>
          <cell r="D11" t="str">
            <v>FIXPCP</v>
          </cell>
          <cell r="E11">
            <v>18263.809999999863</v>
          </cell>
          <cell r="F11">
            <v>0</v>
          </cell>
        </row>
        <row r="12">
          <cell r="A12" t="str">
            <v>8U</v>
          </cell>
          <cell r="B12" t="str">
            <v>ACTIVE</v>
          </cell>
          <cell r="C12" t="str">
            <v>Blue Rewards Gold CDHP</v>
          </cell>
          <cell r="D12" t="str">
            <v>FFSCAP</v>
          </cell>
          <cell r="E12">
            <v>0</v>
          </cell>
          <cell r="F12">
            <v>0</v>
          </cell>
        </row>
        <row r="13">
          <cell r="A13" t="str">
            <v>8U</v>
          </cell>
          <cell r="B13" t="str">
            <v>ACTIVE</v>
          </cell>
          <cell r="C13" t="str">
            <v>Blue Rewards Gold CDHP</v>
          </cell>
          <cell r="D13" t="str">
            <v>FFSMED</v>
          </cell>
          <cell r="E13">
            <v>6012181.6700000018</v>
          </cell>
          <cell r="F13">
            <v>428000.46073109895</v>
          </cell>
        </row>
        <row r="14">
          <cell r="A14" t="str">
            <v>8U</v>
          </cell>
          <cell r="B14" t="str">
            <v>ACTIVE</v>
          </cell>
          <cell r="C14" t="str">
            <v>Blue Rewards Gold CDHP</v>
          </cell>
          <cell r="D14" t="str">
            <v>FIXBPR</v>
          </cell>
          <cell r="E14">
            <v>35254.340000000047</v>
          </cell>
          <cell r="F14">
            <v>19.739999999999998</v>
          </cell>
        </row>
        <row r="15">
          <cell r="A15" t="str">
            <v>8U</v>
          </cell>
          <cell r="B15" t="str">
            <v>ACTIVE</v>
          </cell>
          <cell r="C15" t="str">
            <v>Blue Rewards Gold CDHP</v>
          </cell>
          <cell r="D15" t="str">
            <v>FIXCHT</v>
          </cell>
          <cell r="E15">
            <v>30822.205927025192</v>
          </cell>
          <cell r="F15">
            <v>17.295327908167611</v>
          </cell>
        </row>
        <row r="16">
          <cell r="A16" t="str">
            <v>8U</v>
          </cell>
          <cell r="B16" t="str">
            <v>ACTIVE</v>
          </cell>
          <cell r="C16" t="str">
            <v>Blue Rewards Gold CDHP</v>
          </cell>
          <cell r="D16" t="str">
            <v>FIXLAB</v>
          </cell>
          <cell r="E16">
            <v>0</v>
          </cell>
          <cell r="F16">
            <v>0</v>
          </cell>
        </row>
        <row r="17">
          <cell r="A17" t="str">
            <v>8U</v>
          </cell>
          <cell r="B17" t="str">
            <v>ACTIVE</v>
          </cell>
          <cell r="C17" t="str">
            <v>Blue Rewards Gold CDHP</v>
          </cell>
          <cell r="D17" t="str">
            <v>FIXPCP</v>
          </cell>
          <cell r="E17">
            <v>52093.189999997943</v>
          </cell>
          <cell r="F17">
            <v>0</v>
          </cell>
        </row>
        <row r="18">
          <cell r="A18" t="str">
            <v>8U</v>
          </cell>
          <cell r="B18" t="str">
            <v>ACTIVE</v>
          </cell>
          <cell r="C18" t="str">
            <v>Blue Rewards Silver</v>
          </cell>
          <cell r="D18" t="str">
            <v>FFSCAP</v>
          </cell>
          <cell r="E18">
            <v>0</v>
          </cell>
          <cell r="F18">
            <v>0</v>
          </cell>
        </row>
        <row r="19">
          <cell r="A19" t="str">
            <v>8U</v>
          </cell>
          <cell r="B19" t="str">
            <v>ACTIVE</v>
          </cell>
          <cell r="C19" t="str">
            <v>Blue Rewards Silver</v>
          </cell>
          <cell r="D19" t="str">
            <v>FFSMED</v>
          </cell>
          <cell r="E19">
            <v>1872579.0900000024</v>
          </cell>
          <cell r="F19">
            <v>183377.12011395639</v>
          </cell>
        </row>
        <row r="20">
          <cell r="A20" t="str">
            <v>8U</v>
          </cell>
          <cell r="B20" t="str">
            <v>ACTIVE</v>
          </cell>
          <cell r="C20" t="str">
            <v>Blue Rewards Silver</v>
          </cell>
          <cell r="D20" t="str">
            <v>FIXBPR</v>
          </cell>
          <cell r="E20">
            <v>14547.580000000075</v>
          </cell>
          <cell r="F20">
            <v>6.4</v>
          </cell>
        </row>
        <row r="21">
          <cell r="A21" t="str">
            <v>8U</v>
          </cell>
          <cell r="B21" t="str">
            <v>ACTIVE</v>
          </cell>
          <cell r="C21" t="str">
            <v>Blue Rewards Silver</v>
          </cell>
          <cell r="D21" t="str">
            <v>FIXCHT</v>
          </cell>
          <cell r="E21">
            <v>12723.152618019896</v>
          </cell>
          <cell r="F21">
            <v>5.7971800585526596</v>
          </cell>
        </row>
        <row r="22">
          <cell r="A22" t="str">
            <v>8U</v>
          </cell>
          <cell r="B22" t="str">
            <v>ACTIVE</v>
          </cell>
          <cell r="C22" t="str">
            <v>Blue Rewards Silver</v>
          </cell>
          <cell r="D22" t="str">
            <v>FIXPCP</v>
          </cell>
          <cell r="E22">
            <v>22667.870000000072</v>
          </cell>
          <cell r="F22">
            <v>34</v>
          </cell>
        </row>
        <row r="23">
          <cell r="A23" t="str">
            <v>8U</v>
          </cell>
          <cell r="B23" t="str">
            <v>ACTIVE</v>
          </cell>
          <cell r="C23" t="str">
            <v>Blue Rewards Silver</v>
          </cell>
          <cell r="D23" t="str">
            <v>MEDCSR</v>
          </cell>
          <cell r="E23">
            <v>-85279.404000000053</v>
          </cell>
          <cell r="F23">
            <v>0</v>
          </cell>
        </row>
        <row r="24">
          <cell r="A24" t="str">
            <v>8U</v>
          </cell>
          <cell r="B24" t="str">
            <v>ACTIVE</v>
          </cell>
          <cell r="C24" t="str">
            <v>Catastrophic</v>
          </cell>
          <cell r="D24" t="str">
            <v>FFSCAP</v>
          </cell>
          <cell r="E24">
            <v>0</v>
          </cell>
          <cell r="F24">
            <v>0</v>
          </cell>
        </row>
        <row r="25">
          <cell r="A25" t="str">
            <v>8U</v>
          </cell>
          <cell r="B25" t="str">
            <v>ACTIVE</v>
          </cell>
          <cell r="C25" t="str">
            <v>Catastrophic</v>
          </cell>
          <cell r="D25" t="str">
            <v>FFSMED</v>
          </cell>
          <cell r="E25">
            <v>17947.130000000005</v>
          </cell>
          <cell r="F25">
            <v>0</v>
          </cell>
        </row>
        <row r="26">
          <cell r="A26" t="str">
            <v>8U</v>
          </cell>
          <cell r="B26" t="str">
            <v>ACTIVE</v>
          </cell>
          <cell r="C26" t="str">
            <v>Catastrophic</v>
          </cell>
          <cell r="D26" t="str">
            <v>FIXBPR</v>
          </cell>
          <cell r="E26">
            <v>207.57999999999993</v>
          </cell>
          <cell r="F26">
            <v>0</v>
          </cell>
        </row>
        <row r="27">
          <cell r="A27" t="str">
            <v>8U</v>
          </cell>
          <cell r="B27" t="str">
            <v>ACTIVE</v>
          </cell>
          <cell r="C27" t="str">
            <v>Catastrophic</v>
          </cell>
          <cell r="D27" t="str">
            <v>FIXCHT</v>
          </cell>
          <cell r="E27">
            <v>181.46835371966057</v>
          </cell>
          <cell r="F27">
            <v>0</v>
          </cell>
        </row>
        <row r="28">
          <cell r="A28" t="str">
            <v>8U</v>
          </cell>
          <cell r="B28" t="str">
            <v>ACTIVE</v>
          </cell>
          <cell r="C28" t="str">
            <v>Catastrophic</v>
          </cell>
          <cell r="D28" t="str">
            <v>FIXPCP</v>
          </cell>
          <cell r="E28">
            <v>322.49000000000012</v>
          </cell>
          <cell r="F28">
            <v>0</v>
          </cell>
        </row>
        <row r="29">
          <cell r="A29" t="str">
            <v>8U</v>
          </cell>
          <cell r="B29" t="str">
            <v>ACTIVE</v>
          </cell>
          <cell r="C29" t="str">
            <v>Standard Bronze</v>
          </cell>
          <cell r="D29" t="str">
            <v>FFSCAP</v>
          </cell>
          <cell r="E29">
            <v>0</v>
          </cell>
          <cell r="F29">
            <v>0</v>
          </cell>
        </row>
        <row r="30">
          <cell r="A30" t="str">
            <v>8U</v>
          </cell>
          <cell r="B30" t="str">
            <v>ACTIVE</v>
          </cell>
          <cell r="C30" t="str">
            <v>Standard Bronze</v>
          </cell>
          <cell r="D30" t="str">
            <v>FFSMED</v>
          </cell>
          <cell r="E30">
            <v>648902.36999999988</v>
          </cell>
          <cell r="F30">
            <v>0</v>
          </cell>
        </row>
        <row r="31">
          <cell r="A31" t="str">
            <v>8U</v>
          </cell>
          <cell r="B31" t="str">
            <v>ACTIVE</v>
          </cell>
          <cell r="C31" t="str">
            <v>Standard Bronze</v>
          </cell>
          <cell r="D31" t="str">
            <v>FIXBPR</v>
          </cell>
          <cell r="E31">
            <v>8241.2300000000796</v>
          </cell>
          <cell r="F31">
            <v>0</v>
          </cell>
        </row>
        <row r="32">
          <cell r="A32" t="str">
            <v>8U</v>
          </cell>
          <cell r="B32" t="str">
            <v>ACTIVE</v>
          </cell>
          <cell r="C32" t="str">
            <v>Standard Bronze</v>
          </cell>
          <cell r="D32" t="str">
            <v>FIXCHT</v>
          </cell>
          <cell r="E32">
            <v>7200.3279231489132</v>
          </cell>
          <cell r="F32">
            <v>0</v>
          </cell>
        </row>
        <row r="33">
          <cell r="A33" t="str">
            <v>8U</v>
          </cell>
          <cell r="B33" t="str">
            <v>ACTIVE</v>
          </cell>
          <cell r="C33" t="str">
            <v>Standard Bronze</v>
          </cell>
          <cell r="D33" t="str">
            <v>FIXPCP</v>
          </cell>
          <cell r="E33">
            <v>8265.1899999999987</v>
          </cell>
          <cell r="F33">
            <v>0</v>
          </cell>
        </row>
        <row r="34">
          <cell r="A34" t="str">
            <v>8U</v>
          </cell>
          <cell r="B34" t="str">
            <v>ACTIVE</v>
          </cell>
          <cell r="C34" t="str">
            <v>Standard Bronze CDHP</v>
          </cell>
          <cell r="D34" t="str">
            <v>FFSCAP</v>
          </cell>
          <cell r="E34">
            <v>0</v>
          </cell>
          <cell r="F34">
            <v>0</v>
          </cell>
        </row>
        <row r="35">
          <cell r="A35" t="str">
            <v>8U</v>
          </cell>
          <cell r="B35" t="str">
            <v>ACTIVE</v>
          </cell>
          <cell r="C35" t="str">
            <v>Standard Bronze CDHP</v>
          </cell>
          <cell r="D35" t="str">
            <v>FFSMED</v>
          </cell>
          <cell r="E35">
            <v>1160445.8299999968</v>
          </cell>
          <cell r="F35">
            <v>0</v>
          </cell>
        </row>
        <row r="36">
          <cell r="A36" t="str">
            <v>8U</v>
          </cell>
          <cell r="B36" t="str">
            <v>ACTIVE</v>
          </cell>
          <cell r="C36" t="str">
            <v>Standard Bronze CDHP</v>
          </cell>
          <cell r="D36" t="str">
            <v>FIXBPR</v>
          </cell>
          <cell r="E36">
            <v>14507.979999999812</v>
          </cell>
          <cell r="F36">
            <v>0</v>
          </cell>
        </row>
        <row r="37">
          <cell r="A37" t="str">
            <v>8U</v>
          </cell>
          <cell r="B37" t="str">
            <v>ACTIVE</v>
          </cell>
          <cell r="C37" t="str">
            <v>Standard Bronze CDHP</v>
          </cell>
          <cell r="D37" t="str">
            <v>FIXCHT</v>
          </cell>
          <cell r="E37">
            <v>12728.214883579256</v>
          </cell>
          <cell r="F37">
            <v>0</v>
          </cell>
        </row>
        <row r="38">
          <cell r="A38" t="str">
            <v>8U</v>
          </cell>
          <cell r="B38" t="str">
            <v>ACTIVE</v>
          </cell>
          <cell r="C38" t="str">
            <v>Standard Bronze CDHP</v>
          </cell>
          <cell r="D38" t="str">
            <v>FIXPCP</v>
          </cell>
          <cell r="E38">
            <v>15399.30000000009</v>
          </cell>
          <cell r="F38">
            <v>0</v>
          </cell>
        </row>
        <row r="39">
          <cell r="A39" t="str">
            <v>8U</v>
          </cell>
          <cell r="B39" t="str">
            <v>ACTIVE</v>
          </cell>
          <cell r="C39" t="str">
            <v>Standard Gold</v>
          </cell>
          <cell r="D39" t="str">
            <v>FFSCAP</v>
          </cell>
          <cell r="E39">
            <v>0</v>
          </cell>
          <cell r="F39">
            <v>0</v>
          </cell>
        </row>
        <row r="40">
          <cell r="A40" t="str">
            <v>8U</v>
          </cell>
          <cell r="B40" t="str">
            <v>ACTIVE</v>
          </cell>
          <cell r="C40" t="str">
            <v>Standard Gold</v>
          </cell>
          <cell r="D40" t="str">
            <v>FFSMED</v>
          </cell>
          <cell r="E40">
            <v>3871894.6100000208</v>
          </cell>
          <cell r="F40">
            <v>45190.588878948402</v>
          </cell>
        </row>
        <row r="41">
          <cell r="A41" t="str">
            <v>8U</v>
          </cell>
          <cell r="B41" t="str">
            <v>ACTIVE</v>
          </cell>
          <cell r="C41" t="str">
            <v>Standard Gold</v>
          </cell>
          <cell r="D41" t="str">
            <v>FIXBPR</v>
          </cell>
          <cell r="E41">
            <v>28879.620000000632</v>
          </cell>
          <cell r="F41">
            <v>3.2</v>
          </cell>
        </row>
        <row r="42">
          <cell r="A42" t="str">
            <v>8U</v>
          </cell>
          <cell r="B42" t="str">
            <v>ACTIVE</v>
          </cell>
          <cell r="C42" t="str">
            <v>Standard Gold</v>
          </cell>
          <cell r="D42" t="str">
            <v>FIXCHT</v>
          </cell>
          <cell r="E42">
            <v>25345.442486618522</v>
          </cell>
          <cell r="F42">
            <v>2.898651035527867</v>
          </cell>
        </row>
        <row r="43">
          <cell r="A43" t="str">
            <v>8U</v>
          </cell>
          <cell r="B43" t="str">
            <v>ACTIVE</v>
          </cell>
          <cell r="C43" t="str">
            <v>Standard Gold</v>
          </cell>
          <cell r="D43" t="str">
            <v>FIXPCP</v>
          </cell>
          <cell r="E43">
            <v>62037.89000000056</v>
          </cell>
          <cell r="F43">
            <v>0</v>
          </cell>
        </row>
        <row r="44">
          <cell r="A44" t="str">
            <v>8U</v>
          </cell>
          <cell r="B44" t="str">
            <v>ACTIVE</v>
          </cell>
          <cell r="C44" t="str">
            <v>Standard Platinum</v>
          </cell>
          <cell r="D44" t="str">
            <v>FFSCAP</v>
          </cell>
          <cell r="E44">
            <v>0</v>
          </cell>
          <cell r="F44">
            <v>0</v>
          </cell>
        </row>
        <row r="45">
          <cell r="A45" t="str">
            <v>8U</v>
          </cell>
          <cell r="B45" t="str">
            <v>ACTIVE</v>
          </cell>
          <cell r="C45" t="str">
            <v>Standard Platinum</v>
          </cell>
          <cell r="D45" t="str">
            <v>FFSMED</v>
          </cell>
          <cell r="E45">
            <v>11961948.390000015</v>
          </cell>
          <cell r="F45">
            <v>588608.92037985323</v>
          </cell>
        </row>
        <row r="46">
          <cell r="A46" t="str">
            <v>8U</v>
          </cell>
          <cell r="B46" t="str">
            <v>ACTIVE</v>
          </cell>
          <cell r="C46" t="str">
            <v>Standard Platinum</v>
          </cell>
          <cell r="D46" t="str">
            <v>FIXBPR</v>
          </cell>
          <cell r="E46">
            <v>54266.029999991391</v>
          </cell>
          <cell r="F46">
            <v>94.660000000000053</v>
          </cell>
        </row>
        <row r="47">
          <cell r="A47" t="str">
            <v>8U</v>
          </cell>
          <cell r="B47" t="str">
            <v>ACTIVE</v>
          </cell>
          <cell r="C47" t="str">
            <v>Standard Platinum</v>
          </cell>
          <cell r="D47" t="str">
            <v>FIXCHT</v>
          </cell>
          <cell r="E47">
            <v>47543.740622094221</v>
          </cell>
          <cell r="F47">
            <v>82.866226209034593</v>
          </cell>
        </row>
        <row r="48">
          <cell r="A48" t="str">
            <v>8U</v>
          </cell>
          <cell r="B48" t="str">
            <v>ACTIVE</v>
          </cell>
          <cell r="C48" t="str">
            <v>Standard Platinum</v>
          </cell>
          <cell r="D48" t="str">
            <v>FIXLAB</v>
          </cell>
          <cell r="E48">
            <v>6.08</v>
          </cell>
          <cell r="F48">
            <v>0</v>
          </cell>
        </row>
        <row r="49">
          <cell r="A49" t="str">
            <v>8U</v>
          </cell>
          <cell r="B49" t="str">
            <v>ACTIVE</v>
          </cell>
          <cell r="C49" t="str">
            <v>Standard Platinum</v>
          </cell>
          <cell r="D49" t="str">
            <v>FIXPCP</v>
          </cell>
          <cell r="E49">
            <v>145572.36000000164</v>
          </cell>
          <cell r="F49">
            <v>351.42000000000013</v>
          </cell>
        </row>
        <row r="50">
          <cell r="A50" t="str">
            <v>8U</v>
          </cell>
          <cell r="B50" t="str">
            <v>ACTIVE</v>
          </cell>
          <cell r="C50" t="str">
            <v>Standard Silver</v>
          </cell>
          <cell r="D50" t="str">
            <v>FFSCAP</v>
          </cell>
          <cell r="E50">
            <v>0</v>
          </cell>
          <cell r="F50">
            <v>0</v>
          </cell>
        </row>
        <row r="51">
          <cell r="A51" t="str">
            <v>8U</v>
          </cell>
          <cell r="B51" t="str">
            <v>ACTIVE</v>
          </cell>
          <cell r="C51" t="str">
            <v>Standard Silver</v>
          </cell>
          <cell r="D51" t="str">
            <v>FFSMED</v>
          </cell>
          <cell r="E51">
            <v>6370844.12999993</v>
          </cell>
          <cell r="F51">
            <v>133724.16283048541</v>
          </cell>
        </row>
        <row r="52">
          <cell r="A52" t="str">
            <v>8U</v>
          </cell>
          <cell r="B52" t="str">
            <v>ACTIVE</v>
          </cell>
          <cell r="C52" t="str">
            <v>Standard Silver</v>
          </cell>
          <cell r="D52" t="str">
            <v>FIXBPR</v>
          </cell>
          <cell r="E52">
            <v>55072.249999991232</v>
          </cell>
          <cell r="F52">
            <v>12.8</v>
          </cell>
        </row>
        <row r="53">
          <cell r="A53" t="str">
            <v>8U</v>
          </cell>
          <cell r="B53" t="str">
            <v>ACTIVE</v>
          </cell>
          <cell r="C53" t="str">
            <v>Standard Silver</v>
          </cell>
          <cell r="D53" t="str">
            <v>FIXCHT</v>
          </cell>
          <cell r="E53">
            <v>48230.92376451099</v>
          </cell>
          <cell r="F53">
            <v>11.594360117105319</v>
          </cell>
        </row>
        <row r="54">
          <cell r="A54" t="str">
            <v>8U</v>
          </cell>
          <cell r="B54" t="str">
            <v>ACTIVE</v>
          </cell>
          <cell r="C54" t="str">
            <v>Standard Silver</v>
          </cell>
          <cell r="D54" t="str">
            <v>FIXLAB</v>
          </cell>
          <cell r="E54">
            <v>10.15</v>
          </cell>
          <cell r="F54">
            <v>0</v>
          </cell>
        </row>
        <row r="55">
          <cell r="A55" t="str">
            <v>8U</v>
          </cell>
          <cell r="B55" t="str">
            <v>ACTIVE</v>
          </cell>
          <cell r="C55" t="str">
            <v>Standard Silver</v>
          </cell>
          <cell r="D55" t="str">
            <v>FIXPCP</v>
          </cell>
          <cell r="E55">
            <v>85121.790000001114</v>
          </cell>
          <cell r="F55">
            <v>490.13999999999993</v>
          </cell>
        </row>
        <row r="56">
          <cell r="A56" t="str">
            <v>8U</v>
          </cell>
          <cell r="B56" t="str">
            <v>ACTIVE</v>
          </cell>
          <cell r="C56" t="str">
            <v>Standard Silver</v>
          </cell>
          <cell r="D56" t="str">
            <v>MEDCSR</v>
          </cell>
          <cell r="E56">
            <v>-277085.86999999976</v>
          </cell>
          <cell r="F56">
            <v>0</v>
          </cell>
        </row>
        <row r="57">
          <cell r="A57" t="str">
            <v>8U</v>
          </cell>
          <cell r="B57" t="str">
            <v>ACTIVE</v>
          </cell>
          <cell r="C57" t="str">
            <v>Standard Silver CDHP</v>
          </cell>
          <cell r="D57" t="str">
            <v>FFSCAP</v>
          </cell>
          <cell r="E57">
            <v>0</v>
          </cell>
          <cell r="F57">
            <v>0</v>
          </cell>
        </row>
      </sheetData>
      <sheetData sheetId="13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EOM</v>
          </cell>
          <cell r="E1" t="str">
            <v>rsk</v>
          </cell>
          <cell r="F1" t="str">
            <v>mm</v>
          </cell>
          <cell r="G1" t="str">
            <v>asf</v>
          </cell>
        </row>
        <row r="2">
          <cell r="A2" t="str">
            <v>8U</v>
          </cell>
          <cell r="B2" t="str">
            <v>ACTIVE</v>
          </cell>
          <cell r="C2" t="str">
            <v>Blue Rewards Bronze CDHP</v>
          </cell>
          <cell r="D2">
            <v>6760</v>
          </cell>
          <cell r="E2">
            <v>5204.1779999998826</v>
          </cell>
          <cell r="F2">
            <v>6760</v>
          </cell>
          <cell r="G2">
            <v>7710.568949440486</v>
          </cell>
        </row>
        <row r="3">
          <cell r="A3" t="str">
            <v>8U</v>
          </cell>
          <cell r="B3" t="str">
            <v>ACTIVE</v>
          </cell>
          <cell r="C3" t="str">
            <v>Blue Rewards Gold</v>
          </cell>
          <cell r="D3">
            <v>3295</v>
          </cell>
          <cell r="E3">
            <v>4102.6889999999994</v>
          </cell>
          <cell r="F3">
            <v>3295</v>
          </cell>
          <cell r="G3">
            <v>3893.2668731140529</v>
          </cell>
        </row>
        <row r="4">
          <cell r="A4" t="str">
            <v>8U</v>
          </cell>
          <cell r="B4" t="str">
            <v>ACTIVE</v>
          </cell>
          <cell r="C4" t="str">
            <v>Blue Rewards Gold CDHP</v>
          </cell>
          <cell r="D4">
            <v>13304</v>
          </cell>
          <cell r="E4">
            <v>18724.67664000046</v>
          </cell>
          <cell r="F4">
            <v>13304</v>
          </cell>
          <cell r="G4">
            <v>14954.485312694804</v>
          </cell>
        </row>
        <row r="5">
          <cell r="A5" t="str">
            <v>8U</v>
          </cell>
          <cell r="B5" t="str">
            <v>ACTIVE</v>
          </cell>
          <cell r="C5" t="str">
            <v>Blue Rewards Silver</v>
          </cell>
          <cell r="D5">
            <v>5218</v>
          </cell>
          <cell r="E5">
            <v>6341.9023999999872</v>
          </cell>
          <cell r="F5">
            <v>5218</v>
          </cell>
          <cell r="G5">
            <v>6228.0846622895915</v>
          </cell>
        </row>
        <row r="6">
          <cell r="A6" t="str">
            <v>8U</v>
          </cell>
          <cell r="B6" t="str">
            <v>ACTIVE</v>
          </cell>
          <cell r="C6" t="str">
            <v>Catastrophic</v>
          </cell>
          <cell r="D6">
            <v>81</v>
          </cell>
          <cell r="E6">
            <v>15.93100000000001</v>
          </cell>
          <cell r="F6">
            <v>81</v>
          </cell>
          <cell r="G6">
            <v>64.367273429941747</v>
          </cell>
        </row>
        <row r="7">
          <cell r="A7" t="str">
            <v>8U</v>
          </cell>
          <cell r="B7" t="str">
            <v>ACTIVE</v>
          </cell>
          <cell r="C7" t="str">
            <v>Standard Bronze</v>
          </cell>
          <cell r="D7">
            <v>3002</v>
          </cell>
          <cell r="E7">
            <v>1893.6940000000163</v>
          </cell>
          <cell r="F7">
            <v>3002</v>
          </cell>
          <cell r="G7">
            <v>3518.1274640565448</v>
          </cell>
        </row>
        <row r="8">
          <cell r="A8" t="str">
            <v>8U</v>
          </cell>
          <cell r="B8" t="str">
            <v>ACTIVE</v>
          </cell>
          <cell r="C8" t="str">
            <v>Standard Bronze CDHP</v>
          </cell>
          <cell r="D8">
            <v>5886</v>
          </cell>
          <cell r="E8">
            <v>4355.5009999999929</v>
          </cell>
          <cell r="F8">
            <v>5886</v>
          </cell>
          <cell r="G8">
            <v>6280.8852884533508</v>
          </cell>
        </row>
        <row r="9">
          <cell r="A9" t="str">
            <v>8U</v>
          </cell>
          <cell r="B9" t="str">
            <v>ACTIVE</v>
          </cell>
          <cell r="C9" t="str">
            <v>Standard Gold</v>
          </cell>
          <cell r="D9">
            <v>10889</v>
          </cell>
          <cell r="E9">
            <v>17681.668199999829</v>
          </cell>
          <cell r="F9">
            <v>10889</v>
          </cell>
          <cell r="G9">
            <v>12355.993173984818</v>
          </cell>
        </row>
        <row r="10">
          <cell r="A10" t="str">
            <v>8U</v>
          </cell>
          <cell r="B10" t="str">
            <v>ACTIVE</v>
          </cell>
          <cell r="C10" t="str">
            <v>Standard Platinum</v>
          </cell>
          <cell r="D10">
            <v>20406</v>
          </cell>
          <cell r="E10">
            <v>40277.844400001122</v>
          </cell>
          <cell r="F10">
            <v>20406</v>
          </cell>
          <cell r="G10">
            <v>24638.917827955494</v>
          </cell>
        </row>
        <row r="11">
          <cell r="A11" t="str">
            <v>8U</v>
          </cell>
          <cell r="B11" t="str">
            <v>ACTIVE</v>
          </cell>
          <cell r="C11" t="str">
            <v>Standard Silver</v>
          </cell>
          <cell r="D11">
            <v>20843</v>
          </cell>
          <cell r="E11">
            <v>23657.734480000407</v>
          </cell>
          <cell r="F11">
            <v>20843</v>
          </cell>
          <cell r="G11">
            <v>24611.66364536219</v>
          </cell>
        </row>
      </sheetData>
      <sheetData sheetId="14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acttyp</v>
          </cell>
          <cell r="E1" t="str">
            <v>expamt</v>
          </cell>
          <cell r="F1" t="str">
            <v>overpaidcap</v>
          </cell>
        </row>
        <row r="2">
          <cell r="A2" t="str">
            <v>8T</v>
          </cell>
          <cell r="B2" t="str">
            <v>ACTIVE</v>
          </cell>
          <cell r="C2" t="str">
            <v>Blue Rewards Bronze CDHP</v>
          </cell>
          <cell r="D2" t="str">
            <v>FFSCAP</v>
          </cell>
          <cell r="E2">
            <v>0</v>
          </cell>
          <cell r="F2">
            <v>0</v>
          </cell>
        </row>
        <row r="3">
          <cell r="A3" t="str">
            <v>8T</v>
          </cell>
          <cell r="B3" t="str">
            <v>ACTIVE</v>
          </cell>
          <cell r="C3" t="str">
            <v>Blue Rewards Bronze CDHP</v>
          </cell>
          <cell r="D3" t="str">
            <v>FFSMED</v>
          </cell>
          <cell r="E3">
            <v>1529384.8799999915</v>
          </cell>
          <cell r="F3">
            <v>33168.58256554816</v>
          </cell>
        </row>
        <row r="4">
          <cell r="A4" t="str">
            <v>8T</v>
          </cell>
          <cell r="B4" t="str">
            <v>ACTIVE</v>
          </cell>
          <cell r="C4" t="str">
            <v>Blue Rewards Bronze CDHP</v>
          </cell>
          <cell r="D4" t="str">
            <v>FIXBPR</v>
          </cell>
          <cell r="E4">
            <v>17352.189999999671</v>
          </cell>
          <cell r="F4">
            <v>21.07</v>
          </cell>
        </row>
        <row r="5">
          <cell r="A5" t="str">
            <v>8T</v>
          </cell>
          <cell r="B5" t="str">
            <v>ACTIVE</v>
          </cell>
          <cell r="C5" t="str">
            <v>Blue Rewards Bronze CDHP</v>
          </cell>
          <cell r="D5" t="str">
            <v>FIXCHT</v>
          </cell>
          <cell r="E5">
            <v>15616.261935739412</v>
          </cell>
          <cell r="F5">
            <v>19.934728466980172</v>
          </cell>
        </row>
        <row r="6">
          <cell r="A6" t="str">
            <v>8T</v>
          </cell>
          <cell r="B6" t="str">
            <v>ACTIVE</v>
          </cell>
          <cell r="C6" t="str">
            <v>Blue Rewards Bronze CDHP</v>
          </cell>
          <cell r="D6" t="str">
            <v>FIXPCP</v>
          </cell>
          <cell r="E6">
            <v>6589.8700000000108</v>
          </cell>
          <cell r="F6">
            <v>0</v>
          </cell>
        </row>
        <row r="7">
          <cell r="A7" t="str">
            <v>8T</v>
          </cell>
          <cell r="B7" t="str">
            <v>ACTIVE</v>
          </cell>
          <cell r="C7" t="str">
            <v>Blue Rewards Gold</v>
          </cell>
          <cell r="D7" t="str">
            <v>FFSCAP</v>
          </cell>
          <cell r="E7">
            <v>0</v>
          </cell>
          <cell r="F7">
            <v>0</v>
          </cell>
        </row>
        <row r="8">
          <cell r="A8" t="str">
            <v>8T</v>
          </cell>
          <cell r="B8" t="str">
            <v>ACTIVE</v>
          </cell>
          <cell r="C8" t="str">
            <v>Blue Rewards Gold</v>
          </cell>
          <cell r="D8" t="str">
            <v>FFSMED</v>
          </cell>
          <cell r="E8">
            <v>1232550.1900000046</v>
          </cell>
          <cell r="F8">
            <v>0</v>
          </cell>
        </row>
        <row r="9">
          <cell r="A9" t="str">
            <v>8T</v>
          </cell>
          <cell r="B9" t="str">
            <v>ACTIVE</v>
          </cell>
          <cell r="C9" t="str">
            <v>Blue Rewards Gold</v>
          </cell>
          <cell r="D9" t="str">
            <v>FIXBPR</v>
          </cell>
          <cell r="E9">
            <v>8915.7299999999741</v>
          </cell>
          <cell r="F9">
            <v>0</v>
          </cell>
        </row>
        <row r="10">
          <cell r="A10" t="str">
            <v>8T</v>
          </cell>
          <cell r="B10" t="str">
            <v>ACTIVE</v>
          </cell>
          <cell r="C10" t="str">
            <v>Blue Rewards Gold</v>
          </cell>
          <cell r="D10" t="str">
            <v>FIXCHT</v>
          </cell>
          <cell r="E10">
            <v>7984.8398374207618</v>
          </cell>
          <cell r="F10">
            <v>0</v>
          </cell>
        </row>
        <row r="11">
          <cell r="A11" t="str">
            <v>8T</v>
          </cell>
          <cell r="B11" t="str">
            <v>ACTIVE</v>
          </cell>
          <cell r="C11" t="str">
            <v>Blue Rewards Gold</v>
          </cell>
          <cell r="D11" t="str">
            <v>FIXPCP</v>
          </cell>
          <cell r="E11">
            <v>8616.9600000000337</v>
          </cell>
          <cell r="F11">
            <v>0</v>
          </cell>
        </row>
        <row r="12">
          <cell r="A12" t="str">
            <v>8T</v>
          </cell>
          <cell r="B12" t="str">
            <v>ACTIVE</v>
          </cell>
          <cell r="C12" t="str">
            <v>Blue Rewards Gold CDHP</v>
          </cell>
          <cell r="D12" t="str">
            <v>FFSCAP</v>
          </cell>
          <cell r="E12">
            <v>0</v>
          </cell>
          <cell r="F12">
            <v>0</v>
          </cell>
        </row>
        <row r="13">
          <cell r="A13" t="str">
            <v>8T</v>
          </cell>
          <cell r="B13" t="str">
            <v>ACTIVE</v>
          </cell>
          <cell r="C13" t="str">
            <v>Blue Rewards Gold CDHP</v>
          </cell>
          <cell r="D13" t="str">
            <v>FFSMED</v>
          </cell>
          <cell r="E13">
            <v>5141460.3999999613</v>
          </cell>
          <cell r="F13">
            <v>0</v>
          </cell>
        </row>
        <row r="14">
          <cell r="A14" t="str">
            <v>8T</v>
          </cell>
          <cell r="B14" t="str">
            <v>ACTIVE</v>
          </cell>
          <cell r="C14" t="str">
            <v>Blue Rewards Gold CDHP</v>
          </cell>
          <cell r="D14" t="str">
            <v>FIXBPR</v>
          </cell>
          <cell r="E14">
            <v>38679.609999998087</v>
          </cell>
          <cell r="F14">
            <v>0</v>
          </cell>
        </row>
        <row r="15">
          <cell r="A15" t="str">
            <v>8T</v>
          </cell>
          <cell r="B15" t="str">
            <v>ACTIVE</v>
          </cell>
          <cell r="C15" t="str">
            <v>Blue Rewards Gold CDHP</v>
          </cell>
          <cell r="D15" t="str">
            <v>FIXCHT</v>
          </cell>
          <cell r="E15">
            <v>35016.286619255974</v>
          </cell>
          <cell r="F15">
            <v>0</v>
          </cell>
        </row>
        <row r="16">
          <cell r="A16" t="str">
            <v>8T</v>
          </cell>
          <cell r="B16" t="str">
            <v>ACTIVE</v>
          </cell>
          <cell r="C16" t="str">
            <v>Blue Rewards Gold CDHP</v>
          </cell>
          <cell r="D16" t="str">
            <v>FIXPCP</v>
          </cell>
          <cell r="E16">
            <v>20530.049999999668</v>
          </cell>
          <cell r="F16">
            <v>0</v>
          </cell>
        </row>
        <row r="17">
          <cell r="A17" t="str">
            <v>8T</v>
          </cell>
          <cell r="B17" t="str">
            <v>ACTIVE</v>
          </cell>
          <cell r="C17" t="str">
            <v>Blue Rewards Silver</v>
          </cell>
          <cell r="D17" t="str">
            <v>FFSCAP</v>
          </cell>
          <cell r="E17">
            <v>0</v>
          </cell>
          <cell r="F17">
            <v>0</v>
          </cell>
        </row>
        <row r="18">
          <cell r="A18" t="str">
            <v>8T</v>
          </cell>
          <cell r="B18" t="str">
            <v>ACTIVE</v>
          </cell>
          <cell r="C18" t="str">
            <v>Blue Rewards Silver</v>
          </cell>
          <cell r="D18" t="str">
            <v>FFSMED</v>
          </cell>
          <cell r="E18">
            <v>3010600.5100000151</v>
          </cell>
          <cell r="F18">
            <v>155908.95798698618</v>
          </cell>
        </row>
        <row r="19">
          <cell r="A19" t="str">
            <v>8T</v>
          </cell>
          <cell r="B19" t="str">
            <v>ACTIVE</v>
          </cell>
          <cell r="C19" t="str">
            <v>Blue Rewards Silver</v>
          </cell>
          <cell r="D19" t="str">
            <v>FIXBPR</v>
          </cell>
          <cell r="E19">
            <v>19991.799999999792</v>
          </cell>
          <cell r="F19">
            <v>9.2099999999999991</v>
          </cell>
        </row>
        <row r="20">
          <cell r="A20" t="str">
            <v>8T</v>
          </cell>
          <cell r="B20" t="str">
            <v>ACTIVE</v>
          </cell>
          <cell r="C20" t="str">
            <v>Blue Rewards Silver</v>
          </cell>
          <cell r="D20" t="str">
            <v>FIXCHT</v>
          </cell>
          <cell r="E20">
            <v>17955.966479653165</v>
          </cell>
          <cell r="F20">
            <v>8.6793070288609613</v>
          </cell>
        </row>
        <row r="21">
          <cell r="A21" t="str">
            <v>8T</v>
          </cell>
          <cell r="B21" t="str">
            <v>ACTIVE</v>
          </cell>
          <cell r="C21" t="str">
            <v>Blue Rewards Silver</v>
          </cell>
          <cell r="D21" t="str">
            <v>FIXPCP</v>
          </cell>
          <cell r="E21">
            <v>10129.190000000002</v>
          </cell>
          <cell r="F21">
            <v>0</v>
          </cell>
        </row>
        <row r="22">
          <cell r="A22" t="str">
            <v>8T</v>
          </cell>
          <cell r="B22" t="str">
            <v>ACTIVE</v>
          </cell>
          <cell r="C22" t="str">
            <v>Blue Rewards Silver</v>
          </cell>
          <cell r="D22" t="str">
            <v>MEDCSR</v>
          </cell>
          <cell r="E22">
            <v>-291307.99799999991</v>
          </cell>
          <cell r="F22">
            <v>0</v>
          </cell>
        </row>
        <row r="23">
          <cell r="A23" t="str">
            <v>8T</v>
          </cell>
          <cell r="B23" t="str">
            <v>ACTIVE</v>
          </cell>
          <cell r="C23" t="str">
            <v>Catastrophic</v>
          </cell>
          <cell r="D23" t="str">
            <v>FFSMED</v>
          </cell>
          <cell r="E23">
            <v>17886.96</v>
          </cell>
          <cell r="F23">
            <v>0</v>
          </cell>
        </row>
        <row r="24">
          <cell r="A24" t="str">
            <v>8T</v>
          </cell>
          <cell r="B24" t="str">
            <v>ACTIVE</v>
          </cell>
          <cell r="C24" t="str">
            <v>Catastrophic</v>
          </cell>
          <cell r="D24" t="str">
            <v>FIXBPR</v>
          </cell>
          <cell r="E24">
            <v>221.4699999999996</v>
          </cell>
          <cell r="F24">
            <v>0</v>
          </cell>
        </row>
        <row r="25">
          <cell r="A25" t="str">
            <v>8T</v>
          </cell>
          <cell r="B25" t="str">
            <v>ACTIVE</v>
          </cell>
          <cell r="C25" t="str">
            <v>Catastrophic</v>
          </cell>
          <cell r="D25" t="str">
            <v>FIXCHT</v>
          </cell>
          <cell r="E25">
            <v>198.87818046185487</v>
          </cell>
          <cell r="F25">
            <v>0</v>
          </cell>
        </row>
        <row r="26">
          <cell r="A26" t="str">
            <v>8T</v>
          </cell>
          <cell r="B26" t="str">
            <v>ACTIVE</v>
          </cell>
          <cell r="C26" t="str">
            <v>Catastrophic</v>
          </cell>
          <cell r="D26" t="str">
            <v>FIXPCP</v>
          </cell>
          <cell r="E26">
            <v>7.13</v>
          </cell>
          <cell r="F26">
            <v>0</v>
          </cell>
        </row>
        <row r="27">
          <cell r="A27" t="str">
            <v>8T</v>
          </cell>
          <cell r="B27" t="str">
            <v>ACTIVE</v>
          </cell>
          <cell r="C27" t="str">
            <v>Standard Bronze</v>
          </cell>
          <cell r="D27" t="str">
            <v>FFSCAP</v>
          </cell>
          <cell r="E27">
            <v>0</v>
          </cell>
          <cell r="F27">
            <v>0</v>
          </cell>
        </row>
        <row r="28">
          <cell r="A28" t="str">
            <v>8T</v>
          </cell>
          <cell r="B28" t="str">
            <v>ACTIVE</v>
          </cell>
          <cell r="C28" t="str">
            <v>Standard Bronze</v>
          </cell>
          <cell r="D28" t="str">
            <v>FFSMED</v>
          </cell>
          <cell r="E28">
            <v>1361803.6699999992</v>
          </cell>
          <cell r="F28">
            <v>0</v>
          </cell>
        </row>
        <row r="29">
          <cell r="A29" t="str">
            <v>8T</v>
          </cell>
          <cell r="B29" t="str">
            <v>ACTIVE</v>
          </cell>
          <cell r="C29" t="str">
            <v>Standard Bronze</v>
          </cell>
          <cell r="D29" t="str">
            <v>FIXBPR</v>
          </cell>
          <cell r="E29">
            <v>13049.179999999669</v>
          </cell>
          <cell r="F29">
            <v>0</v>
          </cell>
        </row>
        <row r="30">
          <cell r="A30" t="str">
            <v>8T</v>
          </cell>
          <cell r="B30" t="str">
            <v>ACTIVE</v>
          </cell>
          <cell r="C30" t="str">
            <v>Standard Bronze</v>
          </cell>
          <cell r="D30" t="str">
            <v>FIXCHT</v>
          </cell>
          <cell r="E30">
            <v>11681.377404342291</v>
          </cell>
          <cell r="F30">
            <v>0</v>
          </cell>
        </row>
        <row r="31">
          <cell r="A31" t="str">
            <v>8T</v>
          </cell>
          <cell r="B31" t="str">
            <v>ACTIVE</v>
          </cell>
          <cell r="C31" t="str">
            <v>Standard Bronze</v>
          </cell>
          <cell r="D31" t="str">
            <v>FIXPCP</v>
          </cell>
          <cell r="E31">
            <v>2940.4000000000078</v>
          </cell>
          <cell r="F31">
            <v>0</v>
          </cell>
        </row>
        <row r="32">
          <cell r="A32" t="str">
            <v>8T</v>
          </cell>
          <cell r="B32" t="str">
            <v>ACTIVE</v>
          </cell>
          <cell r="C32" t="str">
            <v>Standard Bronze CDHP</v>
          </cell>
          <cell r="D32" t="str">
            <v>FFSCAP</v>
          </cell>
          <cell r="E32">
            <v>0</v>
          </cell>
          <cell r="F32">
            <v>0</v>
          </cell>
        </row>
        <row r="33">
          <cell r="A33" t="str">
            <v>8T</v>
          </cell>
          <cell r="B33" t="str">
            <v>ACTIVE</v>
          </cell>
          <cell r="C33" t="str">
            <v>Standard Bronze CDHP</v>
          </cell>
          <cell r="D33" t="str">
            <v>FFSMED</v>
          </cell>
          <cell r="E33">
            <v>1010818.9100000006</v>
          </cell>
          <cell r="F33">
            <v>0</v>
          </cell>
        </row>
        <row r="34">
          <cell r="A34" t="str">
            <v>8T</v>
          </cell>
          <cell r="B34" t="str">
            <v>ACTIVE</v>
          </cell>
          <cell r="C34" t="str">
            <v>Standard Bronze CDHP</v>
          </cell>
          <cell r="D34" t="str">
            <v>FIXBPR</v>
          </cell>
          <cell r="E34">
            <v>12269.859999999784</v>
          </cell>
          <cell r="F34">
            <v>0</v>
          </cell>
        </row>
        <row r="35">
          <cell r="A35" t="str">
            <v>8T</v>
          </cell>
          <cell r="B35" t="str">
            <v>ACTIVE</v>
          </cell>
          <cell r="C35" t="str">
            <v>Standard Bronze CDHP</v>
          </cell>
          <cell r="D35" t="str">
            <v>FIXCHT</v>
          </cell>
          <cell r="E35">
            <v>10959.006338116649</v>
          </cell>
          <cell r="F35">
            <v>0</v>
          </cell>
        </row>
        <row r="36">
          <cell r="A36" t="str">
            <v>8T</v>
          </cell>
          <cell r="B36" t="str">
            <v>ACTIVE</v>
          </cell>
          <cell r="C36" t="str">
            <v>Standard Bronze CDHP</v>
          </cell>
          <cell r="D36" t="str">
            <v>FIXPCP</v>
          </cell>
          <cell r="E36">
            <v>4475.7800000000161</v>
          </cell>
          <cell r="F36">
            <v>0</v>
          </cell>
        </row>
        <row r="37">
          <cell r="A37" t="str">
            <v>8T</v>
          </cell>
          <cell r="B37" t="str">
            <v>ACTIVE</v>
          </cell>
          <cell r="C37" t="str">
            <v>Standard Bronze CDHP</v>
          </cell>
          <cell r="D37" t="str">
            <v>MEDCSR</v>
          </cell>
          <cell r="E37">
            <v>-409.62</v>
          </cell>
          <cell r="F37">
            <v>0</v>
          </cell>
        </row>
        <row r="38">
          <cell r="A38" t="str">
            <v>8T</v>
          </cell>
          <cell r="B38" t="str">
            <v>ACTIVE</v>
          </cell>
          <cell r="C38" t="str">
            <v>Standard Gold</v>
          </cell>
          <cell r="D38" t="str">
            <v>FFSCAP</v>
          </cell>
          <cell r="E38">
            <v>0</v>
          </cell>
          <cell r="F38">
            <v>0</v>
          </cell>
        </row>
        <row r="39">
          <cell r="A39" t="str">
            <v>8T</v>
          </cell>
          <cell r="B39" t="str">
            <v>ACTIVE</v>
          </cell>
          <cell r="C39" t="str">
            <v>Standard Gold</v>
          </cell>
          <cell r="D39" t="str">
            <v>FFSMED</v>
          </cell>
          <cell r="E39">
            <v>5407562.7399999155</v>
          </cell>
          <cell r="F39">
            <v>212408.90968632771</v>
          </cell>
        </row>
        <row r="40">
          <cell r="A40" t="str">
            <v>8T</v>
          </cell>
          <cell r="B40" t="str">
            <v>ACTIVE</v>
          </cell>
          <cell r="C40" t="str">
            <v>Standard Gold</v>
          </cell>
          <cell r="D40" t="str">
            <v>FIXBPR</v>
          </cell>
          <cell r="E40">
            <v>36365.689999998802</v>
          </cell>
          <cell r="F40">
            <v>15.35</v>
          </cell>
        </row>
        <row r="41">
          <cell r="A41" t="str">
            <v>8T</v>
          </cell>
          <cell r="B41" t="str">
            <v>ACTIVE</v>
          </cell>
          <cell r="C41" t="str">
            <v>Standard Gold</v>
          </cell>
          <cell r="D41" t="str">
            <v>FIXCHT</v>
          </cell>
          <cell r="E41">
            <v>32680.944644404499</v>
          </cell>
          <cell r="F41">
            <v>14.367607687175292</v>
          </cell>
        </row>
        <row r="42">
          <cell r="A42" t="str">
            <v>8T</v>
          </cell>
          <cell r="B42" t="str">
            <v>ACTIVE</v>
          </cell>
          <cell r="C42" t="str">
            <v>Standard Gold</v>
          </cell>
          <cell r="D42" t="str">
            <v>FIXPCP</v>
          </cell>
          <cell r="E42">
            <v>23211.120000000166</v>
          </cell>
          <cell r="F42">
            <v>129.67000000000002</v>
          </cell>
        </row>
        <row r="43">
          <cell r="A43" t="str">
            <v>8T</v>
          </cell>
          <cell r="B43" t="str">
            <v>ACTIVE</v>
          </cell>
          <cell r="C43" t="str">
            <v>Standard Platinum</v>
          </cell>
          <cell r="D43" t="str">
            <v>FFSCAP</v>
          </cell>
          <cell r="E43">
            <v>0</v>
          </cell>
          <cell r="F43">
            <v>0</v>
          </cell>
        </row>
        <row r="44">
          <cell r="A44" t="str">
            <v>8T</v>
          </cell>
          <cell r="B44" t="str">
            <v>ACTIVE</v>
          </cell>
          <cell r="C44" t="str">
            <v>Standard Platinum</v>
          </cell>
          <cell r="D44" t="str">
            <v>FFSMED</v>
          </cell>
          <cell r="E44">
            <v>18407071.100000259</v>
          </cell>
          <cell r="F44">
            <v>800610.34392506594</v>
          </cell>
        </row>
        <row r="45">
          <cell r="A45" t="str">
            <v>8T</v>
          </cell>
          <cell r="B45" t="str">
            <v>ACTIVE</v>
          </cell>
          <cell r="C45" t="str">
            <v>Standard Platinum</v>
          </cell>
          <cell r="D45" t="str">
            <v>FIXBPR</v>
          </cell>
          <cell r="E45">
            <v>75833.179999996995</v>
          </cell>
          <cell r="F45">
            <v>50.560000000000009</v>
          </cell>
        </row>
        <row r="46">
          <cell r="A46" t="str">
            <v>8T</v>
          </cell>
          <cell r="B46" t="str">
            <v>ACTIVE</v>
          </cell>
          <cell r="C46" t="str">
            <v>Standard Platinum</v>
          </cell>
          <cell r="D46" t="str">
            <v>FIXCHT</v>
          </cell>
          <cell r="E46">
            <v>68200.254836209962</v>
          </cell>
          <cell r="F46">
            <v>45.44293293298405</v>
          </cell>
        </row>
        <row r="47">
          <cell r="A47" t="str">
            <v>8T</v>
          </cell>
          <cell r="B47" t="str">
            <v>ACTIVE</v>
          </cell>
          <cell r="C47" t="str">
            <v>Standard Platinum</v>
          </cell>
          <cell r="D47" t="str">
            <v>FIXPCP</v>
          </cell>
          <cell r="E47">
            <v>64348.939999998889</v>
          </cell>
          <cell r="F47">
            <v>0</v>
          </cell>
        </row>
        <row r="48">
          <cell r="A48" t="str">
            <v>8T</v>
          </cell>
          <cell r="B48" t="str">
            <v>ACTIVE</v>
          </cell>
          <cell r="C48" t="str">
            <v>Standard Silver</v>
          </cell>
          <cell r="D48" t="str">
            <v>FFSCAP</v>
          </cell>
          <cell r="E48">
            <v>0</v>
          </cell>
          <cell r="F48">
            <v>0</v>
          </cell>
        </row>
        <row r="49">
          <cell r="A49" t="str">
            <v>8T</v>
          </cell>
          <cell r="B49" t="str">
            <v>ACTIVE</v>
          </cell>
          <cell r="C49" t="str">
            <v>Standard Silver</v>
          </cell>
          <cell r="D49" t="str">
            <v>FFSMED</v>
          </cell>
          <cell r="E49">
            <v>14018091.150000298</v>
          </cell>
          <cell r="F49">
            <v>1225402.2547550471</v>
          </cell>
        </row>
        <row r="50">
          <cell r="A50" t="str">
            <v>8T</v>
          </cell>
          <cell r="B50" t="str">
            <v>ACTIVE</v>
          </cell>
          <cell r="C50" t="str">
            <v>Standard Silver</v>
          </cell>
          <cell r="D50" t="str">
            <v>FIXBPR</v>
          </cell>
          <cell r="E50">
            <v>76640.759999997186</v>
          </cell>
          <cell r="F50">
            <v>71.539999999999978</v>
          </cell>
        </row>
        <row r="51">
          <cell r="A51" t="str">
            <v>8T</v>
          </cell>
          <cell r="B51" t="str">
            <v>ACTIVE</v>
          </cell>
          <cell r="C51" t="str">
            <v>Standard Silver</v>
          </cell>
          <cell r="D51" t="str">
            <v>FIXCHT</v>
          </cell>
          <cell r="E51">
            <v>68897.955571729195</v>
          </cell>
          <cell r="F51">
            <v>66.274729729384546</v>
          </cell>
        </row>
        <row r="52">
          <cell r="A52" t="str">
            <v>8T</v>
          </cell>
          <cell r="B52" t="str">
            <v>ACTIVE</v>
          </cell>
          <cell r="C52" t="str">
            <v>Standard Silver</v>
          </cell>
          <cell r="D52" t="str">
            <v>FIXLAB</v>
          </cell>
          <cell r="E52">
            <v>3.87</v>
          </cell>
          <cell r="F52">
            <v>0</v>
          </cell>
        </row>
        <row r="53">
          <cell r="A53" t="str">
            <v>8T</v>
          </cell>
          <cell r="B53" t="str">
            <v>ACTIVE</v>
          </cell>
          <cell r="C53" t="str">
            <v>Standard Silver</v>
          </cell>
          <cell r="D53" t="str">
            <v>FIXPCP</v>
          </cell>
          <cell r="E53">
            <v>30105.87000000069</v>
          </cell>
          <cell r="F53">
            <v>29.16</v>
          </cell>
        </row>
        <row r="54">
          <cell r="A54" t="str">
            <v>8T</v>
          </cell>
          <cell r="B54" t="str">
            <v>ACTIVE</v>
          </cell>
          <cell r="C54" t="str">
            <v>Standard Silver</v>
          </cell>
          <cell r="D54" t="str">
            <v>MEDCSR</v>
          </cell>
          <cell r="E54">
            <v>-918201.41100000148</v>
          </cell>
          <cell r="F54">
            <v>-1459.0329999999999</v>
          </cell>
        </row>
        <row r="55">
          <cell r="A55" t="str">
            <v>8T</v>
          </cell>
          <cell r="B55" t="str">
            <v>ACTIVE</v>
          </cell>
          <cell r="C55" t="str">
            <v>Standard Silver CDHP</v>
          </cell>
          <cell r="D55" t="str">
            <v>FFSCAP</v>
          </cell>
          <cell r="E55">
            <v>0</v>
          </cell>
          <cell r="F55">
            <v>0</v>
          </cell>
        </row>
        <row r="56">
          <cell r="A56" t="str">
            <v>8T</v>
          </cell>
          <cell r="B56" t="str">
            <v>ACTIVE</v>
          </cell>
          <cell r="C56" t="str">
            <v>Standard Silver CDHP</v>
          </cell>
          <cell r="D56" t="str">
            <v>FFSMED</v>
          </cell>
          <cell r="E56">
            <v>5027780.8200000236</v>
          </cell>
          <cell r="F56">
            <v>547.01</v>
          </cell>
        </row>
      </sheetData>
      <sheetData sheetId="15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EOM</v>
          </cell>
          <cell r="E1" t="str">
            <v>rsk</v>
          </cell>
          <cell r="F1" t="str">
            <v>mm</v>
          </cell>
          <cell r="G1" t="str">
            <v>asf</v>
          </cell>
        </row>
        <row r="2">
          <cell r="A2" t="str">
            <v>8T</v>
          </cell>
          <cell r="B2" t="str">
            <v>ACTIVE</v>
          </cell>
          <cell r="C2" t="str">
            <v>Blue Rewards Bronze CDHP</v>
          </cell>
          <cell r="D2">
            <v>6900</v>
          </cell>
          <cell r="E2">
            <v>6972.300719999912</v>
          </cell>
          <cell r="F2">
            <v>6900</v>
          </cell>
          <cell r="G2">
            <v>8878.6850066272655</v>
          </cell>
        </row>
        <row r="3">
          <cell r="A3" t="str">
            <v>8T</v>
          </cell>
          <cell r="B3" t="str">
            <v>ACTIVE</v>
          </cell>
          <cell r="C3" t="str">
            <v>Blue Rewards Gold</v>
          </cell>
          <cell r="D3">
            <v>3191</v>
          </cell>
          <cell r="E3">
            <v>4921.2360000000317</v>
          </cell>
          <cell r="F3">
            <v>3191</v>
          </cell>
          <cell r="G3">
            <v>4049.8756354509655</v>
          </cell>
        </row>
        <row r="4">
          <cell r="A4" t="str">
            <v>8T</v>
          </cell>
          <cell r="B4" t="str">
            <v>ACTIVE</v>
          </cell>
          <cell r="C4" t="str">
            <v>Blue Rewards Gold CDHP</v>
          </cell>
          <cell r="D4">
            <v>13779</v>
          </cell>
          <cell r="E4">
            <v>21070.176000000305</v>
          </cell>
          <cell r="F4">
            <v>13779</v>
          </cell>
          <cell r="G4">
            <v>17048.412202400796</v>
          </cell>
        </row>
        <row r="5">
          <cell r="A5" t="str">
            <v>8T</v>
          </cell>
          <cell r="B5" t="str">
            <v>ACTIVE</v>
          </cell>
          <cell r="C5" t="str">
            <v>Blue Rewards Silver</v>
          </cell>
          <cell r="D5">
            <v>8371</v>
          </cell>
          <cell r="E5">
            <v>10374.111920000096</v>
          </cell>
          <cell r="F5">
            <v>8371</v>
          </cell>
          <cell r="G5">
            <v>11359.080616268859</v>
          </cell>
        </row>
        <row r="6">
          <cell r="A6" t="str">
            <v>8T</v>
          </cell>
          <cell r="B6" t="str">
            <v>ACTIVE</v>
          </cell>
          <cell r="C6" t="str">
            <v>Catastrophic</v>
          </cell>
          <cell r="D6">
            <v>140</v>
          </cell>
          <cell r="E6">
            <v>46.346000000000046</v>
          </cell>
          <cell r="F6">
            <v>140</v>
          </cell>
          <cell r="G6">
            <v>101.79994415053686</v>
          </cell>
        </row>
        <row r="7">
          <cell r="A7" t="str">
            <v>8T</v>
          </cell>
          <cell r="B7" t="str">
            <v>ACTIVE</v>
          </cell>
          <cell r="C7" t="str">
            <v>Standard Bronze</v>
          </cell>
          <cell r="D7">
            <v>5286</v>
          </cell>
          <cell r="E7">
            <v>5408.9830199999396</v>
          </cell>
          <cell r="F7">
            <v>5286</v>
          </cell>
          <cell r="G7">
            <v>6531.6253258610259</v>
          </cell>
        </row>
        <row r="8">
          <cell r="A8" t="str">
            <v>8T</v>
          </cell>
          <cell r="B8" t="str">
            <v>ACTIVE</v>
          </cell>
          <cell r="C8" t="str">
            <v>Standard Bronze CDHP</v>
          </cell>
          <cell r="D8">
            <v>5010</v>
          </cell>
          <cell r="E8">
            <v>3909.7596000000153</v>
          </cell>
          <cell r="F8">
            <v>5010</v>
          </cell>
          <cell r="G8">
            <v>6410.1639540424048</v>
          </cell>
        </row>
        <row r="9">
          <cell r="A9" t="str">
            <v>8T</v>
          </cell>
          <cell r="B9" t="str">
            <v>ACTIVE</v>
          </cell>
          <cell r="C9" t="str">
            <v>Standard Gold</v>
          </cell>
          <cell r="D9">
            <v>13737</v>
          </cell>
          <cell r="E9">
            <v>21109.184160000543</v>
          </cell>
          <cell r="F9">
            <v>13737</v>
          </cell>
          <cell r="G9">
            <v>18173.131382313753</v>
          </cell>
        </row>
        <row r="10">
          <cell r="A10" t="str">
            <v>8T</v>
          </cell>
          <cell r="B10" t="str">
            <v>ACTIVE</v>
          </cell>
          <cell r="C10" t="str">
            <v>Standard Platinum</v>
          </cell>
          <cell r="D10">
            <v>27483</v>
          </cell>
          <cell r="E10">
            <v>67383.247280011507</v>
          </cell>
          <cell r="F10">
            <v>27483</v>
          </cell>
          <cell r="G10">
            <v>38010.025115541102</v>
          </cell>
        </row>
        <row r="11">
          <cell r="A11" t="str">
            <v>8T</v>
          </cell>
          <cell r="B11" t="str">
            <v>ACTIVE</v>
          </cell>
          <cell r="C11" t="str">
            <v>Standard Silver</v>
          </cell>
          <cell r="D11">
            <v>30411</v>
          </cell>
          <cell r="E11">
            <v>45690.339440003991</v>
          </cell>
          <cell r="F11">
            <v>30411</v>
          </cell>
          <cell r="G11">
            <v>41875.797494345701</v>
          </cell>
        </row>
      </sheetData>
      <sheetData sheetId="16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acttyp</v>
          </cell>
          <cell r="E1" t="str">
            <v>expamt</v>
          </cell>
          <cell r="F1" t="str">
            <v>overpaidcap</v>
          </cell>
        </row>
      </sheetData>
      <sheetData sheetId="17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EOM</v>
          </cell>
          <cell r="E1" t="str">
            <v>rsk</v>
          </cell>
          <cell r="F1" t="str">
            <v>mm</v>
          </cell>
          <cell r="G1" t="str">
            <v>asf</v>
          </cell>
        </row>
      </sheetData>
      <sheetData sheetId="18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acttyp</v>
          </cell>
          <cell r="E1" t="str">
            <v>expamt</v>
          </cell>
          <cell r="F1" t="str">
            <v>overpaidcap</v>
          </cell>
        </row>
        <row r="2">
          <cell r="A2" t="str">
            <v>NO</v>
          </cell>
          <cell r="B2" t="str">
            <v>ACTIVE</v>
          </cell>
          <cell r="C2" t="str">
            <v>Blue Rewards Bronze CDHP</v>
          </cell>
          <cell r="D2" t="str">
            <v>FFSCAP</v>
          </cell>
          <cell r="E2">
            <v>0</v>
          </cell>
          <cell r="F2">
            <v>0</v>
          </cell>
        </row>
        <row r="3">
          <cell r="A3" t="str">
            <v>NO</v>
          </cell>
          <cell r="B3" t="str">
            <v>ACTIVE</v>
          </cell>
          <cell r="C3" t="str">
            <v>Blue Rewards Bronze CDHP</v>
          </cell>
          <cell r="D3" t="str">
            <v>FFSMED</v>
          </cell>
          <cell r="E3">
            <v>3798894.0500000142</v>
          </cell>
          <cell r="F3">
            <v>620645.70991476392</v>
          </cell>
        </row>
        <row r="4">
          <cell r="A4" t="str">
            <v>NO</v>
          </cell>
          <cell r="B4" t="str">
            <v>ACTIVE</v>
          </cell>
          <cell r="C4" t="str">
            <v>Blue Rewards Bronze CDHP</v>
          </cell>
          <cell r="D4" t="str">
            <v>FIXBPR</v>
          </cell>
          <cell r="E4">
            <v>14283.959999999972</v>
          </cell>
          <cell r="F4">
            <v>0</v>
          </cell>
        </row>
        <row r="5">
          <cell r="A5" t="str">
            <v>NO</v>
          </cell>
          <cell r="B5" t="str">
            <v>ACTIVE</v>
          </cell>
          <cell r="C5" t="str">
            <v>Blue Rewards Bronze CDHP</v>
          </cell>
          <cell r="D5" t="str">
            <v>FIXCHT</v>
          </cell>
          <cell r="E5">
            <v>12729.110566335097</v>
          </cell>
          <cell r="F5">
            <v>0</v>
          </cell>
        </row>
        <row r="6">
          <cell r="A6" t="str">
            <v>NO</v>
          </cell>
          <cell r="B6" t="str">
            <v>ACTIVE</v>
          </cell>
          <cell r="C6" t="str">
            <v>Blue Rewards Bronze CDHP</v>
          </cell>
          <cell r="D6" t="str">
            <v>FIXLAB</v>
          </cell>
          <cell r="E6">
            <v>12.629999999999997</v>
          </cell>
          <cell r="F6">
            <v>0</v>
          </cell>
        </row>
        <row r="7">
          <cell r="A7" t="str">
            <v>NO</v>
          </cell>
          <cell r="B7" t="str">
            <v>ACTIVE</v>
          </cell>
          <cell r="C7" t="str">
            <v>Blue Rewards Bronze CDHP</v>
          </cell>
          <cell r="D7" t="str">
            <v>FIXPCP</v>
          </cell>
          <cell r="E7">
            <v>16242.869999999921</v>
          </cell>
          <cell r="F7">
            <v>24.089999999999996</v>
          </cell>
        </row>
        <row r="8">
          <cell r="A8" t="str">
            <v>NO</v>
          </cell>
          <cell r="B8" t="str">
            <v>ACTIVE</v>
          </cell>
          <cell r="C8" t="str">
            <v>Blue Rewards Gold</v>
          </cell>
          <cell r="D8" t="str">
            <v>FFSCAP</v>
          </cell>
          <cell r="E8">
            <v>0</v>
          </cell>
          <cell r="F8">
            <v>0</v>
          </cell>
        </row>
        <row r="9">
          <cell r="A9" t="str">
            <v>NO</v>
          </cell>
          <cell r="B9" t="str">
            <v>ACTIVE</v>
          </cell>
          <cell r="C9" t="str">
            <v>Blue Rewards Gold</v>
          </cell>
          <cell r="D9" t="str">
            <v>FFSMED</v>
          </cell>
          <cell r="E9">
            <v>2209918.7299999967</v>
          </cell>
          <cell r="F9">
            <v>255403.67269948719</v>
          </cell>
        </row>
        <row r="10">
          <cell r="A10" t="str">
            <v>NO</v>
          </cell>
          <cell r="B10" t="str">
            <v>ACTIVE</v>
          </cell>
          <cell r="C10" t="str">
            <v>Blue Rewards Gold</v>
          </cell>
          <cell r="D10" t="str">
            <v>FIXBPR</v>
          </cell>
          <cell r="E10">
            <v>4947.2800000000652</v>
          </cell>
          <cell r="F10">
            <v>0</v>
          </cell>
        </row>
        <row r="11">
          <cell r="A11" t="str">
            <v>NO</v>
          </cell>
          <cell r="B11" t="str">
            <v>ACTIVE</v>
          </cell>
          <cell r="C11" t="str">
            <v>Blue Rewards Gold</v>
          </cell>
          <cell r="D11" t="str">
            <v>FIXCHT</v>
          </cell>
          <cell r="E11">
            <v>4387.1814615835447</v>
          </cell>
          <cell r="F11">
            <v>0</v>
          </cell>
        </row>
        <row r="12">
          <cell r="A12" t="str">
            <v>NO</v>
          </cell>
          <cell r="B12" t="str">
            <v>ACTIVE</v>
          </cell>
          <cell r="C12" t="str">
            <v>Blue Rewards Gold</v>
          </cell>
          <cell r="D12" t="str">
            <v>FIXLAB</v>
          </cell>
          <cell r="E12">
            <v>36.25</v>
          </cell>
          <cell r="F12">
            <v>0</v>
          </cell>
        </row>
        <row r="13">
          <cell r="A13" t="str">
            <v>NO</v>
          </cell>
          <cell r="B13" t="str">
            <v>ACTIVE</v>
          </cell>
          <cell r="C13" t="str">
            <v>Blue Rewards Gold</v>
          </cell>
          <cell r="D13" t="str">
            <v>FIXPCP</v>
          </cell>
          <cell r="E13">
            <v>12536.6799999999</v>
          </cell>
          <cell r="F13">
            <v>0</v>
          </cell>
        </row>
        <row r="14">
          <cell r="A14" t="str">
            <v>NO</v>
          </cell>
          <cell r="B14" t="str">
            <v>ACTIVE</v>
          </cell>
          <cell r="C14" t="str">
            <v>Blue Rewards Gold CDHP</v>
          </cell>
          <cell r="D14" t="str">
            <v>FFSCAP</v>
          </cell>
          <cell r="E14">
            <v>0</v>
          </cell>
          <cell r="F14">
            <v>0</v>
          </cell>
        </row>
        <row r="15">
          <cell r="A15" t="str">
            <v>NO</v>
          </cell>
          <cell r="B15" t="str">
            <v>ACTIVE</v>
          </cell>
          <cell r="C15" t="str">
            <v>Blue Rewards Gold CDHP</v>
          </cell>
          <cell r="D15" t="str">
            <v>FFSMED</v>
          </cell>
          <cell r="E15">
            <v>7202049.0999999614</v>
          </cell>
          <cell r="F15">
            <v>153006.00106894207</v>
          </cell>
        </row>
        <row r="16">
          <cell r="A16" t="str">
            <v>NO</v>
          </cell>
          <cell r="B16" t="str">
            <v>ACTIVE</v>
          </cell>
          <cell r="C16" t="str">
            <v>Blue Rewards Gold CDHP</v>
          </cell>
          <cell r="D16" t="str">
            <v>FIXBPR</v>
          </cell>
          <cell r="E16">
            <v>15797.839999999849</v>
          </cell>
          <cell r="F16">
            <v>9.39</v>
          </cell>
        </row>
        <row r="17">
          <cell r="A17" t="str">
            <v>NO</v>
          </cell>
          <cell r="B17" t="str">
            <v>ACTIVE</v>
          </cell>
          <cell r="C17" t="str">
            <v>Blue Rewards Gold CDHP</v>
          </cell>
          <cell r="D17" t="str">
            <v>FIXCHT</v>
          </cell>
          <cell r="E17">
            <v>14084.040542936082</v>
          </cell>
          <cell r="F17">
            <v>8.6793070288609613</v>
          </cell>
        </row>
        <row r="18">
          <cell r="A18" t="str">
            <v>NO</v>
          </cell>
          <cell r="B18" t="str">
            <v>ACTIVE</v>
          </cell>
          <cell r="C18" t="str">
            <v>Blue Rewards Gold CDHP</v>
          </cell>
          <cell r="D18" t="str">
            <v>FIXLAB</v>
          </cell>
          <cell r="E18">
            <v>0.7</v>
          </cell>
          <cell r="F18">
            <v>0</v>
          </cell>
        </row>
        <row r="19">
          <cell r="A19" t="str">
            <v>NO</v>
          </cell>
          <cell r="B19" t="str">
            <v>ACTIVE</v>
          </cell>
          <cell r="C19" t="str">
            <v>Blue Rewards Gold CDHP</v>
          </cell>
          <cell r="D19" t="str">
            <v>FIXPCP</v>
          </cell>
          <cell r="E19">
            <v>31869.989999997983</v>
          </cell>
          <cell r="F19">
            <v>31.38</v>
          </cell>
        </row>
        <row r="20">
          <cell r="A20" t="str">
            <v>NO</v>
          </cell>
          <cell r="B20" t="str">
            <v>ACTIVE</v>
          </cell>
          <cell r="C20" t="str">
            <v>Blue Rewards Silver</v>
          </cell>
          <cell r="D20" t="str">
            <v>FFSCAP</v>
          </cell>
          <cell r="E20">
            <v>0</v>
          </cell>
          <cell r="F20">
            <v>0</v>
          </cell>
        </row>
        <row r="21">
          <cell r="A21" t="str">
            <v>NO</v>
          </cell>
          <cell r="B21" t="str">
            <v>ACTIVE</v>
          </cell>
          <cell r="C21" t="str">
            <v>Blue Rewards Silver</v>
          </cell>
          <cell r="D21" t="str">
            <v>FFSMED</v>
          </cell>
          <cell r="E21">
            <v>4170676.2200000016</v>
          </cell>
          <cell r="F21">
            <v>160404.46</v>
          </cell>
        </row>
        <row r="22">
          <cell r="A22" t="str">
            <v>NO</v>
          </cell>
          <cell r="B22" t="str">
            <v>ACTIVE</v>
          </cell>
          <cell r="C22" t="str">
            <v>Blue Rewards Silver</v>
          </cell>
          <cell r="D22" t="str">
            <v>FIXBPR</v>
          </cell>
          <cell r="E22">
            <v>12434.860000000079</v>
          </cell>
          <cell r="F22">
            <v>6.26</v>
          </cell>
        </row>
        <row r="23">
          <cell r="A23" t="str">
            <v>NO</v>
          </cell>
          <cell r="B23" t="str">
            <v>ACTIVE</v>
          </cell>
          <cell r="C23" t="str">
            <v>Blue Rewards Silver</v>
          </cell>
          <cell r="D23" t="str">
            <v>FIXCHT</v>
          </cell>
          <cell r="E23">
            <v>11022.356855712258</v>
          </cell>
          <cell r="F23">
            <v>5.7971800585526596</v>
          </cell>
        </row>
        <row r="24">
          <cell r="A24" t="str">
            <v>NO</v>
          </cell>
          <cell r="B24" t="str">
            <v>ACTIVE</v>
          </cell>
          <cell r="C24" t="str">
            <v>Blue Rewards Silver</v>
          </cell>
          <cell r="D24" t="str">
            <v>FIXLAB</v>
          </cell>
          <cell r="E24">
            <v>40.840000000000011</v>
          </cell>
          <cell r="F24">
            <v>0</v>
          </cell>
        </row>
        <row r="25">
          <cell r="A25" t="str">
            <v>NO</v>
          </cell>
          <cell r="B25" t="str">
            <v>ACTIVE</v>
          </cell>
          <cell r="C25" t="str">
            <v>Blue Rewards Silver</v>
          </cell>
          <cell r="D25" t="str">
            <v>FIXPCP</v>
          </cell>
          <cell r="E25">
            <v>15614.749999999773</v>
          </cell>
          <cell r="F25">
            <v>0</v>
          </cell>
        </row>
        <row r="26">
          <cell r="A26" t="str">
            <v>NO</v>
          </cell>
          <cell r="B26" t="str">
            <v>ACTIVE</v>
          </cell>
          <cell r="C26" t="str">
            <v>Blue Rewards Silver</v>
          </cell>
          <cell r="D26" t="str">
            <v>MEDCSR</v>
          </cell>
          <cell r="E26">
            <v>-500099.53400000103</v>
          </cell>
          <cell r="F26">
            <v>-425.6</v>
          </cell>
        </row>
        <row r="27">
          <cell r="A27" t="str">
            <v>NO</v>
          </cell>
          <cell r="B27" t="str">
            <v>ACTIVE</v>
          </cell>
          <cell r="C27" t="str">
            <v>Catastrophic</v>
          </cell>
          <cell r="D27" t="str">
            <v>FFSMED</v>
          </cell>
          <cell r="E27">
            <v>79829.740000000005</v>
          </cell>
          <cell r="F27">
            <v>0</v>
          </cell>
        </row>
        <row r="28">
          <cell r="A28" t="str">
            <v>NO</v>
          </cell>
          <cell r="B28" t="str">
            <v>ACTIVE</v>
          </cell>
          <cell r="C28" t="str">
            <v>Catastrophic</v>
          </cell>
          <cell r="D28" t="str">
            <v>FIXBPR</v>
          </cell>
          <cell r="E28">
            <v>427.3799999999992</v>
          </cell>
          <cell r="F28">
            <v>0</v>
          </cell>
        </row>
        <row r="29">
          <cell r="A29" t="str">
            <v>NO</v>
          </cell>
          <cell r="B29" t="str">
            <v>ACTIVE</v>
          </cell>
          <cell r="C29" t="str">
            <v>Catastrophic</v>
          </cell>
          <cell r="D29" t="str">
            <v>FIXCHT</v>
          </cell>
          <cell r="E29">
            <v>380.35792855764294</v>
          </cell>
          <cell r="F29">
            <v>0</v>
          </cell>
        </row>
        <row r="30">
          <cell r="A30" t="str">
            <v>NO</v>
          </cell>
          <cell r="B30" t="str">
            <v>ACTIVE</v>
          </cell>
          <cell r="C30" t="str">
            <v>Catastrophic</v>
          </cell>
          <cell r="D30" t="str">
            <v>FIXLAB</v>
          </cell>
          <cell r="E30">
            <v>14.5</v>
          </cell>
          <cell r="F30">
            <v>0</v>
          </cell>
        </row>
        <row r="31">
          <cell r="A31" t="str">
            <v>NO</v>
          </cell>
          <cell r="B31" t="str">
            <v>ACTIVE</v>
          </cell>
          <cell r="C31" t="str">
            <v>Catastrophic</v>
          </cell>
          <cell r="D31" t="str">
            <v>FIXPCP</v>
          </cell>
          <cell r="E31">
            <v>223.29999999999995</v>
          </cell>
          <cell r="F31">
            <v>0</v>
          </cell>
        </row>
        <row r="32">
          <cell r="A32" t="str">
            <v>NO</v>
          </cell>
          <cell r="B32" t="str">
            <v>ACTIVE</v>
          </cell>
          <cell r="C32" t="str">
            <v>Standard Bronze</v>
          </cell>
          <cell r="D32" t="str">
            <v>FFSCAP</v>
          </cell>
          <cell r="E32">
            <v>0</v>
          </cell>
          <cell r="F32">
            <v>0</v>
          </cell>
        </row>
        <row r="33">
          <cell r="A33" t="str">
            <v>NO</v>
          </cell>
          <cell r="B33" t="str">
            <v>ACTIVE</v>
          </cell>
          <cell r="C33" t="str">
            <v>Standard Bronze</v>
          </cell>
          <cell r="D33" t="str">
            <v>FFSMED</v>
          </cell>
          <cell r="E33">
            <v>2385652.2400000012</v>
          </cell>
          <cell r="F33">
            <v>203105.12000000008</v>
          </cell>
        </row>
        <row r="34">
          <cell r="A34" t="str">
            <v>NO</v>
          </cell>
          <cell r="B34" t="str">
            <v>ACTIVE</v>
          </cell>
          <cell r="C34" t="str">
            <v>Standard Bronze</v>
          </cell>
          <cell r="D34" t="str">
            <v>FIXBPR</v>
          </cell>
          <cell r="E34">
            <v>6615.1600000000462</v>
          </cell>
          <cell r="F34">
            <v>0</v>
          </cell>
        </row>
        <row r="35">
          <cell r="A35" t="str">
            <v>NO</v>
          </cell>
          <cell r="B35" t="str">
            <v>ACTIVE</v>
          </cell>
          <cell r="C35" t="str">
            <v>Standard Bronze</v>
          </cell>
          <cell r="D35" t="str">
            <v>FIXCHT</v>
          </cell>
          <cell r="E35">
            <v>5888.5083008117172</v>
          </cell>
          <cell r="F35">
            <v>0</v>
          </cell>
        </row>
        <row r="36">
          <cell r="A36" t="str">
            <v>NO</v>
          </cell>
          <cell r="B36" t="str">
            <v>ACTIVE</v>
          </cell>
          <cell r="C36" t="str">
            <v>Standard Bronze</v>
          </cell>
          <cell r="D36" t="str">
            <v>FIXLAB</v>
          </cell>
          <cell r="E36">
            <v>0</v>
          </cell>
          <cell r="F36">
            <v>0</v>
          </cell>
        </row>
        <row r="37">
          <cell r="A37" t="str">
            <v>NO</v>
          </cell>
          <cell r="B37" t="str">
            <v>ACTIVE</v>
          </cell>
          <cell r="C37" t="str">
            <v>Standard Bronze</v>
          </cell>
          <cell r="D37" t="str">
            <v>FIXPCP</v>
          </cell>
          <cell r="E37">
            <v>8169.8100000000268</v>
          </cell>
          <cell r="F37">
            <v>0</v>
          </cell>
        </row>
        <row r="38">
          <cell r="A38" t="str">
            <v>NO</v>
          </cell>
          <cell r="B38" t="str">
            <v>ACTIVE</v>
          </cell>
          <cell r="C38" t="str">
            <v>Standard Bronze CDHP</v>
          </cell>
          <cell r="D38" t="str">
            <v>FFSCAP</v>
          </cell>
          <cell r="E38">
            <v>0</v>
          </cell>
          <cell r="F38">
            <v>0</v>
          </cell>
        </row>
        <row r="39">
          <cell r="A39" t="str">
            <v>NO</v>
          </cell>
          <cell r="B39" t="str">
            <v>ACTIVE</v>
          </cell>
          <cell r="C39" t="str">
            <v>Standard Bronze CDHP</v>
          </cell>
          <cell r="D39" t="str">
            <v>FFSMED</v>
          </cell>
          <cell r="E39">
            <v>2638164.0699999984</v>
          </cell>
          <cell r="F39">
            <v>151279.66011395643</v>
          </cell>
        </row>
        <row r="40">
          <cell r="A40" t="str">
            <v>NO</v>
          </cell>
          <cell r="B40" t="str">
            <v>ACTIVE</v>
          </cell>
          <cell r="C40" t="str">
            <v>Standard Bronze CDHP</v>
          </cell>
          <cell r="D40" t="str">
            <v>FIXBPR</v>
          </cell>
          <cell r="E40">
            <v>8910.4100000000635</v>
          </cell>
          <cell r="F40">
            <v>6.26</v>
          </cell>
        </row>
        <row r="41">
          <cell r="A41" t="str">
            <v>NO</v>
          </cell>
          <cell r="B41" t="str">
            <v>ACTIVE</v>
          </cell>
          <cell r="C41" t="str">
            <v>Standard Bronze CDHP</v>
          </cell>
          <cell r="D41" t="str">
            <v>FIXCHT</v>
          </cell>
          <cell r="E41">
            <v>7906.0036454865376</v>
          </cell>
          <cell r="F41">
            <v>5.7971800585526596</v>
          </cell>
        </row>
        <row r="42">
          <cell r="A42" t="str">
            <v>NO</v>
          </cell>
          <cell r="B42" t="str">
            <v>ACTIVE</v>
          </cell>
          <cell r="C42" t="str">
            <v>Standard Bronze CDHP</v>
          </cell>
          <cell r="D42" t="str">
            <v>FIXLAB</v>
          </cell>
          <cell r="E42">
            <v>72.5</v>
          </cell>
          <cell r="F42">
            <v>0</v>
          </cell>
        </row>
        <row r="43">
          <cell r="A43" t="str">
            <v>NO</v>
          </cell>
          <cell r="B43" t="str">
            <v>ACTIVE</v>
          </cell>
          <cell r="C43" t="str">
            <v>Standard Bronze CDHP</v>
          </cell>
          <cell r="D43" t="str">
            <v>FIXPCP</v>
          </cell>
          <cell r="E43">
            <v>9917.3099999999922</v>
          </cell>
          <cell r="F43">
            <v>64.239999999999995</v>
          </cell>
        </row>
        <row r="44">
          <cell r="A44" t="str">
            <v>NO</v>
          </cell>
          <cell r="B44" t="str">
            <v>ACTIVE</v>
          </cell>
          <cell r="C44" t="str">
            <v>Standard Gold</v>
          </cell>
          <cell r="D44" t="str">
            <v>FFSCAP</v>
          </cell>
          <cell r="E44">
            <v>0</v>
          </cell>
          <cell r="F44">
            <v>0</v>
          </cell>
        </row>
        <row r="45">
          <cell r="A45" t="str">
            <v>NO</v>
          </cell>
          <cell r="B45" t="str">
            <v>ACTIVE</v>
          </cell>
          <cell r="C45" t="str">
            <v>Standard Gold</v>
          </cell>
          <cell r="D45" t="str">
            <v>FFSMED</v>
          </cell>
          <cell r="E45">
            <v>10653800.589999979</v>
          </cell>
          <cell r="F45">
            <v>232794.27854743795</v>
          </cell>
        </row>
        <row r="46">
          <cell r="A46" t="str">
            <v>NO</v>
          </cell>
          <cell r="B46" t="str">
            <v>ACTIVE</v>
          </cell>
          <cell r="C46" t="str">
            <v>Standard Gold</v>
          </cell>
          <cell r="D46" t="str">
            <v>FIXBPR</v>
          </cell>
          <cell r="E46">
            <v>20203.86000000015</v>
          </cell>
          <cell r="F46">
            <v>6.26</v>
          </cell>
        </row>
        <row r="47">
          <cell r="A47" t="str">
            <v>NO</v>
          </cell>
          <cell r="B47" t="str">
            <v>ACTIVE</v>
          </cell>
          <cell r="C47" t="str">
            <v>Standard Gold</v>
          </cell>
          <cell r="D47" t="str">
            <v>FIXCHT</v>
          </cell>
          <cell r="E47">
            <v>17979.579312724116</v>
          </cell>
          <cell r="F47">
            <v>5.7058260685552975</v>
          </cell>
        </row>
        <row r="48">
          <cell r="A48" t="str">
            <v>NO</v>
          </cell>
          <cell r="B48" t="str">
            <v>ACTIVE</v>
          </cell>
          <cell r="C48" t="str">
            <v>Standard Gold</v>
          </cell>
          <cell r="D48" t="str">
            <v>FIXLAB</v>
          </cell>
          <cell r="E48">
            <v>29</v>
          </cell>
          <cell r="F48">
            <v>0</v>
          </cell>
        </row>
        <row r="49">
          <cell r="A49" t="str">
            <v>NO</v>
          </cell>
          <cell r="B49" t="str">
            <v>ACTIVE</v>
          </cell>
          <cell r="C49" t="str">
            <v>Standard Gold</v>
          </cell>
          <cell r="D49" t="str">
            <v>FIXPCP</v>
          </cell>
          <cell r="E49">
            <v>54296.609999999993</v>
          </cell>
          <cell r="F49">
            <v>0</v>
          </cell>
        </row>
        <row r="50">
          <cell r="A50" t="str">
            <v>NO</v>
          </cell>
          <cell r="B50" t="str">
            <v>ACTIVE</v>
          </cell>
          <cell r="C50" t="str">
            <v>Standard Platinum</v>
          </cell>
          <cell r="D50" t="str">
            <v>FFSCAP</v>
          </cell>
          <cell r="E50">
            <v>0</v>
          </cell>
          <cell r="F50">
            <v>0</v>
          </cell>
        </row>
        <row r="51">
          <cell r="A51" t="str">
            <v>NO</v>
          </cell>
          <cell r="B51" t="str">
            <v>ACTIVE</v>
          </cell>
          <cell r="C51" t="str">
            <v>Standard Platinum</v>
          </cell>
          <cell r="D51" t="str">
            <v>FFSMED</v>
          </cell>
          <cell r="E51">
            <v>25771092.929999687</v>
          </cell>
          <cell r="F51">
            <v>796363.1167804565</v>
          </cell>
        </row>
        <row r="52">
          <cell r="A52" t="str">
            <v>NO</v>
          </cell>
          <cell r="B52" t="str">
            <v>ACTIVE</v>
          </cell>
          <cell r="C52" t="str">
            <v>Standard Platinum</v>
          </cell>
          <cell r="D52" t="str">
            <v>FIXBPR</v>
          </cell>
          <cell r="E52">
            <v>37526.70999999885</v>
          </cell>
          <cell r="F52">
            <v>12.35</v>
          </cell>
        </row>
        <row r="53">
          <cell r="A53" t="str">
            <v>NO</v>
          </cell>
          <cell r="B53" t="str">
            <v>ACTIVE</v>
          </cell>
          <cell r="C53" t="str">
            <v>Standard Platinum</v>
          </cell>
          <cell r="D53" t="str">
            <v>FIXCHT</v>
          </cell>
          <cell r="E53">
            <v>33347.85577924821</v>
          </cell>
          <cell r="F53">
            <v>11.514549902331446</v>
          </cell>
        </row>
        <row r="54">
          <cell r="A54" t="str">
            <v>NO</v>
          </cell>
          <cell r="B54" t="str">
            <v>ACTIVE</v>
          </cell>
          <cell r="C54" t="str">
            <v>Standard Platinum</v>
          </cell>
          <cell r="D54" t="str">
            <v>FIXLAB</v>
          </cell>
          <cell r="E54">
            <v>43.97</v>
          </cell>
          <cell r="F54">
            <v>0</v>
          </cell>
        </row>
        <row r="55">
          <cell r="A55" t="str">
            <v>NO</v>
          </cell>
          <cell r="B55" t="str">
            <v>ACTIVE</v>
          </cell>
          <cell r="C55" t="str">
            <v>Standard Platinum</v>
          </cell>
          <cell r="D55" t="str">
            <v>FIXPCP</v>
          </cell>
          <cell r="E55">
            <v>131835.54999999676</v>
          </cell>
          <cell r="F55">
            <v>30.94</v>
          </cell>
        </row>
        <row r="56">
          <cell r="A56" t="str">
            <v>NO</v>
          </cell>
          <cell r="B56" t="str">
            <v>ACTIVE</v>
          </cell>
          <cell r="C56" t="str">
            <v>Standard Silver</v>
          </cell>
          <cell r="D56" t="str">
            <v>FFSCAP</v>
          </cell>
          <cell r="E56">
            <v>0</v>
          </cell>
          <cell r="F56">
            <v>0</v>
          </cell>
        </row>
        <row r="57">
          <cell r="A57" t="str">
            <v>NO</v>
          </cell>
          <cell r="B57" t="str">
            <v>ACTIVE</v>
          </cell>
          <cell r="C57" t="str">
            <v>Standard Silver</v>
          </cell>
          <cell r="D57" t="str">
            <v>FFSMED</v>
          </cell>
          <cell r="E57">
            <v>17793014.789999917</v>
          </cell>
          <cell r="F57">
            <v>546229.96001987602</v>
          </cell>
        </row>
        <row r="58">
          <cell r="A58" t="str">
            <v>NO</v>
          </cell>
          <cell r="B58" t="str">
            <v>ACTIVE</v>
          </cell>
          <cell r="C58" t="str">
            <v>Standard Silver</v>
          </cell>
          <cell r="D58" t="str">
            <v>FIXBPR</v>
          </cell>
          <cell r="E58">
            <v>41499.049999997711</v>
          </cell>
          <cell r="F58">
            <v>12.28</v>
          </cell>
        </row>
        <row r="59">
          <cell r="A59" t="str">
            <v>NO</v>
          </cell>
          <cell r="B59" t="str">
            <v>ACTIVE</v>
          </cell>
          <cell r="C59" t="str">
            <v>Standard Silver</v>
          </cell>
          <cell r="D59" t="str">
            <v>FIXCHT</v>
          </cell>
          <cell r="E59">
            <v>36886.644831082784</v>
          </cell>
          <cell r="F59">
            <v>11.514549902331446</v>
          </cell>
        </row>
      </sheetData>
      <sheetData sheetId="19">
        <row r="1">
          <cell r="A1" t="str">
            <v>ACO</v>
          </cell>
          <cell r="B1" t="str">
            <v>memtype</v>
          </cell>
          <cell r="C1" t="str">
            <v>plan</v>
          </cell>
          <cell r="D1" t="str">
            <v>EOM</v>
          </cell>
          <cell r="E1" t="str">
            <v>rsk</v>
          </cell>
          <cell r="F1" t="str">
            <v>mm</v>
          </cell>
          <cell r="G1" t="str">
            <v>asf</v>
          </cell>
        </row>
        <row r="2">
          <cell r="A2" t="str">
            <v>NO</v>
          </cell>
          <cell r="B2" t="str">
            <v>ACTIVE</v>
          </cell>
          <cell r="C2" t="str">
            <v>Blue Rewards Bronze CDHP</v>
          </cell>
          <cell r="D2">
            <v>20471</v>
          </cell>
          <cell r="E2">
            <v>13520.802399999984</v>
          </cell>
          <cell r="G2">
            <v>23355.142613236436</v>
          </cell>
        </row>
        <row r="3">
          <cell r="A3" t="str">
            <v>NO</v>
          </cell>
          <cell r="B3" t="str">
            <v>ACTIVE</v>
          </cell>
          <cell r="C3" t="str">
            <v>Blue Rewards Gold</v>
          </cell>
          <cell r="D3">
            <v>6909</v>
          </cell>
          <cell r="E3">
            <v>10720.444519999941</v>
          </cell>
          <cell r="G3">
            <v>8384.5072654924788</v>
          </cell>
        </row>
        <row r="4">
          <cell r="A4" t="str">
            <v>NO</v>
          </cell>
          <cell r="B4" t="str">
            <v>ACTIVE</v>
          </cell>
          <cell r="C4" t="str">
            <v>Blue Rewards Gold CDHP</v>
          </cell>
          <cell r="D4">
            <v>21713</v>
          </cell>
          <cell r="E4">
            <v>29296.369240001368</v>
          </cell>
          <cell r="G4">
            <v>24913.451202405729</v>
          </cell>
        </row>
        <row r="5">
          <cell r="A5" t="str">
            <v>NO</v>
          </cell>
          <cell r="B5" t="str">
            <v>ACTIVE</v>
          </cell>
          <cell r="C5" t="str">
            <v>Blue Rewards Silver</v>
          </cell>
          <cell r="D5">
            <v>24554</v>
          </cell>
          <cell r="E5">
            <v>21656.616959999988</v>
          </cell>
          <cell r="G5">
            <v>29217.976925381448</v>
          </cell>
        </row>
        <row r="6">
          <cell r="A6" t="str">
            <v>NO</v>
          </cell>
          <cell r="B6" t="str">
            <v>ACTIVE</v>
          </cell>
          <cell r="C6" t="str">
            <v>Catastrophic</v>
          </cell>
          <cell r="D6">
            <v>1351</v>
          </cell>
          <cell r="E6">
            <v>137.02791999999957</v>
          </cell>
          <cell r="G6">
            <v>810.32860145479162</v>
          </cell>
        </row>
        <row r="7">
          <cell r="A7" t="str">
            <v>NO</v>
          </cell>
          <cell r="B7" t="str">
            <v>ACTIVE</v>
          </cell>
          <cell r="C7" t="str">
            <v>Standard Bronze</v>
          </cell>
          <cell r="D7">
            <v>15056</v>
          </cell>
          <cell r="E7">
            <v>9160.7371599998169</v>
          </cell>
          <cell r="G7">
            <v>17185.372141261996</v>
          </cell>
        </row>
        <row r="8">
          <cell r="A8" t="str">
            <v>NO</v>
          </cell>
          <cell r="B8" t="str">
            <v>ACTIVE</v>
          </cell>
          <cell r="C8" t="str">
            <v>Standard Bronze CDHP</v>
          </cell>
          <cell r="D8">
            <v>16988</v>
          </cell>
          <cell r="E8">
            <v>9786.4421200000088</v>
          </cell>
          <cell r="G8">
            <v>19492.250831834896</v>
          </cell>
        </row>
        <row r="9">
          <cell r="A9" t="str">
            <v>NO</v>
          </cell>
          <cell r="B9" t="str">
            <v>ACTIVE</v>
          </cell>
          <cell r="C9" t="str">
            <v>Standard Gold</v>
          </cell>
          <cell r="D9">
            <v>31601</v>
          </cell>
          <cell r="E9">
            <v>44715.373880004779</v>
          </cell>
          <cell r="G9">
            <v>39160.109870191794</v>
          </cell>
        </row>
        <row r="10">
          <cell r="A10" t="str">
            <v>NO</v>
          </cell>
          <cell r="B10" t="str">
            <v>ACTIVE</v>
          </cell>
          <cell r="C10" t="str">
            <v>Standard Platinum</v>
          </cell>
          <cell r="D10">
            <v>48049</v>
          </cell>
          <cell r="E10">
            <v>97572.955040012108</v>
          </cell>
          <cell r="G10">
            <v>62253.94075091675</v>
          </cell>
        </row>
        <row r="11">
          <cell r="A11" t="str">
            <v>NO</v>
          </cell>
          <cell r="B11" t="str">
            <v>ACTIVE</v>
          </cell>
          <cell r="C11" t="str">
            <v>Standard Silver</v>
          </cell>
          <cell r="D11">
            <v>75102</v>
          </cell>
          <cell r="E11">
            <v>78235.021160013828</v>
          </cell>
          <cell r="G11">
            <v>91794.484025741738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Year 3 - CHAC"/>
      <sheetName val="Year 3 - OneCare"/>
      <sheetName val="CHAC"/>
      <sheetName val="OCVT"/>
      <sheetName val="Total Cost of Care"/>
      <sheetName val="Quality Component"/>
      <sheetName val="Claims"/>
      <sheetName val="Eligibility"/>
      <sheetName val="Mechan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CHAC</v>
          </cell>
          <cell r="C4">
            <v>180.67042222136729</v>
          </cell>
          <cell r="D4">
            <v>177.09384759335543</v>
          </cell>
          <cell r="E4">
            <v>181.38030185104054</v>
          </cell>
        </row>
        <row r="5">
          <cell r="B5" t="str">
            <v>OCVT</v>
          </cell>
          <cell r="C5">
            <v>165.66467466923768</v>
          </cell>
          <cell r="D5">
            <v>164.78451770484421</v>
          </cell>
          <cell r="E5">
            <v>168.58954243754806</v>
          </cell>
        </row>
        <row r="10">
          <cell r="B10" t="str">
            <v>CHAC</v>
          </cell>
          <cell r="C10">
            <v>27431</v>
          </cell>
          <cell r="D10">
            <v>2.4256875229174309E-2</v>
          </cell>
          <cell r="E10">
            <v>0.02</v>
          </cell>
        </row>
        <row r="11">
          <cell r="B11" t="str">
            <v>OCVT</v>
          </cell>
          <cell r="C11">
            <v>37393.25</v>
          </cell>
          <cell r="D11">
            <v>2.3260617020567351E-2</v>
          </cell>
          <cell r="E11">
            <v>0.02</v>
          </cell>
        </row>
      </sheetData>
      <sheetData sheetId="6" refreshError="1"/>
      <sheetData sheetId="7" refreshError="1"/>
      <sheetData sheetId="8" refreshError="1"/>
      <sheetData sheetId="9">
        <row r="3">
          <cell r="F3">
            <v>201601</v>
          </cell>
          <cell r="G3">
            <v>1</v>
          </cell>
        </row>
        <row r="4">
          <cell r="F4">
            <v>201602</v>
          </cell>
          <cell r="G4">
            <v>2</v>
          </cell>
        </row>
        <row r="5">
          <cell r="F5">
            <v>201603</v>
          </cell>
          <cell r="G5">
            <v>3</v>
          </cell>
        </row>
        <row r="6">
          <cell r="F6">
            <v>201604</v>
          </cell>
          <cell r="G6">
            <v>4</v>
          </cell>
        </row>
        <row r="7">
          <cell r="F7">
            <v>201605</v>
          </cell>
          <cell r="G7">
            <v>5</v>
          </cell>
        </row>
        <row r="8">
          <cell r="F8">
            <v>201606</v>
          </cell>
          <cell r="G8">
            <v>6</v>
          </cell>
        </row>
        <row r="9">
          <cell r="F9">
            <v>201607</v>
          </cell>
          <cell r="G9">
            <v>7</v>
          </cell>
        </row>
        <row r="10">
          <cell r="F10">
            <v>201608</v>
          </cell>
          <cell r="G10">
            <v>8</v>
          </cell>
        </row>
        <row r="11">
          <cell r="F11">
            <v>201609</v>
          </cell>
          <cell r="G11">
            <v>9</v>
          </cell>
        </row>
        <row r="12">
          <cell r="F12">
            <v>201610</v>
          </cell>
          <cell r="G12">
            <v>10</v>
          </cell>
        </row>
        <row r="13">
          <cell r="F13">
            <v>201611</v>
          </cell>
          <cell r="G13">
            <v>11</v>
          </cell>
        </row>
        <row r="14">
          <cell r="F14">
            <v>201612</v>
          </cell>
          <cell r="G14">
            <v>12</v>
          </cell>
        </row>
        <row r="15">
          <cell r="F15">
            <v>201701</v>
          </cell>
          <cell r="G15">
            <v>13</v>
          </cell>
        </row>
        <row r="16">
          <cell r="F16">
            <v>201702</v>
          </cell>
          <cell r="G16">
            <v>14</v>
          </cell>
        </row>
        <row r="17">
          <cell r="F17">
            <v>201703</v>
          </cell>
          <cell r="G17">
            <v>15</v>
          </cell>
        </row>
        <row r="18">
          <cell r="F18">
            <v>201704</v>
          </cell>
          <cell r="G18">
            <v>16</v>
          </cell>
        </row>
        <row r="19">
          <cell r="F19">
            <v>201705</v>
          </cell>
          <cell r="G19">
            <v>17</v>
          </cell>
        </row>
        <row r="20">
          <cell r="F20">
            <v>201706</v>
          </cell>
          <cell r="G20">
            <v>18</v>
          </cell>
        </row>
        <row r="21">
          <cell r="F21" t="str">
            <v>..</v>
          </cell>
          <cell r="G2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ttach I - Risk &amp; Other Adj"/>
      <sheetName val="Attach I - Main"/>
      <sheetName val="SSPY1"/>
      <sheetName val="SSPY2"/>
      <sheetName val="SSPY3"/>
      <sheetName val="Assumptions"/>
      <sheetName val="Data"/>
      <sheetName val="BCBS premium info Sep14"/>
      <sheetName val="BCBS filing info"/>
      <sheetName val="Attributed Lives"/>
      <sheetName val="Actual Performance"/>
      <sheetName val="Mechanic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A20">
            <v>1</v>
          </cell>
          <cell r="B20" t="str">
            <v>Single</v>
          </cell>
        </row>
        <row r="21">
          <cell r="A21">
            <v>2</v>
          </cell>
          <cell r="B21" t="str">
            <v>Couple</v>
          </cell>
        </row>
        <row r="22">
          <cell r="A22">
            <v>1.93</v>
          </cell>
          <cell r="B22" t="str">
            <v>Adult + child(ren)</v>
          </cell>
        </row>
        <row r="23">
          <cell r="A23">
            <v>2.81</v>
          </cell>
          <cell r="B23" t="str">
            <v>Family</v>
          </cell>
        </row>
      </sheetData>
      <sheetData sheetId="9"/>
      <sheetData sheetId="10"/>
      <sheetData sheetId="11"/>
      <sheetData sheetId="12">
        <row r="3">
          <cell r="G3" t="str">
            <v>CY2014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port - CHAC"/>
      <sheetName val="Quality - Payment Measures"/>
      <sheetName val="Quality - Reporting Measures"/>
      <sheetName val="Quality - M&amp;E Measur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 lag triangle"/>
      <sheetName val="ITS lag triangle"/>
      <sheetName val="Member Vector"/>
      <sheetName val="Claim Vector"/>
      <sheetName val="Enrollment"/>
      <sheetName val="paid in 6 mos"/>
      <sheetName val="local exclude"/>
      <sheetName val="local cumulative"/>
      <sheetName val="ITS exclude"/>
      <sheetName val="ITS cumulative"/>
      <sheetName val="Summary_CAT"/>
      <sheetName val="Summary_NGR"/>
      <sheetName val="Summary_SNG"/>
      <sheetName val="Summary_HIX"/>
      <sheetName val="Summary_INDIV"/>
      <sheetName val="Adj PMPM"/>
      <sheetName val="PMPM"/>
      <sheetName val="UCL Summary"/>
      <sheetName val="CAT_CALC"/>
      <sheetName val="NGR_CALC"/>
      <sheetName val="SNG_CALC"/>
      <sheetName val="HIX_CALC"/>
      <sheetName val="INDIV_CALC"/>
      <sheetName val="informational calcs"/>
      <sheetName val="Parameters"/>
      <sheetName val="lagdump"/>
      <sheetName val="clmdump"/>
      <sheetName val="memdump"/>
      <sheetName val="rxdump"/>
      <sheetName val="fromlast"/>
    </sheetNames>
    <sheetDataSet>
      <sheetData sheetId="0"/>
      <sheetData sheetId="1"/>
      <sheetData sheetId="2"/>
      <sheetData sheetId="3">
        <row r="115">
          <cell r="A115" t="str">
            <v>LGRP</v>
          </cell>
          <cell r="B115">
            <v>45536.87</v>
          </cell>
          <cell r="C115">
            <v>-37520.170000000013</v>
          </cell>
          <cell r="D115">
            <v>-34774.57</v>
          </cell>
          <cell r="E115">
            <v>-9281.9200000000055</v>
          </cell>
          <cell r="F115">
            <v>16220.379999999997</v>
          </cell>
          <cell r="G115">
            <v>292437.22000000003</v>
          </cell>
          <cell r="H115">
            <v>234820.06000000006</v>
          </cell>
          <cell r="I115">
            <v>412761.67</v>
          </cell>
          <cell r="J115">
            <v>-34677.119999999995</v>
          </cell>
          <cell r="K115">
            <v>-895.68999999999505</v>
          </cell>
          <cell r="L115">
            <v>76561.919999999998</v>
          </cell>
          <cell r="M115">
            <v>658751.57999999996</v>
          </cell>
          <cell r="N115">
            <v>408694.51</v>
          </cell>
          <cell r="O115">
            <v>-168148.5</v>
          </cell>
          <cell r="P115">
            <v>-18910.38</v>
          </cell>
          <cell r="Q115">
            <v>1445747.75</v>
          </cell>
          <cell r="R115">
            <v>-57831.12</v>
          </cell>
          <cell r="S115">
            <v>-87464.68</v>
          </cell>
          <cell r="T115">
            <v>-18581.900000000001</v>
          </cell>
          <cell r="U115">
            <v>325328.38</v>
          </cell>
          <cell r="V115">
            <v>422933.64999999997</v>
          </cell>
          <cell r="W115">
            <v>-119849.56</v>
          </cell>
          <cell r="X115">
            <v>80076.050000000017</v>
          </cell>
          <cell r="Y115">
            <v>504248.17</v>
          </cell>
          <cell r="Z115">
            <v>452032.52999999997</v>
          </cell>
          <cell r="AA115">
            <v>-11336.97</v>
          </cell>
          <cell r="AB115">
            <v>213973.34</v>
          </cell>
          <cell r="AC115">
            <v>-107802.29000000001</v>
          </cell>
          <cell r="AD115">
            <v>426436.19999999995</v>
          </cell>
          <cell r="AE115">
            <v>636241.44999999995</v>
          </cell>
          <cell r="AF115">
            <v>-162821.59</v>
          </cell>
          <cell r="AG115">
            <v>284029.08999999997</v>
          </cell>
          <cell r="AH115">
            <v>33241.960000000006</v>
          </cell>
          <cell r="AI115">
            <v>3426.0799999999726</v>
          </cell>
          <cell r="AJ115">
            <v>557649.06000000006</v>
          </cell>
          <cell r="AK115">
            <v>0</v>
          </cell>
          <cell r="AL115">
            <v>-234917.67</v>
          </cell>
          <cell r="AM115">
            <v>106738.64</v>
          </cell>
          <cell r="AN115">
            <v>0</v>
          </cell>
          <cell r="AO115">
            <v>-88202.28</v>
          </cell>
          <cell r="AP115">
            <v>-249161.05000000002</v>
          </cell>
          <cell r="AQ115">
            <v>0</v>
          </cell>
          <cell r="AR115">
            <v>0</v>
          </cell>
          <cell r="AS115">
            <v>495050.41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6">
          <cell r="A116" t="str">
            <v>MDCP</v>
          </cell>
          <cell r="B116">
            <v>-7382.58</v>
          </cell>
          <cell r="C116">
            <v>0</v>
          </cell>
          <cell r="D116">
            <v>29432</v>
          </cell>
          <cell r="E116">
            <v>0</v>
          </cell>
          <cell r="F116">
            <v>45964.09</v>
          </cell>
          <cell r="G116">
            <v>43350</v>
          </cell>
          <cell r="H116">
            <v>0</v>
          </cell>
          <cell r="I116">
            <v>0</v>
          </cell>
          <cell r="J116">
            <v>-41555.33</v>
          </cell>
          <cell r="K116">
            <v>1156</v>
          </cell>
          <cell r="L116">
            <v>0</v>
          </cell>
          <cell r="M116">
            <v>43351</v>
          </cell>
          <cell r="N116">
            <v>0</v>
          </cell>
          <cell r="O116">
            <v>0</v>
          </cell>
          <cell r="P116">
            <v>-26624.400000000001</v>
          </cell>
          <cell r="Q116">
            <v>0</v>
          </cell>
          <cell r="R116">
            <v>0</v>
          </cell>
          <cell r="S116">
            <v>0</v>
          </cell>
          <cell r="T116">
            <v>-42172.539999999994</v>
          </cell>
          <cell r="U116">
            <v>1264.3400000000038</v>
          </cell>
          <cell r="V116">
            <v>0</v>
          </cell>
          <cell r="W116">
            <v>-49686.259999999995</v>
          </cell>
          <cell r="X116">
            <v>0</v>
          </cell>
          <cell r="Y116">
            <v>0</v>
          </cell>
          <cell r="Z116">
            <v>-20626.849999999999</v>
          </cell>
          <cell r="AA116">
            <v>0</v>
          </cell>
          <cell r="AB116">
            <v>0</v>
          </cell>
          <cell r="AC116">
            <v>-20032.89</v>
          </cell>
          <cell r="AD116">
            <v>-13700</v>
          </cell>
          <cell r="AE116">
            <v>20255.400000000001</v>
          </cell>
          <cell r="AF116">
            <v>0</v>
          </cell>
          <cell r="AG116">
            <v>0</v>
          </cell>
          <cell r="AH116">
            <v>-17389.259999999998</v>
          </cell>
          <cell r="AI116">
            <v>102.88999999999942</v>
          </cell>
          <cell r="AJ116">
            <v>9880</v>
          </cell>
          <cell r="AK116">
            <v>0</v>
          </cell>
          <cell r="AL116">
            <v>0</v>
          </cell>
          <cell r="AM116">
            <v>60663.18</v>
          </cell>
          <cell r="AN116">
            <v>55390.55</v>
          </cell>
          <cell r="AO116">
            <v>0</v>
          </cell>
          <cell r="AP116">
            <v>0</v>
          </cell>
          <cell r="AQ116">
            <v>13713.84</v>
          </cell>
          <cell r="AR116">
            <v>62861.760000000002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A117" t="str">
            <v>SGRP</v>
          </cell>
          <cell r="B117">
            <v>-49794.27</v>
          </cell>
          <cell r="C117">
            <v>-52492.73</v>
          </cell>
          <cell r="D117">
            <v>1212035.94</v>
          </cell>
          <cell r="E117">
            <v>0</v>
          </cell>
          <cell r="F117">
            <v>63338.270000000004</v>
          </cell>
          <cell r="G117">
            <v>0</v>
          </cell>
          <cell r="H117">
            <v>32412.26</v>
          </cell>
          <cell r="I117">
            <v>-1478.0199999999895</v>
          </cell>
          <cell r="J117">
            <v>0</v>
          </cell>
          <cell r="K117">
            <v>-43212.94</v>
          </cell>
          <cell r="L117">
            <v>568640.6</v>
          </cell>
          <cell r="M117">
            <v>-8859.57</v>
          </cell>
          <cell r="N117">
            <v>-9912.27</v>
          </cell>
          <cell r="O117">
            <v>16817.949999999997</v>
          </cell>
          <cell r="P117">
            <v>0</v>
          </cell>
          <cell r="Q117">
            <v>-70442.16</v>
          </cell>
          <cell r="R117">
            <v>491043.74</v>
          </cell>
          <cell r="S117">
            <v>-15657.87</v>
          </cell>
          <cell r="T117">
            <v>-27901.360000000001</v>
          </cell>
          <cell r="U117">
            <v>-27324.33</v>
          </cell>
          <cell r="V117">
            <v>19889.39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-237985.67</v>
          </cell>
          <cell r="AC117">
            <v>0</v>
          </cell>
          <cell r="AD117">
            <v>-110580.57</v>
          </cell>
          <cell r="AE117">
            <v>0</v>
          </cell>
          <cell r="AF117">
            <v>-178742.57</v>
          </cell>
          <cell r="AG117">
            <v>-614.40000000000873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426833.42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</row>
        <row r="118">
          <cell r="A118" t="str">
            <v>INDV</v>
          </cell>
          <cell r="B118">
            <v>-13010.4</v>
          </cell>
          <cell r="C118">
            <v>-16333.2</v>
          </cell>
          <cell r="D118">
            <v>-12852.45</v>
          </cell>
          <cell r="E118">
            <v>-16232.43</v>
          </cell>
          <cell r="F118">
            <v>-13038.48</v>
          </cell>
          <cell r="G118">
            <v>-13062.36</v>
          </cell>
          <cell r="H118">
            <v>-31657.66</v>
          </cell>
          <cell r="I118">
            <v>-6650.58</v>
          </cell>
          <cell r="J118">
            <v>0</v>
          </cell>
          <cell r="K118">
            <v>0</v>
          </cell>
          <cell r="L118">
            <v>-35314.46</v>
          </cell>
          <cell r="M118">
            <v>0</v>
          </cell>
          <cell r="N118">
            <v>0</v>
          </cell>
          <cell r="O118">
            <v>0</v>
          </cell>
          <cell r="P118">
            <v>63986.83</v>
          </cell>
          <cell r="Q118">
            <v>0</v>
          </cell>
          <cell r="R118">
            <v>0</v>
          </cell>
          <cell r="S118">
            <v>0</v>
          </cell>
          <cell r="T118">
            <v>67859.83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221589.85</v>
          </cell>
          <cell r="AE118">
            <v>0</v>
          </cell>
          <cell r="AF118">
            <v>1000</v>
          </cell>
          <cell r="AG118">
            <v>0</v>
          </cell>
          <cell r="AH118">
            <v>0</v>
          </cell>
          <cell r="AI118">
            <v>-22537.11</v>
          </cell>
          <cell r="AJ118">
            <v>-1978.3500000000058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</row>
        <row r="119">
          <cell r="A119" t="str">
            <v>BC_INS</v>
          </cell>
          <cell r="B119">
            <v>-13010.4</v>
          </cell>
          <cell r="C119">
            <v>-92194.19</v>
          </cell>
          <cell r="D119">
            <v>16579.55</v>
          </cell>
          <cell r="E119">
            <v>-16232.43</v>
          </cell>
          <cell r="F119">
            <v>-374.38999999999942</v>
          </cell>
          <cell r="G119">
            <v>-13062.36</v>
          </cell>
          <cell r="H119">
            <v>821794.84</v>
          </cell>
          <cell r="I119">
            <v>455218.48999999993</v>
          </cell>
          <cell r="J119">
            <v>-41555.33</v>
          </cell>
          <cell r="K119">
            <v>-37005.15</v>
          </cell>
          <cell r="L119">
            <v>-36407.49</v>
          </cell>
          <cell r="M119">
            <v>2909.6800000000003</v>
          </cell>
          <cell r="N119">
            <v>-465264.22</v>
          </cell>
          <cell r="O119">
            <v>0</v>
          </cell>
          <cell r="P119">
            <v>-107287.57</v>
          </cell>
          <cell r="Q119">
            <v>173971.20000000001</v>
          </cell>
          <cell r="R119">
            <v>-23511.040000000001</v>
          </cell>
          <cell r="S119">
            <v>247798.15</v>
          </cell>
          <cell r="T119">
            <v>236353.19</v>
          </cell>
          <cell r="U119">
            <v>675215.46</v>
          </cell>
          <cell r="V119">
            <v>-169832.03</v>
          </cell>
          <cell r="W119">
            <v>-49686.259999999995</v>
          </cell>
          <cell r="X119">
            <v>176702.9</v>
          </cell>
          <cell r="Y119">
            <v>130069.89</v>
          </cell>
          <cell r="Z119">
            <v>71394.78</v>
          </cell>
          <cell r="AA119">
            <v>0</v>
          </cell>
          <cell r="AB119">
            <v>0</v>
          </cell>
          <cell r="AC119">
            <v>-40016.660000000003</v>
          </cell>
          <cell r="AD119">
            <v>207889.85</v>
          </cell>
          <cell r="AE119">
            <v>253754.46</v>
          </cell>
          <cell r="AF119">
            <v>182850.03</v>
          </cell>
          <cell r="AG119">
            <v>284111.33999999997</v>
          </cell>
          <cell r="AH119">
            <v>-17389.259999999998</v>
          </cell>
          <cell r="AI119">
            <v>-22434.22</v>
          </cell>
          <cell r="AJ119">
            <v>2345.0900000000256</v>
          </cell>
          <cell r="AK119">
            <v>0</v>
          </cell>
          <cell r="AL119">
            <v>0</v>
          </cell>
          <cell r="AM119">
            <v>314309.04000000004</v>
          </cell>
          <cell r="AN119">
            <v>446099.36</v>
          </cell>
          <cell r="AO119">
            <v>-287487.38</v>
          </cell>
          <cell r="AP119">
            <v>0</v>
          </cell>
          <cell r="AQ119">
            <v>1084517.32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A120" t="str">
            <v>TV_INS</v>
          </cell>
          <cell r="B120">
            <v>-49794.27</v>
          </cell>
          <cell r="C120">
            <v>0</v>
          </cell>
          <cell r="D120">
            <v>1162815.98</v>
          </cell>
          <cell r="E120">
            <v>53457.38</v>
          </cell>
          <cell r="F120">
            <v>15703.79</v>
          </cell>
          <cell r="G120">
            <v>10004.959999999999</v>
          </cell>
          <cell r="H120">
            <v>32412.26</v>
          </cell>
          <cell r="I120">
            <v>428279.32999999996</v>
          </cell>
          <cell r="J120">
            <v>0</v>
          </cell>
          <cell r="K120">
            <v>-43212.94</v>
          </cell>
          <cell r="L120">
            <v>594890.94999999995</v>
          </cell>
          <cell r="M120">
            <v>-8859.57</v>
          </cell>
          <cell r="N120">
            <v>-10795.040000000005</v>
          </cell>
          <cell r="O120">
            <v>16817.949999999997</v>
          </cell>
          <cell r="P120">
            <v>0</v>
          </cell>
          <cell r="Q120">
            <v>442479.61</v>
          </cell>
          <cell r="R120">
            <v>491043.74</v>
          </cell>
          <cell r="S120">
            <v>-67333.47</v>
          </cell>
          <cell r="T120">
            <v>81893.350000000006</v>
          </cell>
          <cell r="U120">
            <v>-42963.07</v>
          </cell>
          <cell r="V120">
            <v>145238.16999999998</v>
          </cell>
          <cell r="W120">
            <v>403948.92</v>
          </cell>
          <cell r="X120">
            <v>0</v>
          </cell>
          <cell r="Y120">
            <v>0</v>
          </cell>
          <cell r="Z120">
            <v>-273860.91000000003</v>
          </cell>
          <cell r="AA120">
            <v>504995.71</v>
          </cell>
          <cell r="AB120">
            <v>-12902.48000000001</v>
          </cell>
          <cell r="AC120">
            <v>-71736.460000000006</v>
          </cell>
          <cell r="AD120">
            <v>0</v>
          </cell>
          <cell r="AE120">
            <v>0</v>
          </cell>
          <cell r="AF120">
            <v>-178742.57</v>
          </cell>
          <cell r="AG120">
            <v>0</v>
          </cell>
          <cell r="AH120">
            <v>0</v>
          </cell>
          <cell r="AI120">
            <v>0</v>
          </cell>
          <cell r="AJ120">
            <v>-161187.54</v>
          </cell>
          <cell r="AK120">
            <v>389274.1</v>
          </cell>
          <cell r="AL120">
            <v>0</v>
          </cell>
          <cell r="AM120">
            <v>0</v>
          </cell>
          <cell r="AN120">
            <v>447781.74</v>
          </cell>
          <cell r="AO120">
            <v>0</v>
          </cell>
          <cell r="AP120">
            <v>0</v>
          </cell>
          <cell r="AQ120">
            <v>13713.84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A121" t="str">
            <v>VEHI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A122" t="str">
            <v>MAGE</v>
          </cell>
        </row>
        <row r="123">
          <cell r="A123" t="str">
            <v>CPC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A124" t="str">
            <v>ASO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</row>
        <row r="125">
          <cell r="A125" t="str">
            <v>CPH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A126" t="str">
            <v>CPN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A127" t="str">
            <v>CAT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-16638.25</v>
          </cell>
          <cell r="I127">
            <v>0</v>
          </cell>
          <cell r="J127">
            <v>0</v>
          </cell>
          <cell r="K127">
            <v>0</v>
          </cell>
          <cell r="L127">
            <v>-35314.46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67859.83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221589.85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A128" t="str">
            <v>NGR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63986.83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A129" t="str">
            <v>SNG</v>
          </cell>
          <cell r="B129">
            <v>-13010.4</v>
          </cell>
          <cell r="C129">
            <v>-16333.2</v>
          </cell>
          <cell r="D129">
            <v>-12852.45</v>
          </cell>
          <cell r="E129">
            <v>-16232.43</v>
          </cell>
          <cell r="F129">
            <v>-13038.48</v>
          </cell>
          <cell r="G129">
            <v>-13062.36</v>
          </cell>
          <cell r="H129">
            <v>-15019.41</v>
          </cell>
          <cell r="I129">
            <v>-6650.58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</row>
        <row r="130">
          <cell r="A130" t="str">
            <v>HIX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1000</v>
          </cell>
          <cell r="AG130">
            <v>0</v>
          </cell>
          <cell r="AH130">
            <v>0</v>
          </cell>
          <cell r="AI130">
            <v>-22537.11</v>
          </cell>
          <cell r="AJ130">
            <v>-1978.3500000000058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</row>
        <row r="131">
          <cell r="A131" t="str">
            <v>MCC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A132" t="str">
            <v>MCG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</row>
        <row r="133">
          <cell r="A133" t="str">
            <v>MCT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</row>
        <row r="134">
          <cell r="A134" t="str">
            <v>PSG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</row>
        <row r="135">
          <cell r="A135" t="str">
            <v>PSC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A136" t="str">
            <v>TVH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A137" t="str">
            <v>TVN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</row>
        <row r="140">
          <cell r="A140" t="str">
            <v>OUTLIERCLM</v>
          </cell>
          <cell r="B140">
            <v>40739</v>
          </cell>
          <cell r="C140">
            <v>40769.416666666664</v>
          </cell>
          <cell r="D140">
            <v>40799.833333333328</v>
          </cell>
          <cell r="E140">
            <v>40830.249999999993</v>
          </cell>
          <cell r="F140">
            <v>40860.666666666657</v>
          </cell>
          <cell r="G140">
            <v>40891.083333333321</v>
          </cell>
          <cell r="H140">
            <v>40921.499999999985</v>
          </cell>
          <cell r="I140">
            <v>40951.91666666665</v>
          </cell>
          <cell r="J140">
            <v>40982.333333333314</v>
          </cell>
          <cell r="K140">
            <v>41012.749999999978</v>
          </cell>
          <cell r="L140">
            <v>41043.166666666642</v>
          </cell>
          <cell r="M140">
            <v>41073.583333333307</v>
          </cell>
          <cell r="N140">
            <v>41103.999999999971</v>
          </cell>
          <cell r="O140">
            <v>41134.416666666635</v>
          </cell>
          <cell r="P140">
            <v>41164.833333333299</v>
          </cell>
          <cell r="Q140">
            <v>41195.249999999964</v>
          </cell>
          <cell r="R140">
            <v>41225.666666666628</v>
          </cell>
          <cell r="S140">
            <v>41256.083333333292</v>
          </cell>
          <cell r="T140">
            <v>41286.499999999956</v>
          </cell>
          <cell r="U140">
            <v>41316.916666666621</v>
          </cell>
          <cell r="V140">
            <v>41347.333333333285</v>
          </cell>
          <cell r="W140">
            <v>41377.749999999949</v>
          </cell>
          <cell r="X140">
            <v>41408.166666666613</v>
          </cell>
          <cell r="Y140">
            <v>41438.583333333278</v>
          </cell>
          <cell r="Z140">
            <v>41468.999999999942</v>
          </cell>
          <cell r="AA140">
            <v>41499.416666666606</v>
          </cell>
          <cell r="AB140">
            <v>41529.83333333327</v>
          </cell>
          <cell r="AC140">
            <v>41560.249999999935</v>
          </cell>
          <cell r="AD140">
            <v>41590.666666666599</v>
          </cell>
          <cell r="AE140">
            <v>41621.083333333263</v>
          </cell>
          <cell r="AF140">
            <v>41651.499999999927</v>
          </cell>
          <cell r="AG140">
            <v>41681.916666666591</v>
          </cell>
          <cell r="AH140">
            <v>41712.333333333256</v>
          </cell>
          <cell r="AI140">
            <v>41742.74999999992</v>
          </cell>
          <cell r="AJ140">
            <v>41773.166666666584</v>
          </cell>
          <cell r="AK140">
            <v>41803.583333333248</v>
          </cell>
          <cell r="AL140">
            <v>41833.999999999913</v>
          </cell>
          <cell r="AM140">
            <v>41864.416666666577</v>
          </cell>
          <cell r="AN140">
            <v>41894.833333333241</v>
          </cell>
          <cell r="AO140">
            <v>41925.249999999905</v>
          </cell>
          <cell r="AP140">
            <v>41955.66666666657</v>
          </cell>
          <cell r="AQ140">
            <v>41986.083333333234</v>
          </cell>
          <cell r="AR140">
            <v>42016.499999999898</v>
          </cell>
          <cell r="AS140">
            <v>42046.916666666562</v>
          </cell>
          <cell r="AT140">
            <v>42077.333333333227</v>
          </cell>
          <cell r="AU140">
            <v>42107.749999999891</v>
          </cell>
          <cell r="AV140">
            <v>42138.166666666555</v>
          </cell>
          <cell r="AW140">
            <v>42168.583333333219</v>
          </cell>
        </row>
        <row r="141">
          <cell r="A141" t="str">
            <v>LGRP</v>
          </cell>
          <cell r="B141">
            <v>0</v>
          </cell>
          <cell r="C141">
            <v>-426727.74</v>
          </cell>
          <cell r="D141">
            <v>-18629.939999999999</v>
          </cell>
          <cell r="E141">
            <v>0</v>
          </cell>
          <cell r="F141">
            <v>47002.79</v>
          </cell>
          <cell r="G141">
            <v>0</v>
          </cell>
          <cell r="H141">
            <v>212116.6</v>
          </cell>
          <cell r="I141">
            <v>77729.16</v>
          </cell>
          <cell r="J141">
            <v>-21850.87</v>
          </cell>
          <cell r="K141">
            <v>57156.33</v>
          </cell>
          <cell r="L141">
            <v>0</v>
          </cell>
          <cell r="M141">
            <v>0</v>
          </cell>
          <cell r="N141">
            <v>566669.39</v>
          </cell>
          <cell r="O141">
            <v>0</v>
          </cell>
          <cell r="P141">
            <v>-144650</v>
          </cell>
          <cell r="Q141">
            <v>304476.42000000004</v>
          </cell>
          <cell r="R141">
            <v>0</v>
          </cell>
          <cell r="S141">
            <v>-15964.38</v>
          </cell>
          <cell r="T141">
            <v>267348.68000000005</v>
          </cell>
          <cell r="U141">
            <v>1302446.18</v>
          </cell>
          <cell r="V141">
            <v>0</v>
          </cell>
          <cell r="W141">
            <v>403948.92</v>
          </cell>
          <cell r="X141">
            <v>0</v>
          </cell>
          <cell r="Y141">
            <v>0</v>
          </cell>
          <cell r="Z141">
            <v>-63942.28</v>
          </cell>
          <cell r="AA141">
            <v>493731.14</v>
          </cell>
          <cell r="AB141">
            <v>0</v>
          </cell>
          <cell r="AC141">
            <v>-40016.660000000003</v>
          </cell>
          <cell r="AD141">
            <v>0</v>
          </cell>
          <cell r="AE141">
            <v>443556.58</v>
          </cell>
          <cell r="AF141">
            <v>-157342.42000000001</v>
          </cell>
          <cell r="AG141">
            <v>79872.73</v>
          </cell>
          <cell r="AH141">
            <v>0</v>
          </cell>
          <cell r="AI141">
            <v>394219.13</v>
          </cell>
          <cell r="AJ141">
            <v>-4331.7599999999802</v>
          </cell>
          <cell r="AK141">
            <v>469285.86</v>
          </cell>
          <cell r="AL141">
            <v>0</v>
          </cell>
          <cell r="AM141">
            <v>290197.46000000002</v>
          </cell>
          <cell r="AN141">
            <v>893881.1</v>
          </cell>
          <cell r="AO141">
            <v>85181.34</v>
          </cell>
          <cell r="AP141">
            <v>358013.89</v>
          </cell>
          <cell r="AQ141">
            <v>-71257.95</v>
          </cell>
          <cell r="AR141">
            <v>96898.11</v>
          </cell>
          <cell r="AS141">
            <v>0</v>
          </cell>
          <cell r="AT141">
            <v>658878.44999999995</v>
          </cell>
          <cell r="AU141">
            <v>0</v>
          </cell>
          <cell r="AV141">
            <v>0</v>
          </cell>
          <cell r="AW141">
            <v>0</v>
          </cell>
        </row>
        <row r="142">
          <cell r="A142" t="str">
            <v>MDCP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 t="str">
            <v>SGRP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252020.68</v>
          </cell>
          <cell r="I143">
            <v>384139.91</v>
          </cell>
          <cell r="J143">
            <v>0</v>
          </cell>
          <cell r="K143">
            <v>0</v>
          </cell>
          <cell r="L143">
            <v>0</v>
          </cell>
          <cell r="M143">
            <v>-40441.32</v>
          </cell>
          <cell r="N143">
            <v>-465264.22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247798.15</v>
          </cell>
          <cell r="T143">
            <v>81893.350000000006</v>
          </cell>
          <cell r="U143">
            <v>0</v>
          </cell>
          <cell r="V143">
            <v>-204430.91</v>
          </cell>
          <cell r="W143">
            <v>0</v>
          </cell>
          <cell r="X143">
            <v>0</v>
          </cell>
          <cell r="Y143">
            <v>0</v>
          </cell>
          <cell r="Z143">
            <v>-117897</v>
          </cell>
          <cell r="AA143">
            <v>0</v>
          </cell>
          <cell r="AB143">
            <v>11109.85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-161187.54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-287487.38</v>
          </cell>
          <cell r="AP143">
            <v>0</v>
          </cell>
          <cell r="AQ143">
            <v>681028.86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</row>
        <row r="144">
          <cell r="A144" t="str">
            <v>INDV</v>
          </cell>
          <cell r="B144">
            <v>0</v>
          </cell>
          <cell r="C144">
            <v>-22909.72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287470.11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130069.89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181850.03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</row>
        <row r="145">
          <cell r="A145" t="str">
            <v>BC_INS</v>
          </cell>
        </row>
        <row r="146">
          <cell r="A146" t="str">
            <v>TV_INS</v>
          </cell>
        </row>
        <row r="147">
          <cell r="A147" t="str">
            <v>VEHI</v>
          </cell>
        </row>
        <row r="148">
          <cell r="A148" t="str">
            <v>MAGE</v>
          </cell>
        </row>
        <row r="149">
          <cell r="A149" t="str">
            <v>CPC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A150" t="str">
            <v>ASO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 t="str">
            <v>CPH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 t="str">
            <v>CPN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A153" t="str">
            <v>CAT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287470.11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130069.89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</row>
        <row r="154">
          <cell r="A154" t="str">
            <v>NGR</v>
          </cell>
          <cell r="B154">
            <v>0</v>
          </cell>
          <cell r="C154">
            <v>-22909.72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155084.43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 t="str">
            <v>SNG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</row>
        <row r="156">
          <cell r="A156" t="str">
            <v>HIX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26765.599999999999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 t="str">
            <v>MCC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A158" t="str">
            <v>MCG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</row>
        <row r="159">
          <cell r="A159" t="str">
            <v>MCT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A160" t="str">
            <v>PSG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A161" t="str">
            <v>PSC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</row>
        <row r="162">
          <cell r="A162" t="str">
            <v>TVH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 t="str">
            <v>TVN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</row>
        <row r="167">
          <cell r="A167" t="str">
            <v>LGRP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</row>
        <row r="168">
          <cell r="A168" t="str">
            <v>MDCP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</row>
        <row r="169">
          <cell r="A169" t="str">
            <v>SGRP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</row>
        <row r="170">
          <cell r="A170" t="str">
            <v>INDV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</row>
        <row r="171">
          <cell r="A171" t="str">
            <v>BC_INS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A172" t="str">
            <v>TV_INS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A173" t="str">
            <v>VEHI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A174" t="str">
            <v>MAGE</v>
          </cell>
        </row>
        <row r="175">
          <cell r="A175" t="str">
            <v>CPC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A176" t="str">
            <v>ASO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A177" t="str">
            <v>CPH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A178" t="str">
            <v>CPN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A179" t="str">
            <v>CAT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 t="str">
            <v>NGR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A181" t="str">
            <v>SNG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</row>
        <row r="182">
          <cell r="A182" t="str">
            <v>HIX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</row>
        <row r="183">
          <cell r="A183" t="str">
            <v>MCC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A184" t="str">
            <v>MCG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</row>
        <row r="185">
          <cell r="A185" t="str">
            <v>MCT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A186" t="str">
            <v>PSG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</row>
        <row r="187">
          <cell r="A187" t="str">
            <v>PSC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A188" t="str">
            <v>TVH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A189" t="str">
            <v>TVN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ms.gov/Medicare/Medicare-Fee-for-Service-Payment/sharedsavingsprogram/Downloads/Shared-Savings-Losses-Assignment-Spec-v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S61"/>
  <sheetViews>
    <sheetView zoomScale="85" zoomScaleNormal="85" workbookViewId="0">
      <selection activeCell="G7" sqref="G7"/>
    </sheetView>
  </sheetViews>
  <sheetFormatPr defaultRowHeight="12.75" x14ac:dyDescent="0.2"/>
  <cols>
    <col min="1" max="1" width="25.28515625" style="100" bestFit="1" customWidth="1"/>
    <col min="2" max="2" width="17.140625" style="100" customWidth="1"/>
    <col min="3" max="3" width="16.28515625" style="100" customWidth="1"/>
    <col min="4" max="4" width="19.140625" style="100" customWidth="1"/>
    <col min="5" max="5" width="17" style="100" bestFit="1" customWidth="1"/>
    <col min="6" max="6" width="15.5703125" style="100" customWidth="1"/>
    <col min="7" max="7" width="16.28515625" style="100" customWidth="1"/>
    <col min="8" max="8" width="15.85546875" style="100" customWidth="1"/>
    <col min="9" max="9" width="16.85546875" style="100" customWidth="1"/>
    <col min="10" max="10" width="18.42578125" style="100" customWidth="1"/>
    <col min="11" max="11" width="16.42578125" style="100" bestFit="1" customWidth="1"/>
    <col min="12" max="12" width="16.85546875" style="100" customWidth="1"/>
    <col min="13" max="13" width="9.140625" style="100"/>
    <col min="14" max="14" width="10.7109375" style="100" bestFit="1" customWidth="1"/>
    <col min="15" max="15" width="15.85546875" style="100" bestFit="1" customWidth="1"/>
    <col min="16" max="17" width="9.140625" style="100"/>
    <col min="18" max="18" width="13.42578125" style="100" bestFit="1" customWidth="1"/>
    <col min="19" max="19" width="17.28515625" style="100" bestFit="1" customWidth="1"/>
    <col min="20" max="16384" width="9.140625" style="100"/>
  </cols>
  <sheetData>
    <row r="3" spans="1:19" x14ac:dyDescent="0.2">
      <c r="D3" s="217" t="s">
        <v>159</v>
      </c>
      <c r="E3" s="217"/>
    </row>
    <row r="4" spans="1:19" x14ac:dyDescent="0.2">
      <c r="D4" s="217" t="s">
        <v>160</v>
      </c>
      <c r="E4" s="217"/>
    </row>
    <row r="5" spans="1:19" x14ac:dyDescent="0.2">
      <c r="A5" s="214" t="s">
        <v>158</v>
      </c>
    </row>
    <row r="6" spans="1:19" ht="13.5" thickBot="1" x14ac:dyDescent="0.25">
      <c r="A6" s="214" t="s">
        <v>157</v>
      </c>
    </row>
    <row r="7" spans="1:19" ht="39" thickBot="1" x14ac:dyDescent="0.25">
      <c r="A7" s="214"/>
      <c r="L7" s="147" t="s">
        <v>156</v>
      </c>
      <c r="M7" s="146" t="s">
        <v>155</v>
      </c>
      <c r="N7" s="145" t="s">
        <v>154</v>
      </c>
      <c r="O7" s="213" t="s">
        <v>153</v>
      </c>
      <c r="P7" s="212" t="s">
        <v>152</v>
      </c>
      <c r="Q7" s="211" t="s">
        <v>151</v>
      </c>
      <c r="R7" s="147" t="s">
        <v>150</v>
      </c>
      <c r="S7" s="145" t="s">
        <v>149</v>
      </c>
    </row>
    <row r="8" spans="1:19" x14ac:dyDescent="0.2">
      <c r="A8" s="210" t="s">
        <v>148</v>
      </c>
      <c r="B8" s="209"/>
      <c r="C8" s="209"/>
      <c r="D8" s="208"/>
      <c r="E8" s="207"/>
      <c r="F8" s="207"/>
      <c r="G8" s="207"/>
      <c r="H8" s="206"/>
      <c r="L8" s="188">
        <v>5000</v>
      </c>
      <c r="M8" s="187">
        <v>5000</v>
      </c>
      <c r="N8" s="186">
        <v>5999</v>
      </c>
      <c r="O8" s="185" t="s">
        <v>147</v>
      </c>
      <c r="P8" s="184">
        <v>3.9E-2</v>
      </c>
      <c r="Q8" s="183">
        <v>3.5999999999999997E-2</v>
      </c>
      <c r="R8" s="188">
        <f>+VLOOKUP(S12,$L$8:$M$17,2,TRUE)</f>
        <v>20000</v>
      </c>
      <c r="S8" s="186">
        <f>+VLOOKUP(R8,$M$8:$N$17,2,FALSE)</f>
        <v>49999</v>
      </c>
    </row>
    <row r="9" spans="1:19" ht="13.5" thickBot="1" x14ac:dyDescent="0.25">
      <c r="A9" s="203" t="s">
        <v>146</v>
      </c>
      <c r="B9" s="198"/>
      <c r="C9" s="197" t="s">
        <v>115</v>
      </c>
      <c r="D9" s="202">
        <v>490.69029904468368</v>
      </c>
      <c r="E9" s="162"/>
      <c r="F9" s="162"/>
      <c r="G9" s="161"/>
      <c r="H9" s="160"/>
      <c r="L9" s="188">
        <v>6000</v>
      </c>
      <c r="M9" s="187">
        <v>6000</v>
      </c>
      <c r="N9" s="186">
        <v>6999</v>
      </c>
      <c r="O9" s="185" t="s">
        <v>145</v>
      </c>
      <c r="P9" s="184">
        <v>3.5999999999999997E-2</v>
      </c>
      <c r="Q9" s="183">
        <v>3.4000000000000002E-2</v>
      </c>
      <c r="R9" s="205">
        <f>+VLOOKUP(R8,$M$8:$P$17,4,FALSE)</f>
        <v>2.5000000000000001E-2</v>
      </c>
      <c r="S9" s="204">
        <f>+VLOOKUP(S8,$N$8:$Q$17,4,FALSE)</f>
        <v>2.1999999999999999E-2</v>
      </c>
    </row>
    <row r="10" spans="1:19" x14ac:dyDescent="0.2">
      <c r="A10" s="203" t="s">
        <v>144</v>
      </c>
      <c r="B10" s="198"/>
      <c r="C10" s="197" t="s">
        <v>114</v>
      </c>
      <c r="D10" s="196">
        <v>1.302158322022966</v>
      </c>
      <c r="E10" s="162"/>
      <c r="F10" s="162"/>
      <c r="G10" s="161"/>
      <c r="H10" s="160"/>
      <c r="L10" s="188">
        <v>7000</v>
      </c>
      <c r="M10" s="187">
        <v>7000</v>
      </c>
      <c r="N10" s="186">
        <v>7999</v>
      </c>
      <c r="O10" s="185" t="s">
        <v>143</v>
      </c>
      <c r="P10" s="184">
        <v>3.4000000000000002E-2</v>
      </c>
      <c r="Q10" s="183">
        <v>3.2000000000000001E-2</v>
      </c>
      <c r="R10" s="148"/>
      <c r="S10" s="182"/>
    </row>
    <row r="11" spans="1:19" x14ac:dyDescent="0.2">
      <c r="A11" s="203" t="s">
        <v>142</v>
      </c>
      <c r="B11" s="198"/>
      <c r="C11" s="197" t="s">
        <v>113</v>
      </c>
      <c r="D11" s="196">
        <v>1.0909070279191957</v>
      </c>
      <c r="E11" s="162"/>
      <c r="F11" s="162"/>
      <c r="G11" s="161"/>
      <c r="H11" s="160"/>
      <c r="L11" s="188">
        <v>8000</v>
      </c>
      <c r="M11" s="187">
        <v>8000</v>
      </c>
      <c r="N11" s="186">
        <v>8999</v>
      </c>
      <c r="O11" s="185" t="s">
        <v>141</v>
      </c>
      <c r="P11" s="184">
        <v>3.2000000000000001E-2</v>
      </c>
      <c r="Q11" s="183">
        <v>3.1E-2</v>
      </c>
      <c r="R11" s="148"/>
      <c r="S11" s="182" t="s">
        <v>140</v>
      </c>
    </row>
    <row r="12" spans="1:19" x14ac:dyDescent="0.2">
      <c r="A12" s="199" t="s">
        <v>139</v>
      </c>
      <c r="B12" s="198"/>
      <c r="C12" s="197" t="s">
        <v>138</v>
      </c>
      <c r="D12" s="202">
        <f>+D9/D10/D11</f>
        <v>345.42673021345172</v>
      </c>
      <c r="E12" s="162"/>
      <c r="F12" s="162"/>
      <c r="G12" s="161"/>
      <c r="H12" s="160"/>
      <c r="L12" s="188">
        <v>9000</v>
      </c>
      <c r="M12" s="187">
        <v>9000</v>
      </c>
      <c r="N12" s="186">
        <v>9999</v>
      </c>
      <c r="O12" s="185" t="s">
        <v>137</v>
      </c>
      <c r="P12" s="184">
        <v>3.1E-2</v>
      </c>
      <c r="Q12" s="183">
        <v>0.03</v>
      </c>
      <c r="R12" s="148" t="s">
        <v>136</v>
      </c>
      <c r="S12" s="201">
        <v>25372.583333333332</v>
      </c>
    </row>
    <row r="13" spans="1:19" x14ac:dyDescent="0.2">
      <c r="A13" s="199" t="s">
        <v>135</v>
      </c>
      <c r="B13" s="198"/>
      <c r="C13" s="197" t="s">
        <v>134</v>
      </c>
      <c r="D13" s="196">
        <f>+C37/B37</f>
        <v>1.3037910770201147</v>
      </c>
      <c r="E13" s="162"/>
      <c r="F13" s="162"/>
      <c r="G13" s="161"/>
      <c r="H13" s="160"/>
      <c r="L13" s="188">
        <v>10000</v>
      </c>
      <c r="M13" s="187">
        <v>10000</v>
      </c>
      <c r="N13" s="186">
        <v>14999</v>
      </c>
      <c r="O13" s="185" t="s">
        <v>133</v>
      </c>
      <c r="P13" s="184">
        <v>0.03</v>
      </c>
      <c r="Q13" s="183">
        <v>2.7E-2</v>
      </c>
      <c r="R13" s="148"/>
      <c r="S13" s="200"/>
    </row>
    <row r="14" spans="1:19" x14ac:dyDescent="0.2">
      <c r="A14" s="199" t="s">
        <v>132</v>
      </c>
      <c r="B14" s="198"/>
      <c r="C14" s="197" t="s">
        <v>131</v>
      </c>
      <c r="D14" s="196">
        <f>+D37/B37</f>
        <v>1.0885300036982206</v>
      </c>
      <c r="E14" s="162"/>
      <c r="F14" s="162"/>
      <c r="G14" s="161"/>
      <c r="H14" s="160"/>
      <c r="L14" s="188">
        <v>15000</v>
      </c>
      <c r="M14" s="187">
        <v>15000</v>
      </c>
      <c r="N14" s="186">
        <v>19999</v>
      </c>
      <c r="O14" s="185" t="s">
        <v>130</v>
      </c>
      <c r="P14" s="184">
        <v>2.7E-2</v>
      </c>
      <c r="Q14" s="183">
        <v>2.5000000000000001E-2</v>
      </c>
      <c r="R14" s="148" t="s">
        <v>129</v>
      </c>
      <c r="S14" s="195">
        <f>R9*(S8-S12)/(S8-R8)+S9*(S12-R8)/(S8-R8)</f>
        <v>2.4462723757458581E-2</v>
      </c>
    </row>
    <row r="15" spans="1:19" ht="13.5" thickBot="1" x14ac:dyDescent="0.25">
      <c r="A15" s="194" t="s">
        <v>128</v>
      </c>
      <c r="B15" s="193"/>
      <c r="C15" s="192" t="s">
        <v>127</v>
      </c>
      <c r="D15" s="191">
        <f>+D12*D13*D14</f>
        <v>490.23504075330095</v>
      </c>
      <c r="E15" s="162"/>
      <c r="F15" s="162"/>
      <c r="G15" s="161"/>
      <c r="H15" s="160"/>
      <c r="L15" s="188">
        <v>20000</v>
      </c>
      <c r="M15" s="187">
        <v>20000</v>
      </c>
      <c r="N15" s="186">
        <v>49999</v>
      </c>
      <c r="O15" s="185" t="s">
        <v>126</v>
      </c>
      <c r="P15" s="184">
        <v>2.5000000000000001E-2</v>
      </c>
      <c r="Q15" s="183">
        <v>2.1999999999999999E-2</v>
      </c>
      <c r="R15" s="148" t="s">
        <v>125</v>
      </c>
      <c r="S15" s="190">
        <f>1-S14</f>
        <v>0.97553727624254138</v>
      </c>
    </row>
    <row r="16" spans="1:19" ht="13.5" thickBot="1" x14ac:dyDescent="0.25">
      <c r="A16" s="155"/>
      <c r="B16" s="169"/>
      <c r="C16" s="168"/>
      <c r="D16" s="189"/>
      <c r="E16" s="162"/>
      <c r="F16" s="162"/>
      <c r="G16" s="161"/>
      <c r="H16" s="160"/>
      <c r="L16" s="188">
        <v>50000</v>
      </c>
      <c r="M16" s="187">
        <v>50000</v>
      </c>
      <c r="N16" s="186">
        <v>59999</v>
      </c>
      <c r="O16" s="185" t="s">
        <v>124</v>
      </c>
      <c r="P16" s="184">
        <v>2.1999999999999999E-2</v>
      </c>
      <c r="Q16" s="183">
        <v>0.02</v>
      </c>
      <c r="R16" s="148"/>
      <c r="S16" s="182"/>
    </row>
    <row r="17" spans="1:19" ht="13.5" thickBot="1" x14ac:dyDescent="0.25">
      <c r="A17" s="181" t="s">
        <v>123</v>
      </c>
      <c r="B17" s="180"/>
      <c r="C17" s="179"/>
      <c r="D17" s="178"/>
      <c r="E17" s="162"/>
      <c r="F17" s="162"/>
      <c r="G17" s="161"/>
      <c r="H17" s="160"/>
      <c r="L17" s="175">
        <v>60000</v>
      </c>
      <c r="M17" s="177">
        <v>60000</v>
      </c>
      <c r="N17" s="176">
        <v>1000000</v>
      </c>
      <c r="O17" s="175" t="s">
        <v>122</v>
      </c>
      <c r="P17" s="174">
        <v>0.02</v>
      </c>
      <c r="Q17" s="173">
        <v>0.02</v>
      </c>
      <c r="R17" s="172"/>
      <c r="S17" s="171"/>
    </row>
    <row r="18" spans="1:19" x14ac:dyDescent="0.2">
      <c r="A18" s="170" t="s">
        <v>15</v>
      </c>
      <c r="B18" s="169"/>
      <c r="C18" s="168" t="s">
        <v>121</v>
      </c>
      <c r="D18" s="167">
        <f>+S14</f>
        <v>2.4462723757458581E-2</v>
      </c>
      <c r="E18" s="162"/>
      <c r="F18" s="162"/>
      <c r="G18" s="161"/>
      <c r="H18" s="160"/>
    </row>
    <row r="19" spans="1:19" ht="13.5" thickBot="1" x14ac:dyDescent="0.25">
      <c r="A19" s="166" t="s">
        <v>120</v>
      </c>
      <c r="B19" s="165"/>
      <c r="C19" s="164" t="s">
        <v>119</v>
      </c>
      <c r="D19" s="163">
        <f>(1-D18)*D15</f>
        <v>478.24255637512647</v>
      </c>
      <c r="E19" s="162"/>
      <c r="F19" s="162"/>
      <c r="G19" s="161"/>
      <c r="H19" s="160"/>
      <c r="L19" s="159" t="s">
        <v>118</v>
      </c>
    </row>
    <row r="20" spans="1:19" x14ac:dyDescent="0.2">
      <c r="A20" s="156"/>
      <c r="B20" s="158"/>
      <c r="C20" s="157"/>
      <c r="D20" s="156"/>
      <c r="E20" s="155"/>
      <c r="F20" s="155"/>
      <c r="G20" s="154"/>
      <c r="H20" s="111"/>
      <c r="L20" s="100" t="s">
        <v>117</v>
      </c>
    </row>
    <row r="21" spans="1:19" ht="13.5" thickBot="1" x14ac:dyDescent="0.25">
      <c r="C21" s="153"/>
      <c r="E21" s="152"/>
      <c r="G21" s="152"/>
      <c r="I21" s="152"/>
    </row>
    <row r="22" spans="1:19" ht="13.5" thickBot="1" x14ac:dyDescent="0.25">
      <c r="A22" s="114" t="s">
        <v>116</v>
      </c>
      <c r="B22" s="151"/>
      <c r="C22" s="151"/>
      <c r="D22" s="151"/>
      <c r="E22" s="151"/>
      <c r="F22" s="151"/>
      <c r="G22" s="151"/>
      <c r="H22" s="151"/>
      <c r="I22" s="151"/>
      <c r="J22" s="150"/>
      <c r="L22" s="1"/>
      <c r="M22" s="1"/>
      <c r="N22" s="1"/>
      <c r="O22" s="1"/>
    </row>
    <row r="23" spans="1:19" x14ac:dyDescent="0.2">
      <c r="A23" s="107"/>
      <c r="B23" s="111"/>
      <c r="C23" s="111"/>
      <c r="D23" s="111"/>
      <c r="E23" s="109" t="s">
        <v>115</v>
      </c>
      <c r="F23" s="109" t="s">
        <v>114</v>
      </c>
      <c r="G23" s="109" t="s">
        <v>113</v>
      </c>
      <c r="H23" s="149" t="s">
        <v>112</v>
      </c>
      <c r="I23" s="148" t="s">
        <v>111</v>
      </c>
      <c r="J23" s="110"/>
      <c r="L23" s="147" t="s">
        <v>110</v>
      </c>
      <c r="M23" s="146" t="s">
        <v>73</v>
      </c>
      <c r="N23" s="146" t="s">
        <v>72</v>
      </c>
      <c r="O23" s="145" t="s">
        <v>71</v>
      </c>
    </row>
    <row r="24" spans="1:19" ht="38.25" x14ac:dyDescent="0.2">
      <c r="A24" s="135" t="s">
        <v>109</v>
      </c>
      <c r="B24" s="144" t="s">
        <v>85</v>
      </c>
      <c r="C24" s="144" t="s">
        <v>108</v>
      </c>
      <c r="D24" s="144" t="s">
        <v>107</v>
      </c>
      <c r="E24" s="144" t="s">
        <v>84</v>
      </c>
      <c r="F24" s="144" t="s">
        <v>83</v>
      </c>
      <c r="G24" s="144" t="s">
        <v>82</v>
      </c>
      <c r="H24" s="144" t="s">
        <v>106</v>
      </c>
      <c r="I24" s="144" t="s">
        <v>87</v>
      </c>
      <c r="J24" s="143" t="s">
        <v>105</v>
      </c>
      <c r="L24" s="142" t="s">
        <v>104</v>
      </c>
      <c r="M24" s="141">
        <v>0.25</v>
      </c>
      <c r="N24" s="141">
        <v>0.6</v>
      </c>
      <c r="O24" s="140">
        <v>0</v>
      </c>
    </row>
    <row r="25" spans="1:19" x14ac:dyDescent="0.2">
      <c r="A25" s="136" t="s">
        <v>103</v>
      </c>
      <c r="B25" s="128">
        <v>8934</v>
      </c>
      <c r="C25" s="128">
        <v>11370.480987752002</v>
      </c>
      <c r="D25" s="128">
        <v>9858.1114881134999</v>
      </c>
      <c r="E25" s="120">
        <v>3703987.5899999985</v>
      </c>
      <c r="F25" s="120">
        <v>43453.00642203835</v>
      </c>
      <c r="G25" s="120">
        <v>74760.780000001032</v>
      </c>
      <c r="H25" s="120">
        <v>0</v>
      </c>
      <c r="I25" s="120">
        <f t="shared" ref="I25:I35" si="0">SUM(E25:H25)</f>
        <v>3822201.3764220378</v>
      </c>
      <c r="J25" s="133">
        <v>3149999.4064220479</v>
      </c>
      <c r="L25" s="142" t="s">
        <v>102</v>
      </c>
      <c r="M25" s="141">
        <v>0</v>
      </c>
      <c r="N25" s="141">
        <v>0</v>
      </c>
      <c r="O25" s="140">
        <v>0.25</v>
      </c>
    </row>
    <row r="26" spans="1:19" ht="13.5" thickBot="1" x14ac:dyDescent="0.25">
      <c r="A26" s="136" t="s">
        <v>101</v>
      </c>
      <c r="B26" s="128">
        <v>31805</v>
      </c>
      <c r="C26" s="128">
        <v>39559.055068980408</v>
      </c>
      <c r="D26" s="128">
        <v>34423.641165464032</v>
      </c>
      <c r="E26" s="120">
        <v>17516884.610000357</v>
      </c>
      <c r="F26" s="120">
        <v>163194.35712061726</v>
      </c>
      <c r="G26" s="120">
        <v>328603.57999999914</v>
      </c>
      <c r="H26" s="120">
        <v>-394762.68188204512</v>
      </c>
      <c r="I26" s="120">
        <f t="shared" si="0"/>
        <v>17613919.865238927</v>
      </c>
      <c r="J26" s="133">
        <v>14445523.138776969</v>
      </c>
      <c r="L26" s="139" t="s">
        <v>100</v>
      </c>
      <c r="M26" s="138">
        <v>0</v>
      </c>
      <c r="N26" s="138">
        <v>0</v>
      </c>
      <c r="O26" s="137">
        <v>0</v>
      </c>
    </row>
    <row r="27" spans="1:19" x14ac:dyDescent="0.2">
      <c r="A27" s="136" t="s">
        <v>99</v>
      </c>
      <c r="B27" s="128">
        <v>18539</v>
      </c>
      <c r="C27" s="128">
        <v>23602.075203614964</v>
      </c>
      <c r="D27" s="128">
        <v>19634.620469812067</v>
      </c>
      <c r="E27" s="120">
        <v>7021494.5199999101</v>
      </c>
      <c r="F27" s="120">
        <v>89515.164264717721</v>
      </c>
      <c r="G27" s="120">
        <v>74863.270000000921</v>
      </c>
      <c r="H27" s="120">
        <v>-70726.165644780369</v>
      </c>
      <c r="I27" s="120">
        <f t="shared" si="0"/>
        <v>7115146.788619848</v>
      </c>
      <c r="J27" s="133">
        <v>5216440.7486199168</v>
      </c>
    </row>
    <row r="28" spans="1:19" x14ac:dyDescent="0.2">
      <c r="A28" s="136" t="s">
        <v>98</v>
      </c>
      <c r="B28" s="128">
        <v>15730</v>
      </c>
      <c r="C28" s="128">
        <v>19236.741823601769</v>
      </c>
      <c r="D28" s="128">
        <v>16045.109319293631</v>
      </c>
      <c r="E28" s="120">
        <v>4805138.9899999527</v>
      </c>
      <c r="F28" s="120">
        <v>71527.459161738458</v>
      </c>
      <c r="G28" s="120">
        <v>111556.429999999</v>
      </c>
      <c r="H28" s="120">
        <v>-14485.027120779767</v>
      </c>
      <c r="I28" s="120">
        <f t="shared" si="0"/>
        <v>4973737.8520409102</v>
      </c>
      <c r="J28" s="133">
        <v>3113388.7220409531</v>
      </c>
    </row>
    <row r="29" spans="1:19" x14ac:dyDescent="0.2">
      <c r="A29" s="136" t="s">
        <v>97</v>
      </c>
      <c r="B29" s="128">
        <v>64247</v>
      </c>
      <c r="C29" s="128">
        <v>87785.493637218926</v>
      </c>
      <c r="D29" s="128">
        <v>75499.950808983471</v>
      </c>
      <c r="E29" s="120">
        <v>40751911.599998929</v>
      </c>
      <c r="F29" s="120">
        <v>323603.24876071129</v>
      </c>
      <c r="G29" s="120">
        <v>550857.5300000133</v>
      </c>
      <c r="H29" s="120">
        <v>-791021.96257354168</v>
      </c>
      <c r="I29" s="120">
        <f t="shared" si="0"/>
        <v>40835350.416186109</v>
      </c>
      <c r="J29" s="133">
        <v>38559582.825632565</v>
      </c>
    </row>
    <row r="30" spans="1:19" x14ac:dyDescent="0.2">
      <c r="A30" s="136" t="s">
        <v>96</v>
      </c>
      <c r="B30" s="128">
        <v>32628</v>
      </c>
      <c r="C30" s="128">
        <v>43563.58853808172</v>
      </c>
      <c r="D30" s="128">
        <v>36390.703963733642</v>
      </c>
      <c r="E30" s="120">
        <v>18749760.110000331</v>
      </c>
      <c r="F30" s="120">
        <v>158624.37482978078</v>
      </c>
      <c r="G30" s="120">
        <v>237705.91999999475</v>
      </c>
      <c r="H30" s="120">
        <v>-324919.41614725988</v>
      </c>
      <c r="I30" s="120">
        <f t="shared" si="0"/>
        <v>18821170.988682847</v>
      </c>
      <c r="J30" s="133">
        <v>16232749.938683048</v>
      </c>
    </row>
    <row r="31" spans="1:19" x14ac:dyDescent="0.2">
      <c r="A31" s="136" t="s">
        <v>95</v>
      </c>
      <c r="B31" s="128">
        <v>67055</v>
      </c>
      <c r="C31" s="128">
        <v>89062.878006977888</v>
      </c>
      <c r="D31" s="128">
        <v>70993.960911610571</v>
      </c>
      <c r="E31" s="120">
        <v>31057580.339998759</v>
      </c>
      <c r="F31" s="120">
        <v>321851.03095349111</v>
      </c>
      <c r="G31" s="120">
        <v>322181.29999998584</v>
      </c>
      <c r="H31" s="120">
        <v>-807111.34449267411</v>
      </c>
      <c r="I31" s="120">
        <f t="shared" si="0"/>
        <v>30894501.326459561</v>
      </c>
      <c r="J31" s="133">
        <v>22992953.56761824</v>
      </c>
    </row>
    <row r="32" spans="1:19" x14ac:dyDescent="0.2">
      <c r="A32" s="136" t="s">
        <v>94</v>
      </c>
      <c r="B32" s="128">
        <v>39692</v>
      </c>
      <c r="C32" s="128">
        <v>51409.873021799503</v>
      </c>
      <c r="D32" s="128">
        <v>42166.112099545084</v>
      </c>
      <c r="E32" s="120">
        <v>16850954.900000229</v>
      </c>
      <c r="F32" s="120">
        <v>200932.85724347958</v>
      </c>
      <c r="G32" s="120">
        <v>314283.6199999972</v>
      </c>
      <c r="H32" s="120">
        <v>-330785.90091709315</v>
      </c>
      <c r="I32" s="120">
        <f t="shared" si="0"/>
        <v>17035385.476326611</v>
      </c>
      <c r="J32" s="133">
        <v>13376217.014243899</v>
      </c>
    </row>
    <row r="33" spans="1:18" x14ac:dyDescent="0.2">
      <c r="A33" s="136" t="s">
        <v>93</v>
      </c>
      <c r="B33" s="128">
        <v>10329</v>
      </c>
      <c r="C33" s="128">
        <v>12852.861331333223</v>
      </c>
      <c r="D33" s="128">
        <v>10543.768242837994</v>
      </c>
      <c r="E33" s="120">
        <v>4428475.1799999755</v>
      </c>
      <c r="F33" s="120">
        <v>50427.226928797856</v>
      </c>
      <c r="G33" s="120">
        <v>42170.910000000047</v>
      </c>
      <c r="H33" s="120">
        <v>-57971.584588030193</v>
      </c>
      <c r="I33" s="120">
        <f t="shared" si="0"/>
        <v>4463101.7323407428</v>
      </c>
      <c r="J33" s="133">
        <v>3105376.2723407657</v>
      </c>
    </row>
    <row r="34" spans="1:18" x14ac:dyDescent="0.2">
      <c r="A34" s="136" t="s">
        <v>92</v>
      </c>
      <c r="B34" s="128">
        <v>15139</v>
      </c>
      <c r="C34" s="128">
        <v>18214.75649358696</v>
      </c>
      <c r="D34" s="128">
        <v>15487.362503043925</v>
      </c>
      <c r="E34" s="120">
        <v>6424767.3399999384</v>
      </c>
      <c r="F34" s="120">
        <v>75342.94758007543</v>
      </c>
      <c r="G34" s="120">
        <v>85633.319999998916</v>
      </c>
      <c r="H34" s="120">
        <v>-1061539.9272940143</v>
      </c>
      <c r="I34" s="120">
        <f t="shared" si="0"/>
        <v>5524203.6802859996</v>
      </c>
      <c r="J34" s="133">
        <v>3769327.3637980982</v>
      </c>
    </row>
    <row r="35" spans="1:18" x14ac:dyDescent="0.2">
      <c r="A35" s="136" t="s">
        <v>91</v>
      </c>
      <c r="B35" s="128">
        <v>373</v>
      </c>
      <c r="C35" s="128">
        <v>308.76889844388506</v>
      </c>
      <c r="D35" s="128">
        <v>382.4777835631013</v>
      </c>
      <c r="E35" s="120">
        <v>70032.460000000065</v>
      </c>
      <c r="F35" s="120">
        <v>1800.6737878087242</v>
      </c>
      <c r="G35" s="120">
        <v>1373.1600000000008</v>
      </c>
      <c r="H35" s="120">
        <v>0</v>
      </c>
      <c r="I35" s="120">
        <f t="shared" si="0"/>
        <v>73206.293787808798</v>
      </c>
      <c r="J35" s="133">
        <v>43173.833787808733</v>
      </c>
    </row>
    <row r="36" spans="1:18" x14ac:dyDescent="0.2">
      <c r="A36" s="135"/>
      <c r="B36" s="128"/>
      <c r="C36" s="128"/>
      <c r="D36" s="128"/>
      <c r="E36" s="120"/>
      <c r="F36" s="120"/>
      <c r="G36" s="120"/>
      <c r="H36" s="120"/>
      <c r="I36" s="120"/>
      <c r="J36" s="133"/>
    </row>
    <row r="37" spans="1:18" x14ac:dyDescent="0.2">
      <c r="A37" s="134" t="s">
        <v>90</v>
      </c>
      <c r="B37" s="128">
        <f t="shared" ref="B37:J37" si="1">SUM(B25:B36)</f>
        <v>304471</v>
      </c>
      <c r="C37" s="128">
        <f t="shared" si="1"/>
        <v>396966.57301139133</v>
      </c>
      <c r="D37" s="128">
        <f t="shared" si="1"/>
        <v>331425.81875600095</v>
      </c>
      <c r="E37" s="120">
        <f t="shared" si="1"/>
        <v>151380987.63999841</v>
      </c>
      <c r="F37" s="120">
        <f t="shared" si="1"/>
        <v>1500272.3470532564</v>
      </c>
      <c r="G37" s="120">
        <f t="shared" si="1"/>
        <v>2143989.8199999905</v>
      </c>
      <c r="H37" s="120">
        <f t="shared" si="1"/>
        <v>-3853324.010660219</v>
      </c>
      <c r="I37" s="120">
        <f t="shared" si="1"/>
        <v>151171925.7963914</v>
      </c>
      <c r="J37" s="133">
        <f t="shared" si="1"/>
        <v>124004732.83196431</v>
      </c>
    </row>
    <row r="38" spans="1:18" x14ac:dyDescent="0.2">
      <c r="A38" s="107"/>
      <c r="B38" s="111"/>
      <c r="C38" s="111"/>
      <c r="D38" s="111"/>
      <c r="E38" s="111"/>
      <c r="F38" s="111"/>
      <c r="G38" s="111"/>
      <c r="H38" s="111"/>
      <c r="I38" s="111"/>
      <c r="J38" s="132"/>
    </row>
    <row r="39" spans="1:18" x14ac:dyDescent="0.2">
      <c r="A39" s="107"/>
      <c r="B39" s="111"/>
      <c r="C39" s="111"/>
      <c r="D39" s="111"/>
      <c r="E39" s="111"/>
      <c r="F39" s="111"/>
      <c r="G39" s="111"/>
      <c r="H39" s="111"/>
      <c r="I39" s="111"/>
      <c r="J39" s="110"/>
    </row>
    <row r="40" spans="1:18" ht="51" x14ac:dyDescent="0.2">
      <c r="A40" s="131"/>
      <c r="B40" s="130" t="s">
        <v>89</v>
      </c>
      <c r="C40" s="130" t="s">
        <v>88</v>
      </c>
      <c r="D40" s="129" t="s">
        <v>87</v>
      </c>
      <c r="E40" s="129" t="s">
        <v>86</v>
      </c>
      <c r="F40" s="111"/>
      <c r="G40" s="111"/>
      <c r="H40" s="111"/>
      <c r="I40" s="111"/>
      <c r="J40" s="110"/>
    </row>
    <row r="41" spans="1:18" x14ac:dyDescent="0.2">
      <c r="A41" s="121" t="s">
        <v>85</v>
      </c>
      <c r="B41" s="128">
        <f>B37</f>
        <v>304471</v>
      </c>
      <c r="C41" s="111"/>
      <c r="D41" s="111"/>
      <c r="E41" s="111"/>
      <c r="F41" s="111"/>
      <c r="G41" s="111"/>
      <c r="H41" s="111"/>
      <c r="I41" s="111"/>
      <c r="J41" s="110"/>
      <c r="Q41" s="125"/>
      <c r="R41" s="124"/>
    </row>
    <row r="42" spans="1:18" x14ac:dyDescent="0.2">
      <c r="A42" s="121" t="s">
        <v>84</v>
      </c>
      <c r="B42" s="120">
        <f>E37</f>
        <v>151380987.63999841</v>
      </c>
      <c r="C42" s="120">
        <f>H37</f>
        <v>-3853324.010660219</v>
      </c>
      <c r="D42" s="120">
        <f>B42+C42</f>
        <v>147527663.62933818</v>
      </c>
      <c r="E42" s="120">
        <f>D42/$B$41</f>
        <v>484.53765261498853</v>
      </c>
      <c r="F42" s="111"/>
      <c r="G42" s="111"/>
      <c r="H42" s="111"/>
      <c r="I42" s="111"/>
      <c r="J42" s="110"/>
      <c r="Q42" s="125"/>
      <c r="R42" s="124"/>
    </row>
    <row r="43" spans="1:18" x14ac:dyDescent="0.2">
      <c r="A43" s="121" t="s">
        <v>83</v>
      </c>
      <c r="B43" s="120">
        <f>F37</f>
        <v>1500272.3470532564</v>
      </c>
      <c r="C43" s="120">
        <v>0</v>
      </c>
      <c r="D43" s="120">
        <f>B43-C43</f>
        <v>1500272.3470532564</v>
      </c>
      <c r="E43" s="120">
        <f>D43/$B$41</f>
        <v>4.9274720648378869</v>
      </c>
      <c r="F43" s="111"/>
      <c r="G43" s="111"/>
      <c r="H43" s="111"/>
      <c r="I43" s="111"/>
      <c r="J43" s="110"/>
      <c r="Q43" s="125"/>
      <c r="R43" s="124"/>
    </row>
    <row r="44" spans="1:18" x14ac:dyDescent="0.2">
      <c r="A44" s="121" t="s">
        <v>82</v>
      </c>
      <c r="B44" s="120">
        <f>G37</f>
        <v>2143989.8199999905</v>
      </c>
      <c r="C44" s="120">
        <v>0</v>
      </c>
      <c r="D44" s="120">
        <f>B44-C44</f>
        <v>2143989.8199999905</v>
      </c>
      <c r="E44" s="120">
        <f>D44/$B$41</f>
        <v>7.0416881082270253</v>
      </c>
      <c r="F44" s="111"/>
      <c r="G44" s="111"/>
      <c r="H44" s="111"/>
      <c r="I44" s="111"/>
      <c r="J44" s="110"/>
      <c r="M44" s="127"/>
      <c r="P44" s="126"/>
      <c r="Q44" s="125"/>
      <c r="R44" s="124"/>
    </row>
    <row r="45" spans="1:18" x14ac:dyDescent="0.2">
      <c r="A45" s="121"/>
      <c r="B45" s="120"/>
      <c r="C45" s="120"/>
      <c r="D45" s="120"/>
      <c r="E45" s="120"/>
      <c r="F45" s="111"/>
      <c r="G45" s="111"/>
      <c r="H45" s="111"/>
      <c r="I45" s="111"/>
      <c r="J45" s="110"/>
    </row>
    <row r="46" spans="1:18" x14ac:dyDescent="0.2">
      <c r="A46" s="121" t="s">
        <v>81</v>
      </c>
      <c r="B46" s="120"/>
      <c r="C46" s="120"/>
      <c r="D46" s="123">
        <v>1.0054489900721297</v>
      </c>
      <c r="E46" s="120">
        <f>E42*D46</f>
        <v>487.17789347366067</v>
      </c>
      <c r="F46" s="122"/>
      <c r="G46" s="111"/>
      <c r="H46" s="111"/>
      <c r="I46" s="111"/>
      <c r="J46" s="110"/>
    </row>
    <row r="47" spans="1:18" x14ac:dyDescent="0.2">
      <c r="A47" s="121"/>
      <c r="B47" s="120"/>
      <c r="C47" s="120"/>
      <c r="D47" s="120"/>
      <c r="E47" s="120"/>
      <c r="F47" s="111"/>
      <c r="G47" s="111"/>
      <c r="H47" s="111"/>
      <c r="I47" s="111"/>
      <c r="J47" s="110"/>
    </row>
    <row r="48" spans="1:18" ht="13.5" thickBot="1" x14ac:dyDescent="0.25">
      <c r="A48" s="119" t="s">
        <v>80</v>
      </c>
      <c r="B48" s="118">
        <f>SUM(B42:B44)</f>
        <v>155025249.80705166</v>
      </c>
      <c r="C48" s="118">
        <f>SUM(C42:C44)</f>
        <v>-3853324.010660219</v>
      </c>
      <c r="D48" s="118">
        <f>SUM(D42:D44)</f>
        <v>151171925.79639143</v>
      </c>
      <c r="E48" s="117">
        <f>SUM(E43:E46)</f>
        <v>499.14705364672557</v>
      </c>
      <c r="F48" s="116"/>
      <c r="G48" s="116"/>
      <c r="H48" s="116"/>
      <c r="I48" s="116"/>
      <c r="J48" s="115"/>
    </row>
    <row r="49" spans="1:3" ht="13.5" thickBot="1" x14ac:dyDescent="0.25"/>
    <row r="50" spans="1:3" x14ac:dyDescent="0.2">
      <c r="A50" s="114" t="s">
        <v>79</v>
      </c>
      <c r="B50" s="113"/>
      <c r="C50" s="112"/>
    </row>
    <row r="51" spans="1:3" x14ac:dyDescent="0.2">
      <c r="A51" s="107"/>
      <c r="B51" s="111"/>
      <c r="C51" s="110"/>
    </row>
    <row r="52" spans="1:3" x14ac:dyDescent="0.2">
      <c r="A52" s="104" t="s">
        <v>78</v>
      </c>
      <c r="B52" s="106">
        <f>+D15</f>
        <v>490.23504075330095</v>
      </c>
      <c r="C52" s="102"/>
    </row>
    <row r="53" spans="1:3" x14ac:dyDescent="0.2">
      <c r="A53" s="107" t="s">
        <v>77</v>
      </c>
      <c r="B53" s="106">
        <f>+D19</f>
        <v>478.24255637512647</v>
      </c>
      <c r="C53" s="105"/>
    </row>
    <row r="54" spans="1:3" x14ac:dyDescent="0.2">
      <c r="A54" s="107" t="s">
        <v>76</v>
      </c>
      <c r="B54" s="106">
        <f>+E48</f>
        <v>499.14705364672557</v>
      </c>
      <c r="C54" s="105"/>
    </row>
    <row r="55" spans="1:3" x14ac:dyDescent="0.2">
      <c r="A55" s="107" t="s">
        <v>75</v>
      </c>
      <c r="B55" s="109" t="str">
        <f>+IF(B54&gt;B52,"T &lt; E &lt; A",IF(B54&gt;B53,"T &lt; A &lt; E","A &lt; T &lt; E"))</f>
        <v>T &lt; E &lt; A</v>
      </c>
      <c r="C55" s="105" t="s">
        <v>74</v>
      </c>
    </row>
    <row r="56" spans="1:3" x14ac:dyDescent="0.2">
      <c r="A56" s="104" t="s">
        <v>73</v>
      </c>
      <c r="B56" s="106">
        <f>+MAX(B52-B53,0)</f>
        <v>11.992484378174481</v>
      </c>
      <c r="C56" s="108">
        <f>+VLOOKUP(B55,$L$24:$O$26,2,FALSE)</f>
        <v>0</v>
      </c>
    </row>
    <row r="57" spans="1:3" x14ac:dyDescent="0.2">
      <c r="A57" s="107" t="s">
        <v>72</v>
      </c>
      <c r="B57" s="106">
        <f>+MAX(B53-B54,0)</f>
        <v>0</v>
      </c>
      <c r="C57" s="108">
        <f>+VLOOKUP(B55,$L$24:$O$26,3,FALSE)</f>
        <v>0</v>
      </c>
    </row>
    <row r="58" spans="1:3" x14ac:dyDescent="0.2">
      <c r="A58" s="107" t="s">
        <v>71</v>
      </c>
      <c r="B58" s="106">
        <f>+MAX(B52-B54,0)</f>
        <v>0</v>
      </c>
      <c r="C58" s="108">
        <f>+VLOOKUP(B55,$L$24:$O$26,4,FALSE)</f>
        <v>0</v>
      </c>
    </row>
    <row r="59" spans="1:3" x14ac:dyDescent="0.2">
      <c r="A59" s="107" t="s">
        <v>70</v>
      </c>
      <c r="B59" s="106">
        <f>+SUMPRODUCT(B56:B58,C56:C58)</f>
        <v>0</v>
      </c>
      <c r="C59" s="105"/>
    </row>
    <row r="60" spans="1:3" x14ac:dyDescent="0.2">
      <c r="A60" s="104" t="s">
        <v>69</v>
      </c>
      <c r="B60" s="103">
        <f>J37/I37</f>
        <v>0.8202894299235316</v>
      </c>
      <c r="C60" s="102"/>
    </row>
    <row r="61" spans="1:3" ht="13.5" thickBot="1" x14ac:dyDescent="0.25">
      <c r="A61" s="101" t="s">
        <v>68</v>
      </c>
      <c r="B61" s="215">
        <f>+B59*B60*$S12*12</f>
        <v>0</v>
      </c>
      <c r="C61" s="216"/>
    </row>
  </sheetData>
  <mergeCells count="3">
    <mergeCell ref="B61:C61"/>
    <mergeCell ref="D3:E3"/>
    <mergeCell ref="D4:E4"/>
  </mergeCells>
  <hyperlinks>
    <hyperlink ref="L19" r:id="rId1"/>
  </hyperlinks>
  <pageMargins left="0.7" right="0.7" top="0.75" bottom="0.75" header="0.3" footer="0.3"/>
  <pageSetup scale="5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7"/>
  <sheetViews>
    <sheetView tabSelected="1" zoomScale="85" zoomScaleNormal="85" workbookViewId="0">
      <selection activeCell="G7" sqref="G7"/>
    </sheetView>
  </sheetViews>
  <sheetFormatPr defaultColWidth="9.140625" defaultRowHeight="15" x14ac:dyDescent="0.25"/>
  <cols>
    <col min="1" max="1" width="2.140625" style="2" customWidth="1"/>
    <col min="2" max="2" width="7.42578125" style="2" customWidth="1"/>
    <col min="3" max="3" width="36.140625" style="2" customWidth="1"/>
    <col min="4" max="4" width="20.5703125" style="2" customWidth="1"/>
    <col min="5" max="5" width="18.5703125" style="2" customWidth="1"/>
    <col min="6" max="6" width="89" style="3" customWidth="1"/>
    <col min="7" max="7" width="15.140625" style="2" bestFit="1" customWidth="1"/>
    <col min="8" max="8" width="18.28515625" style="2" bestFit="1" customWidth="1"/>
    <col min="9" max="9" width="18.140625" style="2" bestFit="1" customWidth="1"/>
    <col min="10" max="10" width="11.5703125" style="2" bestFit="1" customWidth="1"/>
    <col min="11" max="16384" width="9.140625" style="2"/>
  </cols>
  <sheetData>
    <row r="3" spans="2:10" x14ac:dyDescent="0.25">
      <c r="F3" s="11" t="s">
        <v>159</v>
      </c>
    </row>
    <row r="4" spans="2:10" x14ac:dyDescent="0.25">
      <c r="F4" s="11" t="s">
        <v>161</v>
      </c>
    </row>
    <row r="5" spans="2:10" ht="18.75" x14ac:dyDescent="0.25">
      <c r="B5" s="4" t="s">
        <v>4</v>
      </c>
      <c r="C5" s="5"/>
      <c r="D5" s="5"/>
      <c r="E5" s="6"/>
      <c r="F5" s="6"/>
    </row>
    <row r="6" spans="2:10" ht="16.5" customHeight="1" x14ac:dyDescent="0.25">
      <c r="B6" s="7" t="s">
        <v>64</v>
      </c>
      <c r="C6" s="5"/>
      <c r="D6" s="5"/>
      <c r="E6" s="6"/>
      <c r="F6" s="6"/>
    </row>
    <row r="7" spans="2:10" ht="16.5" customHeight="1" x14ac:dyDescent="0.25">
      <c r="B7" s="8"/>
      <c r="C7" s="9"/>
      <c r="D7" s="10"/>
      <c r="F7" s="11"/>
    </row>
    <row r="8" spans="2:10" ht="30" x14ac:dyDescent="0.25">
      <c r="B8" s="9" t="s">
        <v>5</v>
      </c>
      <c r="C8" s="9" t="s">
        <v>6</v>
      </c>
      <c r="D8" s="10" t="s">
        <v>7</v>
      </c>
      <c r="E8" s="12" t="s">
        <v>8</v>
      </c>
      <c r="F8" s="10" t="s">
        <v>9</v>
      </c>
      <c r="G8" s="10"/>
    </row>
    <row r="9" spans="2:10" ht="27" customHeight="1" x14ac:dyDescent="0.25">
      <c r="B9" s="13" t="s">
        <v>10</v>
      </c>
      <c r="C9" s="14" t="s">
        <v>11</v>
      </c>
      <c r="D9" s="15">
        <v>165.66</v>
      </c>
      <c r="E9" s="16" t="s">
        <v>12</v>
      </c>
      <c r="F9" s="17" t="s">
        <v>13</v>
      </c>
    </row>
    <row r="10" spans="2:10" ht="16.5" customHeight="1" x14ac:dyDescent="0.25">
      <c r="B10" s="18"/>
      <c r="C10" s="19"/>
      <c r="D10" s="19"/>
      <c r="E10" s="20"/>
      <c r="F10" s="21"/>
    </row>
    <row r="11" spans="2:10" ht="39.75" customHeight="1" x14ac:dyDescent="0.25">
      <c r="B11" s="22" t="s">
        <v>14</v>
      </c>
      <c r="C11" s="23" t="s">
        <v>15</v>
      </c>
      <c r="D11" s="24">
        <v>0.02</v>
      </c>
      <c r="E11" s="25" t="s">
        <v>16</v>
      </c>
      <c r="F11" s="26" t="s">
        <v>17</v>
      </c>
    </row>
    <row r="12" spans="2:10" ht="16.5" customHeight="1" x14ac:dyDescent="0.25">
      <c r="B12" s="18"/>
      <c r="C12" s="19"/>
      <c r="D12" s="19"/>
      <c r="E12" s="20"/>
      <c r="F12" s="21"/>
    </row>
    <row r="13" spans="2:10" ht="31.5" customHeight="1" x14ac:dyDescent="0.25">
      <c r="B13" s="22" t="s">
        <v>18</v>
      </c>
      <c r="C13" s="23" t="s">
        <v>19</v>
      </c>
      <c r="D13" s="27">
        <v>162.35</v>
      </c>
      <c r="E13" s="28" t="s">
        <v>20</v>
      </c>
      <c r="F13" s="29" t="s">
        <v>21</v>
      </c>
    </row>
    <row r="14" spans="2:10" x14ac:dyDescent="0.25">
      <c r="B14" s="18"/>
      <c r="C14" s="30"/>
      <c r="D14" s="30"/>
      <c r="E14" s="31"/>
      <c r="F14" s="32"/>
      <c r="J14" s="33"/>
    </row>
    <row r="15" spans="2:10" x14ac:dyDescent="0.25">
      <c r="B15" s="22" t="s">
        <v>22</v>
      </c>
      <c r="C15" s="30" t="s">
        <v>23</v>
      </c>
      <c r="D15" s="34">
        <v>168.59</v>
      </c>
      <c r="E15" s="28" t="s">
        <v>24</v>
      </c>
      <c r="F15" s="29" t="s">
        <v>25</v>
      </c>
    </row>
    <row r="16" spans="2:10" x14ac:dyDescent="0.25">
      <c r="B16" s="18"/>
      <c r="C16" s="30"/>
      <c r="D16" s="30"/>
      <c r="E16" s="31"/>
      <c r="F16" s="32"/>
      <c r="I16" s="33"/>
      <c r="J16" s="33"/>
    </row>
    <row r="17" spans="2:6" x14ac:dyDescent="0.25">
      <c r="B17" s="22" t="s">
        <v>26</v>
      </c>
      <c r="C17" s="23" t="s">
        <v>27</v>
      </c>
      <c r="D17" s="34">
        <v>-2.93</v>
      </c>
      <c r="E17" s="28" t="s">
        <v>28</v>
      </c>
      <c r="F17" s="29" t="s">
        <v>29</v>
      </c>
    </row>
    <row r="18" spans="2:6" x14ac:dyDescent="0.25">
      <c r="B18" s="18"/>
      <c r="C18" s="30"/>
      <c r="D18" s="35"/>
      <c r="E18" s="31"/>
      <c r="F18" s="32"/>
    </row>
    <row r="19" spans="2:6" ht="45" x14ac:dyDescent="0.25">
      <c r="B19" s="22" t="s">
        <v>30</v>
      </c>
      <c r="C19" s="23" t="s">
        <v>31</v>
      </c>
      <c r="D19" s="36" t="s">
        <v>3</v>
      </c>
      <c r="E19" s="28" t="s">
        <v>32</v>
      </c>
      <c r="F19" s="29" t="s">
        <v>33</v>
      </c>
    </row>
    <row r="20" spans="2:6" ht="45" x14ac:dyDescent="0.25">
      <c r="B20" s="22" t="s">
        <v>34</v>
      </c>
      <c r="C20" s="23" t="s">
        <v>35</v>
      </c>
      <c r="D20" s="36" t="s">
        <v>3</v>
      </c>
      <c r="E20" s="28" t="s">
        <v>36</v>
      </c>
      <c r="F20" s="29" t="s">
        <v>37</v>
      </c>
    </row>
    <row r="21" spans="2:6" ht="26.25" x14ac:dyDescent="0.25">
      <c r="B21" s="22" t="s">
        <v>38</v>
      </c>
      <c r="C21" s="37" t="s">
        <v>39</v>
      </c>
      <c r="D21" s="38">
        <v>16.86</v>
      </c>
      <c r="E21" s="28" t="s">
        <v>40</v>
      </c>
      <c r="F21" s="39" t="s">
        <v>41</v>
      </c>
    </row>
    <row r="22" spans="2:6" x14ac:dyDescent="0.25">
      <c r="B22" s="18"/>
      <c r="C22" s="19"/>
      <c r="D22" s="38"/>
      <c r="E22" s="40"/>
      <c r="F22" s="21"/>
    </row>
    <row r="23" spans="2:6" ht="30" x14ac:dyDescent="0.25">
      <c r="B23" s="22" t="s">
        <v>42</v>
      </c>
      <c r="C23" s="41" t="s">
        <v>43</v>
      </c>
      <c r="D23" s="42" t="s">
        <v>3</v>
      </c>
      <c r="E23" s="28" t="s">
        <v>44</v>
      </c>
      <c r="F23" s="21"/>
    </row>
    <row r="24" spans="2:6" x14ac:dyDescent="0.25">
      <c r="B24" s="43"/>
      <c r="C24" s="44"/>
      <c r="D24" s="45"/>
      <c r="E24" s="45"/>
      <c r="F24" s="46"/>
    </row>
    <row r="25" spans="2:6" x14ac:dyDescent="0.25">
      <c r="B25" s="47" t="s">
        <v>45</v>
      </c>
      <c r="C25" s="48" t="s">
        <v>46</v>
      </c>
      <c r="D25" s="49">
        <v>448719</v>
      </c>
      <c r="E25" s="50" t="s">
        <v>47</v>
      </c>
      <c r="F25" s="51" t="s">
        <v>48</v>
      </c>
    </row>
    <row r="26" spans="2:6" x14ac:dyDescent="0.25">
      <c r="B26" s="52"/>
      <c r="C26" s="30"/>
      <c r="D26" s="49"/>
      <c r="E26" s="53"/>
      <c r="F26" s="54"/>
    </row>
    <row r="27" spans="2:6" s="59" customFormat="1" ht="30" x14ac:dyDescent="0.25">
      <c r="B27" s="55" t="s">
        <v>49</v>
      </c>
      <c r="C27" s="41" t="s">
        <v>50</v>
      </c>
      <c r="D27" s="56" t="s">
        <v>3</v>
      </c>
      <c r="E27" s="57" t="s">
        <v>51</v>
      </c>
      <c r="F27" s="58" t="s">
        <v>52</v>
      </c>
    </row>
    <row r="28" spans="2:6" s="59" customFormat="1" x14ac:dyDescent="0.25">
      <c r="B28" s="55"/>
      <c r="C28" s="30"/>
      <c r="D28" s="60"/>
      <c r="E28" s="60"/>
      <c r="F28" s="61"/>
    </row>
    <row r="29" spans="2:6" s="59" customFormat="1" x14ac:dyDescent="0.25">
      <c r="B29" s="62"/>
      <c r="C29" s="63"/>
      <c r="D29" s="64"/>
      <c r="E29" s="64"/>
      <c r="F29" s="65"/>
    </row>
    <row r="30" spans="2:6" s="68" customFormat="1" ht="16.5" x14ac:dyDescent="0.3">
      <c r="B30" s="66" t="s">
        <v>53</v>
      </c>
      <c r="C30" s="31" t="s">
        <v>54</v>
      </c>
      <c r="D30" s="67"/>
      <c r="E30" s="67"/>
      <c r="F30" s="58"/>
    </row>
    <row r="31" spans="2:6" s="68" customFormat="1" ht="16.5" x14ac:dyDescent="0.3">
      <c r="B31" s="66"/>
      <c r="C31" s="69" t="s">
        <v>55</v>
      </c>
      <c r="D31" s="70"/>
      <c r="E31" s="67"/>
      <c r="F31" s="58"/>
    </row>
    <row r="32" spans="2:6" s="68" customFormat="1" ht="16.5" x14ac:dyDescent="0.3">
      <c r="B32" s="66"/>
      <c r="C32" s="71"/>
      <c r="D32" s="72"/>
      <c r="E32" s="67"/>
      <c r="F32" s="73"/>
    </row>
    <row r="33" spans="1:6" s="68" customFormat="1" ht="16.5" x14ac:dyDescent="0.3">
      <c r="B33" s="66" t="s">
        <v>56</v>
      </c>
      <c r="C33" s="31" t="s">
        <v>57</v>
      </c>
      <c r="D33" s="67"/>
      <c r="E33" s="67"/>
      <c r="F33" s="58"/>
    </row>
    <row r="34" spans="1:6" s="68" customFormat="1" ht="16.5" x14ac:dyDescent="0.3">
      <c r="B34" s="66"/>
      <c r="C34" s="69" t="s">
        <v>55</v>
      </c>
      <c r="D34" s="67"/>
      <c r="E34" s="67"/>
      <c r="F34" s="74"/>
    </row>
    <row r="35" spans="1:6" s="68" customFormat="1" ht="16.5" x14ac:dyDescent="0.3">
      <c r="B35" s="75"/>
      <c r="C35" s="76"/>
      <c r="D35" s="77"/>
      <c r="E35" s="77"/>
      <c r="F35" s="78"/>
    </row>
    <row r="36" spans="1:6" x14ac:dyDescent="0.25">
      <c r="A36" s="19"/>
      <c r="B36" s="44"/>
      <c r="C36" s="30"/>
      <c r="D36" s="44"/>
      <c r="E36" s="44"/>
      <c r="F36" s="79"/>
    </row>
    <row r="37" spans="1:6" x14ac:dyDescent="0.25">
      <c r="B37" s="13" t="s">
        <v>58</v>
      </c>
      <c r="C37" s="80" t="s">
        <v>59</v>
      </c>
      <c r="D37" s="80"/>
      <c r="E37" s="80"/>
      <c r="F37" s="81"/>
    </row>
    <row r="38" spans="1:6" x14ac:dyDescent="0.25">
      <c r="B38" s="18"/>
      <c r="C38" s="19"/>
      <c r="D38" s="19"/>
      <c r="E38" s="19"/>
      <c r="F38" s="21"/>
    </row>
    <row r="39" spans="1:6" x14ac:dyDescent="0.25">
      <c r="B39" s="18"/>
      <c r="C39" s="19" t="s">
        <v>67</v>
      </c>
      <c r="D39" s="19"/>
      <c r="E39" s="19"/>
      <c r="F39" s="21"/>
    </row>
    <row r="40" spans="1:6" x14ac:dyDescent="0.25">
      <c r="B40" s="18"/>
      <c r="C40" s="82" t="s">
        <v>60</v>
      </c>
      <c r="D40" s="82" t="s">
        <v>61</v>
      </c>
      <c r="E40" s="20" t="s">
        <v>62</v>
      </c>
      <c r="F40" s="21"/>
    </row>
    <row r="41" spans="1:6" x14ac:dyDescent="0.25">
      <c r="B41" s="18"/>
      <c r="C41" s="83" t="s">
        <v>66</v>
      </c>
      <c r="D41" s="84">
        <v>0</v>
      </c>
      <c r="E41" s="85">
        <v>0</v>
      </c>
      <c r="F41" s="21" t="s">
        <v>63</v>
      </c>
    </row>
    <row r="42" spans="1:6" x14ac:dyDescent="0.25">
      <c r="B42" s="86"/>
      <c r="C42" s="96" t="s">
        <v>0</v>
      </c>
      <c r="D42" s="84">
        <v>0.75</v>
      </c>
      <c r="E42" s="87">
        <v>0</v>
      </c>
      <c r="F42" s="88" t="s">
        <v>63</v>
      </c>
    </row>
    <row r="43" spans="1:6" x14ac:dyDescent="0.25">
      <c r="B43" s="86"/>
      <c r="C43" s="96">
        <v>0.6</v>
      </c>
      <c r="D43" s="84">
        <v>0.8</v>
      </c>
      <c r="E43" s="87">
        <v>0</v>
      </c>
      <c r="F43" s="88" t="s">
        <v>63</v>
      </c>
    </row>
    <row r="44" spans="1:6" x14ac:dyDescent="0.25">
      <c r="B44" s="86"/>
      <c r="C44" s="99" t="s">
        <v>1</v>
      </c>
      <c r="D44" s="84">
        <v>0.85</v>
      </c>
      <c r="E44" s="87">
        <v>0</v>
      </c>
      <c r="F44" s="88" t="s">
        <v>63</v>
      </c>
    </row>
    <row r="45" spans="1:6" x14ac:dyDescent="0.25">
      <c r="B45" s="86"/>
      <c r="C45" s="96">
        <v>0.7</v>
      </c>
      <c r="D45" s="84">
        <v>0.9</v>
      </c>
      <c r="E45" s="87">
        <v>0</v>
      </c>
      <c r="F45" s="88" t="s">
        <v>63</v>
      </c>
    </row>
    <row r="46" spans="1:6" x14ac:dyDescent="0.25">
      <c r="B46" s="86"/>
      <c r="C46" s="97" t="s">
        <v>2</v>
      </c>
      <c r="D46" s="93">
        <v>0.95</v>
      </c>
      <c r="E46" s="94">
        <v>0</v>
      </c>
      <c r="F46" s="95" t="s">
        <v>65</v>
      </c>
    </row>
    <row r="47" spans="1:6" x14ac:dyDescent="0.25">
      <c r="B47" s="89"/>
      <c r="C47" s="98">
        <v>0.8</v>
      </c>
      <c r="D47" s="90">
        <v>1</v>
      </c>
      <c r="E47" s="91">
        <v>0</v>
      </c>
      <c r="F47" s="92" t="s">
        <v>63</v>
      </c>
    </row>
  </sheetData>
  <conditionalFormatting sqref="B42:B47 D42:F47">
    <cfRule type="expression" dxfId="1" priority="2">
      <formula>$D42=INDIRECT($A$5&amp;"QM")</formula>
    </cfRule>
  </conditionalFormatting>
  <conditionalFormatting sqref="C42:C47">
    <cfRule type="expression" dxfId="0" priority="1">
      <formula>$D42=INDIRECT($A$5&amp;"QM")</formula>
    </cfRule>
  </conditionalFormatting>
  <printOptions horizontalCentered="1"/>
  <pageMargins left="0.7" right="0.7" top="0.75" bottom="0.75" header="0.3" footer="0.3"/>
  <pageSetup scale="58" orientation="landscape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 3 Commercial</vt:lpstr>
      <vt:lpstr>Year 3 - Medicaid</vt:lpstr>
      <vt:lpstr>'Year 3 Commercial'!Print_Area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Bussmann, Sam</dc:creator>
  <cp:lastModifiedBy>Spenser Weppler</cp:lastModifiedBy>
  <cp:lastPrinted>2017-06-22T20:16:48Z</cp:lastPrinted>
  <dcterms:created xsi:type="dcterms:W3CDTF">2016-08-15T16:41:57Z</dcterms:created>
  <dcterms:modified xsi:type="dcterms:W3CDTF">2017-06-23T15:20:51Z</dcterms:modified>
</cp:coreProperties>
</file>