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https://vermontgov.sharepoint.com/teams/GMCB-BusinessOfficeTeam/Shared Documents/ACO Oversight/Budget Guidance- Medicare-Only ACO/FY25/"/>
    </mc:Choice>
  </mc:AlternateContent>
  <xr:revisionPtr revIDLastSave="239" documentId="8_{ED5DDE1F-7F63-4210-A044-D01BF014F811}" xr6:coauthVersionLast="47" xr6:coauthVersionMax="47" xr10:uidLastSave="{CF9EB261-E736-4E63-AA14-30349DAF4601}"/>
  <bookViews>
    <workbookView xWindow="-28920" yWindow="-120" windowWidth="29040" windowHeight="15840" tabRatio="837" xr2:uid="{00000000-000D-0000-FFFF-FFFF00000000}"/>
  </bookViews>
  <sheets>
    <sheet name="A-1 - Network Summary" sheetId="7" r:id="rId1"/>
    <sheet name="A-2 - Network Changes" sheetId="11" r:id="rId2"/>
    <sheet name="B - Program Arrangements" sheetId="10" r:id="rId3"/>
    <sheet name="C - Financials" sheetId="15" r:id="rId4"/>
    <sheet name="LISTS - DO NOT DELETE" sheetId="12" r:id="rId5"/>
    <sheet name="DO NOT DELETE" sheetId="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xlnm._FilterDatabase" localSheetId="0" hidden="1">'A-1 - Network Summary'!$C$8:$K$8</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0">'A-1 - Network Summary'!$B$1:$K$63</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OFFSET([17]Control!$AG$1,0,0,COUNTIF([17]Control!$AG$1:$AG$65536,"&gt;"""),1)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15" l="1"/>
  <c r="F30" i="15"/>
  <c r="E29" i="15"/>
  <c r="F29" i="15"/>
  <c r="E27" i="15"/>
  <c r="F27" i="15"/>
  <c r="D14" i="15"/>
  <c r="D16" i="15" l="1"/>
  <c r="E14" i="15"/>
  <c r="E16" i="15" s="1"/>
  <c r="B2" i="7" l="1"/>
  <c r="D17" i="15"/>
  <c r="D22" i="15" l="1"/>
  <c r="D23" i="15" s="1"/>
  <c r="D24" i="15" s="1"/>
  <c r="C4" i="15"/>
  <c r="G12" i="15"/>
  <c r="D25" i="15" l="1"/>
  <c r="D29" i="15" l="1"/>
  <c r="D27" i="15"/>
  <c r="D28" i="15"/>
  <c r="D30" i="15"/>
  <c r="G20" i="15"/>
  <c r="G19" i="15"/>
  <c r="F14" i="15"/>
  <c r="E17" i="15"/>
  <c r="E22" i="15" s="1"/>
  <c r="G13" i="15"/>
  <c r="G11" i="15"/>
  <c r="D5" i="10"/>
  <c r="B1" i="10" s="1"/>
  <c r="D5" i="11"/>
  <c r="B2" i="11" s="1"/>
  <c r="F16" i="15" l="1"/>
  <c r="G16" i="15" s="1"/>
  <c r="B1" i="15"/>
  <c r="G14" i="15"/>
  <c r="E23" i="15"/>
  <c r="F17" i="15" l="1"/>
  <c r="E24" i="15"/>
  <c r="E25" i="15" s="1"/>
  <c r="F22" i="15" l="1"/>
  <c r="G17" i="15"/>
  <c r="F23" i="15" l="1"/>
  <c r="G22" i="15"/>
  <c r="F24" i="15" l="1"/>
  <c r="G24" i="15" s="1"/>
  <c r="F25" i="15"/>
  <c r="G23" i="15"/>
  <c r="G30" i="15" l="1"/>
  <c r="G27" i="15"/>
  <c r="G25" i="15"/>
  <c r="G29" i="15"/>
</calcChain>
</file>

<file path=xl/sharedStrings.xml><?xml version="1.0" encoding="utf-8"?>
<sst xmlns="http://schemas.openxmlformats.org/spreadsheetml/2006/main" count="176" uniqueCount="156">
  <si>
    <t>Appendix A-1  (Section 2). ACO Providers</t>
  </si>
  <si>
    <t>ACO</t>
  </si>
  <si>
    <r>
      <rPr>
        <b/>
        <sz val="11"/>
        <color theme="1"/>
        <rFont val="Book Antiqua"/>
        <family val="1"/>
      </rPr>
      <t>Instructions</t>
    </r>
    <r>
      <rPr>
        <sz val="11"/>
        <color theme="1"/>
        <rFont val="Book Antiqua"/>
        <family val="1"/>
      </rPr>
      <t>: Each list provides drop down options to choose from. Please select the appropriate principal payment type by payer from the drop down options.</t>
    </r>
  </si>
  <si>
    <t>Proposed Year</t>
  </si>
  <si>
    <t>Section 2: Question 1</t>
  </si>
  <si>
    <t>HSA</t>
  </si>
  <si>
    <t>Contracted Entity Name</t>
  </si>
  <si>
    <t>Category Type</t>
  </si>
  <si>
    <t>Category Type Explain if "Other"</t>
  </si>
  <si>
    <t>Organization Type</t>
  </si>
  <si>
    <t>Provider Class</t>
  </si>
  <si>
    <t>New Contracted Entity? Y/N</t>
  </si>
  <si>
    <t>MAT Providers in Practice?  Y/N</t>
  </si>
  <si>
    <t>Payment Model Type</t>
  </si>
  <si>
    <t>Principal Payment Type</t>
  </si>
  <si>
    <t>Attributed Lives</t>
  </si>
  <si>
    <t>Count of Providers</t>
  </si>
  <si>
    <t>Percent of each provider’s Medicare patient population that are attributed (if known)</t>
  </si>
  <si>
    <t>Provide a brief narrative summary of each contract types and payment model identified in column K above:</t>
  </si>
  <si>
    <t>Appendix A-2  (Section 2). ACO Providers</t>
  </si>
  <si>
    <t># of Organizations</t>
  </si>
  <si>
    <t>FY23</t>
  </si>
  <si>
    <t>Appendix A-2, Table 2: Departure Reasons</t>
  </si>
  <si>
    <t># of Departing Organizations</t>
  </si>
  <si>
    <t>Departure Reason</t>
  </si>
  <si>
    <r>
      <rPr>
        <b/>
        <sz val="11"/>
        <rFont val="Book Antiqua"/>
        <family val="1"/>
      </rPr>
      <t xml:space="preserve">Instructions: </t>
    </r>
    <r>
      <rPr>
        <sz val="11"/>
        <rFont val="Book Antiqua"/>
        <family val="1"/>
      </rPr>
      <t xml:space="preserve">For each question below, include descriptions of the program. If referencing a participation agreement, include page numbers as well as a short description addressing the question. </t>
    </r>
  </si>
  <si>
    <t>Year</t>
  </si>
  <si>
    <t>Number</t>
  </si>
  <si>
    <t>Category</t>
  </si>
  <si>
    <t>Program Details</t>
  </si>
  <si>
    <t xml:space="preserve">Payer </t>
  </si>
  <si>
    <t>Medicare</t>
  </si>
  <si>
    <t>Direct Contracting Risk Sharing Option</t>
  </si>
  <si>
    <t>Describe Risk Sharing Arrangement (full risk, shared  risk, shared savings, other - please specify)</t>
  </si>
  <si>
    <t>Indicate Use of Minimum Savings Rate, Minimum Loss Rate or Similar Concept (if any), and Specify Percentage</t>
  </si>
  <si>
    <t>Percentage of Downside Risk assumed by ACO</t>
  </si>
  <si>
    <t>Specify Cap on Downside Risk Assumed by the ACO (if any)</t>
  </si>
  <si>
    <t>Specify Cap on Upside Gain for the ACO (if any)</t>
  </si>
  <si>
    <t>Risk Mitigation Provision in Payer Contract*</t>
  </si>
  <si>
    <t>Method for Setting Budget Target**</t>
  </si>
  <si>
    <t>Anticipated Attributed Lives in Vermont</t>
  </si>
  <si>
    <t>Describe Attribution Methodology</t>
  </si>
  <si>
    <t>Projected Spending or Payment Associated with Attributed Lives</t>
  </si>
  <si>
    <t>Notes:</t>
  </si>
  <si>
    <t>*Please describe nature of risk mitigation provision:</t>
  </si>
  <si>
    <t>Exclusion or truncation of high-cost outlier individuals (please describe)</t>
  </si>
  <si>
    <t>Payer-provided reinsurance</t>
  </si>
  <si>
    <t>Risk adjustment: age/gender, clinical (identify grouper software)</t>
  </si>
  <si>
    <t>**Please describe method for setting the budget target:</t>
  </si>
  <si>
    <t>Trended historical experience</t>
  </si>
  <si>
    <t>Percentage of premium</t>
  </si>
  <si>
    <t>Other (please describe)</t>
  </si>
  <si>
    <t>Budget and Financial Model (Vermont Only)</t>
  </si>
  <si>
    <t>Traditional Medicare Beneficiaries</t>
  </si>
  <si>
    <t>Medicare Payments to VT Providers</t>
  </si>
  <si>
    <t>Payment Type</t>
  </si>
  <si>
    <t>Facility</t>
  </si>
  <si>
    <t>Academic Medical Center</t>
  </si>
  <si>
    <t>FFS</t>
  </si>
  <si>
    <t>Participant Provider</t>
  </si>
  <si>
    <t>Home Health/Hospice</t>
  </si>
  <si>
    <t>Academic Primary &amp; Specialty Care</t>
  </si>
  <si>
    <t>AIPBP</t>
  </si>
  <si>
    <t>Preferred Provider</t>
  </si>
  <si>
    <t>Hospital</t>
  </si>
  <si>
    <t>Ambulatory Surgery Center</t>
  </si>
  <si>
    <t>CPR</t>
  </si>
  <si>
    <t>Mental Health/Substance Abuse</t>
  </si>
  <si>
    <t>Critical Access Hospital</t>
  </si>
  <si>
    <t>N/A</t>
  </si>
  <si>
    <t>Designated Agency</t>
  </si>
  <si>
    <t>Nursing Home</t>
  </si>
  <si>
    <t>Federally Qualified Health Center</t>
  </si>
  <si>
    <t>Other</t>
  </si>
  <si>
    <t>Home Health</t>
  </si>
  <si>
    <t>Primary and Specialty Care</t>
  </si>
  <si>
    <t>Home Health &amp; Hospice</t>
  </si>
  <si>
    <t xml:space="preserve">Primary Care </t>
  </si>
  <si>
    <t>Independent Mental Health and Substance Abuse</t>
  </si>
  <si>
    <t>Specialty Care</t>
  </si>
  <si>
    <t>Independent Primary and Specialty Care</t>
  </si>
  <si>
    <t xml:space="preserve">Independent Primary Care </t>
  </si>
  <si>
    <t>Independent Specialty Care</t>
  </si>
  <si>
    <t>Naturopathic Medicine</t>
  </si>
  <si>
    <t>Rural Health Clinic</t>
  </si>
  <si>
    <t>Rural Hospital</t>
  </si>
  <si>
    <t>Skilled Nursing Facility</t>
  </si>
  <si>
    <t>Specialty Service Agency</t>
  </si>
  <si>
    <t>HAS City</t>
  </si>
  <si>
    <t>Provider Type</t>
  </si>
  <si>
    <t>Organization type</t>
  </si>
  <si>
    <t>MAT</t>
  </si>
  <si>
    <t>Participant Type</t>
  </si>
  <si>
    <t>Barre</t>
  </si>
  <si>
    <t>DA</t>
  </si>
  <si>
    <t>Community Hospital Owned</t>
  </si>
  <si>
    <t>Yes</t>
  </si>
  <si>
    <t>Bennington</t>
  </si>
  <si>
    <t>Home Health Hospice</t>
  </si>
  <si>
    <t>FQHC</t>
  </si>
  <si>
    <t>No</t>
  </si>
  <si>
    <t>Participating Provider</t>
  </si>
  <si>
    <t>Brattleboro</t>
  </si>
  <si>
    <t>Hospital - Academic</t>
  </si>
  <si>
    <t>Hospital - Academic Owned</t>
  </si>
  <si>
    <t>Capitation</t>
  </si>
  <si>
    <t>Burlington</t>
  </si>
  <si>
    <t>Hospital - CAH</t>
  </si>
  <si>
    <t>Independent</t>
  </si>
  <si>
    <t xml:space="preserve">Not Participating </t>
  </si>
  <si>
    <t>Middlebury</t>
  </si>
  <si>
    <t>Morrisville</t>
  </si>
  <si>
    <t>Naturopath</t>
  </si>
  <si>
    <t>Newport</t>
  </si>
  <si>
    <t>PCP</t>
  </si>
  <si>
    <t>Randolph</t>
  </si>
  <si>
    <t>PCP and Specialist</t>
  </si>
  <si>
    <t>Rutland</t>
  </si>
  <si>
    <t>SNF</t>
  </si>
  <si>
    <t>Springfield</t>
  </si>
  <si>
    <t>Special Service Agency</t>
  </si>
  <si>
    <t>St. Albans</t>
  </si>
  <si>
    <t>Specialist</t>
  </si>
  <si>
    <t>St. Johnsbury</t>
  </si>
  <si>
    <t>White River</t>
  </si>
  <si>
    <t>Explanation</t>
  </si>
  <si>
    <t>Delta</t>
  </si>
  <si>
    <t>FY24</t>
  </si>
  <si>
    <t>Budget</t>
  </si>
  <si>
    <t>Total Uses</t>
  </si>
  <si>
    <t>Date Submitted:  _______</t>
  </si>
  <si>
    <t>Benefit Enhancements and Beneficiary Engagement Incentives (please list all)</t>
  </si>
  <si>
    <t>^ Please provide updated estimates for in-kind incentives and shared savings</t>
  </si>
  <si>
    <t>Member Months</t>
  </si>
  <si>
    <t>Medicare Funds to Vermont Beneficiaries and Providers</t>
  </si>
  <si>
    <t>ACO Operating Expenses</t>
  </si>
  <si>
    <t>FY25</t>
  </si>
  <si>
    <t>All other financial support to VT Providers (in addition to shared savings)</t>
  </si>
  <si>
    <t>Actuals</t>
  </si>
  <si>
    <t>Projected</t>
  </si>
  <si>
    <t>FY24P - FY25B</t>
  </si>
  <si>
    <t>Appendix A-2, Table 1: Vermont Provider Network Changes</t>
  </si>
  <si>
    <r>
      <rPr>
        <b/>
        <sz val="11"/>
        <color theme="1"/>
        <rFont val="Book Antiqua"/>
        <family val="1"/>
      </rPr>
      <t>Instructions</t>
    </r>
    <r>
      <rPr>
        <sz val="11"/>
        <color theme="1"/>
        <rFont val="Book Antiqua"/>
        <family val="1"/>
      </rPr>
      <t xml:space="preserve">: Complete this tab if the ACO was operating in Vermont prior to 2025. For Table 1, create a row for each Provider Class &amp; Organization Type combination from tab A-1. For Table 2, list each Departure Reason and provide a count of Departing </t>
    </r>
    <r>
      <rPr>
        <sz val="11"/>
        <rFont val="Book Antiqua"/>
        <family val="1"/>
      </rPr>
      <t>Organizations</t>
    </r>
    <r>
      <rPr>
        <sz val="11"/>
        <color theme="1"/>
        <rFont val="Book Antiqua"/>
        <family val="1"/>
      </rPr>
      <t xml:space="preserve"> by year.</t>
    </r>
  </si>
  <si>
    <t>Shared Savings/Losses (%)</t>
  </si>
  <si>
    <t>ACO's portion of Shared Savings/Losses Subtotal</t>
  </si>
  <si>
    <t>VT Providers' portion of Shared Savings/Losses Subtotal</t>
  </si>
  <si>
    <t>Vermont-Specific Net Shared Savings/Losses Retained by Medicare</t>
  </si>
  <si>
    <t>Total Shared Savings/Losses</t>
  </si>
  <si>
    <t>Targeted Annual VT Beneficiary Expenditures</t>
  </si>
  <si>
    <t>Vermont Beneficiary TCOC Benchmark/Target</t>
  </si>
  <si>
    <t>Shared Savings Retained by Medicare</t>
  </si>
  <si>
    <t>Vermont Actual/Projected TCOC Performance</t>
  </si>
  <si>
    <t>ACO's Operations Expense</t>
  </si>
  <si>
    <t>Total Shared Savings/Losses Uses</t>
  </si>
  <si>
    <t>Shared Savings/Losses Experienced by ACO</t>
  </si>
  <si>
    <r>
      <rPr>
        <b/>
        <sz val="11"/>
        <color theme="1"/>
        <rFont val="Book Antiqua"/>
        <family val="1"/>
      </rPr>
      <t xml:space="preserve">Instructions: </t>
    </r>
    <r>
      <rPr>
        <sz val="11"/>
        <color theme="1"/>
        <rFont val="Book Antiqua"/>
        <family val="1"/>
      </rPr>
      <t xml:space="preserve">This template uses formulas to auto-fill certain cells and the delta column. To complete this form, </t>
    </r>
    <r>
      <rPr>
        <b/>
        <sz val="11"/>
        <color theme="1"/>
        <rFont val="Book Antiqua"/>
        <family val="1"/>
      </rPr>
      <t>update the green highlighted cells with actuals or estimates as necessary</t>
    </r>
    <r>
      <rPr>
        <sz val="11"/>
        <color theme="1"/>
        <rFont val="Book Antiqua"/>
        <family val="1"/>
      </rPr>
      <t>, and complete the explanation column for each row as necessary. If the ACO is requesting confidentiality for any fields, please denote using yellow higlight. Please do not edit the text in column C or the equations in the white cells.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</si>
</sst>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quot;$&quot;#,##0"/>
    <numFmt numFmtId="165" formatCode="0.0%"/>
  </numFmts>
  <fonts count="20" x14ac:knownFonts="1">
    <font>
      <sz val="11"/>
      <color theme="1"/>
      <name val="Calibri"/>
      <family val="2"/>
      <scheme val="minor"/>
    </font>
    <font>
      <b/>
      <sz val="12"/>
      <color theme="0"/>
      <name val="Book Antiqua"/>
      <family val="1"/>
    </font>
    <font>
      <b/>
      <sz val="12"/>
      <color theme="1"/>
      <name val="Book Antiqua"/>
      <family val="1"/>
    </font>
    <font>
      <sz val="11"/>
      <color theme="1"/>
      <name val="Book Antiqua"/>
      <family val="1"/>
    </font>
    <font>
      <b/>
      <sz val="11"/>
      <color theme="1"/>
      <name val="Book Antiqua"/>
      <family val="1"/>
    </font>
    <font>
      <b/>
      <i/>
      <sz val="11"/>
      <color theme="1"/>
      <name val="Book Antiqua"/>
      <family val="1"/>
    </font>
    <font>
      <b/>
      <sz val="11"/>
      <color indexed="8"/>
      <name val="Book Antiqua"/>
      <family val="1"/>
    </font>
    <font>
      <sz val="11"/>
      <name val="Calibri"/>
      <family val="2"/>
      <scheme val="minor"/>
    </font>
    <font>
      <b/>
      <sz val="11"/>
      <color theme="1"/>
      <name val="Calibri"/>
      <family val="2"/>
    </font>
    <font>
      <b/>
      <sz val="11"/>
      <color theme="1"/>
      <name val="Calibri"/>
      <family val="2"/>
      <scheme val="minor"/>
    </font>
    <font>
      <sz val="12"/>
      <color rgb="FFFF0000"/>
      <name val="Times New Roman"/>
      <family val="1"/>
    </font>
    <font>
      <sz val="11"/>
      <color rgb="FFFF0000"/>
      <name val="Book Antiqua"/>
      <family val="1"/>
    </font>
    <font>
      <b/>
      <sz val="11"/>
      <color indexed="8"/>
      <name val="Calibri"/>
      <family val="2"/>
      <scheme val="minor"/>
    </font>
    <font>
      <b/>
      <sz val="11"/>
      <name val="Calibri"/>
      <family val="2"/>
    </font>
    <font>
      <sz val="11"/>
      <name val="Calibri"/>
      <family val="2"/>
    </font>
    <font>
      <sz val="11"/>
      <color theme="1"/>
      <name val="Calibri"/>
      <family val="2"/>
    </font>
    <font>
      <sz val="11"/>
      <name val="Book Antiqua"/>
      <family val="1"/>
    </font>
    <font>
      <b/>
      <sz val="11"/>
      <name val="Calibri"/>
      <family val="2"/>
      <scheme val="minor"/>
    </font>
    <font>
      <b/>
      <sz val="11"/>
      <name val="Book Antiqua"/>
      <family val="1"/>
    </font>
    <font>
      <sz val="11"/>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339966"/>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9BEF9B"/>
        <bgColor indexed="64"/>
      </patternFill>
    </fill>
  </fills>
  <borders count="35">
    <border>
      <left/>
      <right/>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9" fillId="0" borderId="0" applyFont="0" applyFill="0" applyBorder="0" applyAlignment="0" applyProtection="0"/>
    <xf numFmtId="9" fontId="19" fillId="0" borderId="0" applyFont="0" applyFill="0" applyBorder="0" applyAlignment="0" applyProtection="0"/>
  </cellStyleXfs>
  <cellXfs count="136">
    <xf numFmtId="0" fontId="0" fillId="0" borderId="0" xfId="0"/>
    <xf numFmtId="0" fontId="3" fillId="0" borderId="5" xfId="0" applyFont="1" applyBorder="1"/>
    <xf numFmtId="0" fontId="2" fillId="0" borderId="5" xfId="0" applyFont="1" applyBorder="1"/>
    <xf numFmtId="0" fontId="5" fillId="0" borderId="0" xfId="0" applyFont="1"/>
    <xf numFmtId="0" fontId="0" fillId="0" borderId="5" xfId="0" applyBorder="1"/>
    <xf numFmtId="0" fontId="0" fillId="0" borderId="0" xfId="0" applyAlignment="1">
      <alignment vertical="center"/>
    </xf>
    <xf numFmtId="0" fontId="3" fillId="0" borderId="0" xfId="0" applyFont="1"/>
    <xf numFmtId="0" fontId="0" fillId="3" borderId="0" xfId="0" applyFill="1"/>
    <xf numFmtId="0" fontId="1" fillId="3" borderId="0" xfId="0" applyFont="1" applyFill="1"/>
    <xf numFmtId="0" fontId="3" fillId="3" borderId="0" xfId="0" applyFont="1" applyFill="1"/>
    <xf numFmtId="0" fontId="4" fillId="0" borderId="0" xfId="0" applyFont="1"/>
    <xf numFmtId="0" fontId="7" fillId="0" borderId="5" xfId="0" applyFont="1" applyBorder="1"/>
    <xf numFmtId="0" fontId="3" fillId="0" borderId="0" xfId="0" applyFont="1" applyAlignment="1">
      <alignment horizontal="center"/>
    </xf>
    <xf numFmtId="0" fontId="0" fillId="0" borderId="0" xfId="0" applyAlignment="1">
      <alignment horizontal="right" vertical="center" wrapText="1"/>
    </xf>
    <xf numFmtId="0" fontId="0" fillId="0" borderId="12" xfId="0" applyBorder="1" applyAlignment="1">
      <alignment vertical="center"/>
    </xf>
    <xf numFmtId="0" fontId="6" fillId="0" borderId="12" xfId="0" applyFont="1" applyBorder="1" applyAlignment="1">
      <alignment vertical="center"/>
    </xf>
    <xf numFmtId="0" fontId="0" fillId="0" borderId="14" xfId="0" applyBorder="1" applyAlignment="1">
      <alignment vertical="center"/>
    </xf>
    <xf numFmtId="0" fontId="0" fillId="0" borderId="15" xfId="0" applyBorder="1"/>
    <xf numFmtId="0" fontId="0" fillId="0" borderId="16"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11" fillId="0" borderId="0" xfId="0" applyFont="1"/>
    <xf numFmtId="0" fontId="9" fillId="0" borderId="0" xfId="0" applyFont="1"/>
    <xf numFmtId="0" fontId="2" fillId="0" borderId="0" xfId="0" applyFont="1"/>
    <xf numFmtId="0" fontId="3" fillId="0" borderId="0" xfId="0" applyFont="1" applyAlignment="1">
      <alignment horizontal="left" vertical="center" wrapText="1"/>
    </xf>
    <xf numFmtId="0" fontId="10" fillId="0" borderId="0" xfId="0" applyFont="1"/>
    <xf numFmtId="0" fontId="13" fillId="5" borderId="5" xfId="0" applyFont="1" applyFill="1" applyBorder="1" applyAlignment="1">
      <alignment horizontal="left" vertical="center" wrapText="1"/>
    </xf>
    <xf numFmtId="0" fontId="14" fillId="0" borderId="5" xfId="0" applyFont="1" applyBorder="1" applyAlignment="1">
      <alignment horizontal="left" vertical="center" wrapText="1"/>
    </xf>
    <xf numFmtId="0" fontId="14" fillId="0" borderId="5" xfId="0" applyFont="1" applyBorder="1" applyAlignment="1">
      <alignment wrapText="1"/>
    </xf>
    <xf numFmtId="0" fontId="15" fillId="0" borderId="5" xfId="0" applyFont="1" applyBorder="1" applyAlignment="1">
      <alignment wrapText="1"/>
    </xf>
    <xf numFmtId="0" fontId="13" fillId="0" borderId="5" xfId="0" applyFont="1" applyBorder="1" applyAlignment="1">
      <alignment horizontal="left" vertical="center" wrapText="1"/>
    </xf>
    <xf numFmtId="0" fontId="12" fillId="4" borderId="10" xfId="0" applyFont="1" applyFill="1" applyBorder="1" applyAlignment="1">
      <alignment horizontal="center" vertical="center" wrapText="1"/>
    </xf>
    <xf numFmtId="0" fontId="12" fillId="4" borderId="5" xfId="0" applyFont="1" applyFill="1" applyBorder="1" applyAlignment="1">
      <alignment horizontal="left" vertical="center" wrapText="1"/>
    </xf>
    <xf numFmtId="0" fontId="12" fillId="4" borderId="11" xfId="0" applyFont="1" applyFill="1" applyBorder="1" applyAlignment="1">
      <alignment horizontal="center" vertical="center" wrapText="1"/>
    </xf>
    <xf numFmtId="0" fontId="12" fillId="4" borderId="13" xfId="0" applyFont="1" applyFill="1" applyBorder="1" applyAlignment="1">
      <alignment horizontal="left" vertical="center" wrapText="1"/>
    </xf>
    <xf numFmtId="0" fontId="12" fillId="4" borderId="23" xfId="0" applyFont="1" applyFill="1" applyBorder="1" applyAlignment="1">
      <alignment horizontal="center" vertical="center" wrapText="1"/>
    </xf>
    <xf numFmtId="0" fontId="12" fillId="4" borderId="24" xfId="0" applyFont="1" applyFill="1" applyBorder="1" applyAlignment="1">
      <alignment horizontal="left" vertical="center" wrapText="1"/>
    </xf>
    <xf numFmtId="0" fontId="0" fillId="0" borderId="25" xfId="0" applyBorder="1" applyAlignment="1">
      <alignment vertical="center"/>
    </xf>
    <xf numFmtId="0" fontId="12" fillId="4" borderId="26" xfId="0" applyFont="1" applyFill="1" applyBorder="1" applyAlignment="1">
      <alignment horizontal="center" vertical="center" wrapText="1"/>
    </xf>
    <xf numFmtId="0" fontId="12" fillId="4" borderId="27" xfId="0" applyFont="1" applyFill="1" applyBorder="1" applyAlignment="1">
      <alignment horizontal="left" vertical="center" wrapText="1"/>
    </xf>
    <xf numFmtId="0" fontId="8" fillId="4" borderId="28" xfId="0" applyFont="1" applyFill="1" applyBorder="1" applyAlignment="1">
      <alignment horizontal="left" vertical="center" wrapText="1"/>
    </xf>
    <xf numFmtId="0" fontId="7" fillId="3" borderId="0" xfId="0" applyFont="1" applyFill="1" applyAlignment="1">
      <alignment horizontal="center" vertical="center" wrapText="1"/>
    </xf>
    <xf numFmtId="0" fontId="7" fillId="0" borderId="0" xfId="0" applyFont="1" applyAlignment="1">
      <alignment horizontal="center" vertical="center" wrapText="1"/>
    </xf>
    <xf numFmtId="0" fontId="13" fillId="4" borderId="5" xfId="0" applyFont="1" applyFill="1" applyBorder="1" applyAlignment="1">
      <alignment horizontal="center" vertical="center" wrapText="1"/>
    </xf>
    <xf numFmtId="0" fontId="17" fillId="4" borderId="5" xfId="0" applyFont="1" applyFill="1" applyBorder="1" applyAlignment="1">
      <alignment horizontal="center" wrapText="1"/>
    </xf>
    <xf numFmtId="0" fontId="3" fillId="0" borderId="2" xfId="0" applyFont="1" applyBorder="1" applyAlignment="1">
      <alignment horizontal="right"/>
    </xf>
    <xf numFmtId="3" fontId="3" fillId="0" borderId="29" xfId="0" applyNumberFormat="1" applyFont="1" applyBorder="1"/>
    <xf numFmtId="3" fontId="3" fillId="0" borderId="8" xfId="0" applyNumberFormat="1" applyFont="1" applyBorder="1"/>
    <xf numFmtId="0" fontId="3" fillId="0" borderId="6" xfId="0" applyFont="1" applyBorder="1" applyAlignment="1">
      <alignment horizontal="right"/>
    </xf>
    <xf numFmtId="6" fontId="3" fillId="0" borderId="24" xfId="0" applyNumberFormat="1" applyFont="1" applyBorder="1"/>
    <xf numFmtId="6" fontId="3" fillId="0" borderId="7" xfId="0" applyNumberFormat="1" applyFont="1" applyBorder="1"/>
    <xf numFmtId="6" fontId="4" fillId="0" borderId="29" xfId="0" applyNumberFormat="1" applyFont="1" applyBorder="1"/>
    <xf numFmtId="6" fontId="3" fillId="0" borderId="8" xfId="0" applyNumberFormat="1" applyFont="1" applyBorder="1"/>
    <xf numFmtId="0" fontId="3" fillId="0" borderId="29" xfId="0" applyFont="1" applyBorder="1"/>
    <xf numFmtId="0" fontId="3" fillId="0" borderId="8" xfId="0" applyFont="1" applyBorder="1"/>
    <xf numFmtId="9" fontId="3" fillId="0" borderId="24" xfId="0" applyNumberFormat="1" applyFont="1" applyBorder="1"/>
    <xf numFmtId="9" fontId="3" fillId="0" borderId="7" xfId="0" applyNumberFormat="1" applyFont="1" applyBorder="1"/>
    <xf numFmtId="8" fontId="3" fillId="0" borderId="8" xfId="0" applyNumberFormat="1" applyFont="1" applyBorder="1"/>
    <xf numFmtId="6" fontId="3" fillId="0" borderId="29" xfId="0" applyNumberFormat="1" applyFont="1" applyBorder="1"/>
    <xf numFmtId="6" fontId="3" fillId="0" borderId="7" xfId="0" applyNumberFormat="1" applyFont="1" applyBorder="1" applyAlignment="1">
      <alignment wrapText="1"/>
    </xf>
    <xf numFmtId="0" fontId="4" fillId="6" borderId="2" xfId="0" applyFont="1" applyFill="1" applyBorder="1" applyAlignment="1">
      <alignment horizontal="right"/>
    </xf>
    <xf numFmtId="9" fontId="4" fillId="0" borderId="29" xfId="1" applyFont="1" applyBorder="1"/>
    <xf numFmtId="10" fontId="3" fillId="0" borderId="8" xfId="0" applyNumberFormat="1" applyFont="1" applyBorder="1"/>
    <xf numFmtId="10" fontId="3" fillId="0" borderId="8" xfId="1" applyNumberFormat="1" applyFont="1" applyFill="1" applyBorder="1"/>
    <xf numFmtId="0" fontId="4" fillId="6" borderId="6" xfId="0" applyFont="1" applyFill="1" applyBorder="1" applyAlignment="1">
      <alignment horizontal="right"/>
    </xf>
    <xf numFmtId="9" fontId="4" fillId="0" borderId="24" xfId="1" applyFont="1" applyBorder="1"/>
    <xf numFmtId="10" fontId="3" fillId="0" borderId="7" xfId="1" applyNumberFormat="1" applyFont="1" applyFill="1" applyBorder="1"/>
    <xf numFmtId="164" fontId="3" fillId="0" borderId="0" xfId="0" applyNumberFormat="1" applyFont="1" applyAlignment="1">
      <alignment horizontal="center"/>
    </xf>
    <xf numFmtId="0" fontId="3" fillId="0" borderId="0" xfId="0" applyFont="1" applyAlignment="1">
      <alignment horizontal="right" vertical="center" wrapText="1"/>
    </xf>
    <xf numFmtId="9" fontId="3" fillId="0" borderId="2" xfId="0" applyNumberFormat="1" applyFont="1" applyBorder="1" applyAlignment="1">
      <alignment horizontal="right"/>
    </xf>
    <xf numFmtId="0" fontId="4" fillId="0" borderId="2" xfId="0" applyFont="1" applyBorder="1" applyAlignment="1">
      <alignment horizontal="right"/>
    </xf>
    <xf numFmtId="9" fontId="4" fillId="0" borderId="2" xfId="0" applyNumberFormat="1" applyFont="1" applyBorder="1" applyAlignment="1">
      <alignment horizontal="right"/>
    </xf>
    <xf numFmtId="10" fontId="4" fillId="0" borderId="29" xfId="1" applyNumberFormat="1" applyFont="1" applyFill="1" applyBorder="1"/>
    <xf numFmtId="10" fontId="4" fillId="0" borderId="24" xfId="1" applyNumberFormat="1" applyFont="1" applyFill="1" applyBorder="1"/>
    <xf numFmtId="10" fontId="4" fillId="0" borderId="29" xfId="0" applyNumberFormat="1" applyFont="1" applyBorder="1"/>
    <xf numFmtId="0" fontId="4" fillId="4" borderId="31" xfId="0" applyFont="1" applyFill="1" applyBorder="1"/>
    <xf numFmtId="0" fontId="4" fillId="4" borderId="3" xfId="0" applyFont="1" applyFill="1" applyBorder="1" applyAlignment="1">
      <alignment horizontal="center"/>
    </xf>
    <xf numFmtId="0" fontId="4" fillId="4" borderId="30" xfId="0" applyFont="1" applyFill="1" applyBorder="1" applyAlignment="1">
      <alignment horizontal="center"/>
    </xf>
    <xf numFmtId="0" fontId="3" fillId="4" borderId="3" xfId="0" applyFont="1" applyFill="1" applyBorder="1"/>
    <xf numFmtId="0" fontId="4" fillId="4" borderId="24" xfId="0" applyFont="1" applyFill="1" applyBorder="1"/>
    <xf numFmtId="0" fontId="4" fillId="4" borderId="24" xfId="0" applyFont="1" applyFill="1" applyBorder="1" applyAlignment="1">
      <alignment horizontal="center"/>
    </xf>
    <xf numFmtId="0" fontId="4" fillId="4" borderId="7" xfId="0" applyFont="1" applyFill="1" applyBorder="1" applyAlignment="1">
      <alignment horizontal="center"/>
    </xf>
    <xf numFmtId="0" fontId="3" fillId="7" borderId="5" xfId="0" applyFont="1" applyFill="1" applyBorder="1"/>
    <xf numFmtId="6" fontId="3" fillId="7" borderId="5" xfId="0" applyNumberFormat="1" applyFont="1" applyFill="1" applyBorder="1"/>
    <xf numFmtId="6" fontId="3" fillId="7" borderId="29" xfId="0" applyNumberFormat="1" applyFont="1" applyFill="1" applyBorder="1"/>
    <xf numFmtId="3" fontId="3" fillId="7" borderId="29" xfId="0" applyNumberFormat="1" applyFont="1" applyFill="1" applyBorder="1"/>
    <xf numFmtId="6" fontId="3" fillId="7" borderId="24" xfId="0" applyNumberFormat="1" applyFont="1" applyFill="1" applyBorder="1"/>
    <xf numFmtId="0" fontId="0" fillId="4" borderId="16" xfId="0" applyFill="1" applyBorder="1"/>
    <xf numFmtId="0" fontId="0" fillId="4" borderId="20" xfId="0" applyFill="1" applyBorder="1"/>
    <xf numFmtId="0" fontId="0" fillId="4" borderId="21" xfId="0" applyFill="1" applyBorder="1"/>
    <xf numFmtId="0" fontId="0" fillId="4" borderId="22" xfId="0" applyFill="1" applyBorder="1"/>
    <xf numFmtId="0" fontId="0" fillId="4" borderId="16" xfId="0" applyFill="1" applyBorder="1" applyAlignment="1">
      <alignment horizontal="center"/>
    </xf>
    <xf numFmtId="0" fontId="0" fillId="4" borderId="17" xfId="0" applyFill="1" applyBorder="1" applyAlignment="1">
      <alignment horizontal="center"/>
    </xf>
    <xf numFmtId="0" fontId="0" fillId="4" borderId="0" xfId="0" applyFill="1"/>
    <xf numFmtId="0" fontId="0" fillId="4" borderId="19" xfId="0" applyFill="1" applyBorder="1"/>
    <xf numFmtId="0" fontId="0" fillId="4" borderId="18" xfId="0" applyFill="1" applyBorder="1"/>
    <xf numFmtId="0" fontId="0" fillId="0" borderId="17" xfId="0" applyBorder="1"/>
    <xf numFmtId="0" fontId="3" fillId="0" borderId="0" xfId="0" applyFont="1" applyAlignment="1">
      <alignment horizontal="right"/>
    </xf>
    <xf numFmtId="6" fontId="4" fillId="7" borderId="29" xfId="0" applyNumberFormat="1" applyFont="1" applyFill="1" applyBorder="1"/>
    <xf numFmtId="165" fontId="3" fillId="0" borderId="24" xfId="0" applyNumberFormat="1" applyFont="1" applyBorder="1"/>
    <xf numFmtId="0" fontId="3" fillId="4" borderId="6" xfId="0" applyFont="1" applyFill="1" applyBorder="1" applyAlignment="1">
      <alignment horizontal="center"/>
    </xf>
    <xf numFmtId="0" fontId="3" fillId="4" borderId="1" xfId="0" applyFont="1" applyFill="1" applyBorder="1" applyAlignment="1">
      <alignment horizontal="center"/>
    </xf>
    <xf numFmtId="0" fontId="3" fillId="4" borderId="7" xfId="0" applyFont="1" applyFill="1" applyBorder="1" applyAlignment="1">
      <alignment horizontal="center"/>
    </xf>
    <xf numFmtId="0" fontId="3" fillId="2" borderId="5" xfId="0" applyFont="1" applyFill="1" applyBorder="1" applyAlignment="1">
      <alignment horizontal="left" vertical="center" wrapText="1"/>
    </xf>
    <xf numFmtId="0" fontId="18" fillId="4" borderId="9" xfId="0" applyFont="1" applyFill="1" applyBorder="1" applyAlignment="1">
      <alignment horizontal="left"/>
    </xf>
    <xf numFmtId="0" fontId="18" fillId="4" borderId="4" xfId="0" applyFont="1" applyFill="1" applyBorder="1" applyAlignment="1">
      <alignment horizontal="left"/>
    </xf>
    <xf numFmtId="0" fontId="18" fillId="4" borderId="3" xfId="0" applyFont="1" applyFill="1" applyBorder="1" applyAlignment="1">
      <alignment horizontal="left"/>
    </xf>
    <xf numFmtId="0" fontId="3" fillId="4" borderId="2" xfId="0" applyFont="1" applyFill="1" applyBorder="1" applyAlignment="1">
      <alignment horizontal="left"/>
    </xf>
    <xf numFmtId="0" fontId="3" fillId="4" borderId="0" xfId="0" applyFont="1" applyFill="1" applyAlignment="1">
      <alignment horizontal="left"/>
    </xf>
    <xf numFmtId="0" fontId="3" fillId="4" borderId="8" xfId="0" applyFont="1" applyFill="1" applyBorder="1" applyAlignment="1">
      <alignment horizontal="left"/>
    </xf>
    <xf numFmtId="0" fontId="3" fillId="4" borderId="2" xfId="0" applyFont="1" applyFill="1" applyBorder="1" applyAlignment="1">
      <alignment horizontal="center"/>
    </xf>
    <xf numFmtId="0" fontId="3" fillId="4" borderId="0" xfId="0" applyFont="1" applyFill="1" applyAlignment="1">
      <alignment horizontal="center"/>
    </xf>
    <xf numFmtId="0" fontId="3" fillId="4" borderId="8" xfId="0" applyFont="1"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4" borderId="15" xfId="0" applyFill="1" applyBorder="1" applyAlignment="1">
      <alignment horizontal="center"/>
    </xf>
    <xf numFmtId="0" fontId="0" fillId="4" borderId="16" xfId="0" applyFill="1" applyBorder="1" applyAlignment="1">
      <alignment horizontal="center"/>
    </xf>
    <xf numFmtId="0" fontId="0" fillId="4" borderId="17" xfId="0" applyFill="1" applyBorder="1" applyAlignment="1">
      <alignment horizontal="center"/>
    </xf>
    <xf numFmtId="0" fontId="9" fillId="4" borderId="32" xfId="0" applyFont="1" applyFill="1" applyBorder="1" applyAlignment="1">
      <alignment horizontal="center"/>
    </xf>
    <xf numFmtId="0" fontId="9" fillId="4" borderId="33" xfId="0" applyFont="1" applyFill="1" applyBorder="1" applyAlignment="1">
      <alignment horizontal="center"/>
    </xf>
    <xf numFmtId="0" fontId="0" fillId="4" borderId="20" xfId="0" applyFill="1" applyBorder="1" applyAlignment="1">
      <alignment horizontal="left"/>
    </xf>
    <xf numFmtId="0" fontId="0" fillId="4" borderId="22" xfId="0" applyFill="1" applyBorder="1" applyAlignment="1">
      <alignment horizontal="left"/>
    </xf>
    <xf numFmtId="0" fontId="0" fillId="0" borderId="15" xfId="0" applyBorder="1" applyAlignment="1">
      <alignment horizontal="center"/>
    </xf>
    <xf numFmtId="0" fontId="0" fillId="0" borderId="17" xfId="0" applyBorder="1" applyAlignment="1">
      <alignment horizontal="center"/>
    </xf>
    <xf numFmtId="0" fontId="9" fillId="4" borderId="32" xfId="0" applyFont="1" applyFill="1" applyBorder="1"/>
    <xf numFmtId="0" fontId="9" fillId="4" borderId="33" xfId="0" applyFont="1" applyFill="1" applyBorder="1"/>
    <xf numFmtId="0" fontId="9" fillId="4" borderId="34" xfId="0" applyFont="1" applyFill="1" applyBorder="1"/>
    <xf numFmtId="0" fontId="16" fillId="2" borderId="5" xfId="0" applyFont="1" applyFill="1" applyBorder="1" applyAlignment="1">
      <alignment horizontal="left" vertical="center" wrapText="1"/>
    </xf>
    <xf numFmtId="0" fontId="3" fillId="4" borderId="5" xfId="0" applyFont="1" applyFill="1" applyBorder="1" applyAlignment="1">
      <alignment horizontal="left" vertical="top" wrapText="1"/>
    </xf>
    <xf numFmtId="0" fontId="5" fillId="4" borderId="0" xfId="0" applyFont="1" applyFill="1" applyAlignment="1">
      <alignment horizontal="left" vertical="top" wrapText="1"/>
    </xf>
    <xf numFmtId="0" fontId="3" fillId="0" borderId="29" xfId="0" applyFont="1" applyFill="1" applyBorder="1"/>
  </cellXfs>
  <cellStyles count="3">
    <cellStyle name="Normal" xfId="0" builtinId="0"/>
    <cellStyle name="Percent" xfId="1" builtinId="5"/>
    <cellStyle name="Percent 2" xfId="2" xr:uid="{B11B28CA-0801-4CB3-A30B-5A488D08AEE9}"/>
  </cellStyles>
  <dxfs count="0"/>
  <tableStyles count="0" defaultTableStyle="TableStyleMedium2" defaultPivotStyle="PivotStyleLight16"/>
  <colors>
    <mruColors>
      <color rgb="FF9BEF9B"/>
      <color rgb="FF8EE68A"/>
      <color rgb="FF339966"/>
      <color rgb="FF003300"/>
      <color rgb="FF006600"/>
      <color rgb="FF0C2D83"/>
      <color rgb="FFDDA0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styles" Target="styles.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19051</xdr:colOff>
      <xdr:row>30</xdr:row>
      <xdr:rowOff>104775</xdr:rowOff>
    </xdr:from>
    <xdr:to>
      <xdr:col>8</xdr:col>
      <xdr:colOff>19051</xdr:colOff>
      <xdr:row>32</xdr:row>
      <xdr:rowOff>9525</xdr:rowOff>
    </xdr:to>
    <xdr:sp macro="" textlink="">
      <xdr:nvSpPr>
        <xdr:cNvPr id="5" name="TextBox 4">
          <a:extLst>
            <a:ext uri="{FF2B5EF4-FFF2-40B4-BE49-F238E27FC236}">
              <a16:creationId xmlns:a16="http://schemas.microsoft.com/office/drawing/2014/main" id="{2DF45D22-F6E2-453F-A69D-DCD6DF060B0E}"/>
            </a:ext>
          </a:extLst>
        </xdr:cNvPr>
        <xdr:cNvSpPr txBox="1"/>
      </xdr:nvSpPr>
      <xdr:spPr>
        <a:xfrm>
          <a:off x="14287501" y="5724525"/>
          <a:ext cx="4210050" cy="4762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Provide a brief description of the field and explanation of any</a:t>
          </a:r>
          <a:r>
            <a:rPr lang="en-US" sz="1100" i="1" baseline="0"/>
            <a:t> changes (delta). </a:t>
          </a:r>
          <a:endParaRPr lang="en-US" sz="1100" i="1"/>
        </a:p>
        <a:p>
          <a:endParaRPr lang="en-US" sz="1100" i="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36814</v>
          </cell>
          <cell r="C2">
            <v>1895</v>
          </cell>
          <cell r="D2">
            <v>10935</v>
          </cell>
          <cell r="E2">
            <v>1789</v>
          </cell>
          <cell r="F2">
            <v>651</v>
          </cell>
          <cell r="G2">
            <v>1265</v>
          </cell>
          <cell r="H2">
            <v>948</v>
          </cell>
          <cell r="I2">
            <v>406</v>
          </cell>
          <cell r="J2">
            <v>4175</v>
          </cell>
          <cell r="K2">
            <v>1257</v>
          </cell>
          <cell r="L2">
            <v>89006</v>
          </cell>
          <cell r="M2">
            <v>4416</v>
          </cell>
          <cell r="N2">
            <v>25482</v>
          </cell>
          <cell r="O2">
            <v>4205.5303970000004</v>
          </cell>
          <cell r="P2">
            <v>34.512622999999998</v>
          </cell>
          <cell r="Q2">
            <v>3746.388543</v>
          </cell>
          <cell r="R2">
            <v>21000</v>
          </cell>
          <cell r="S2">
            <v>7.96</v>
          </cell>
          <cell r="T2">
            <v>1.59</v>
          </cell>
          <cell r="U2">
            <v>1.82</v>
          </cell>
          <cell r="V2">
            <v>1.33</v>
          </cell>
          <cell r="W2">
            <v>185</v>
          </cell>
          <cell r="X2">
            <v>5.7704485488126647</v>
          </cell>
          <cell r="Y2">
            <v>111155</v>
          </cell>
          <cell r="Z2">
            <v>980</v>
          </cell>
          <cell r="AA2">
            <v>305</v>
          </cell>
          <cell r="AB2">
            <v>429</v>
          </cell>
          <cell r="AC2">
            <v>349.12903225806451</v>
          </cell>
          <cell r="AD2">
            <v>902.29032258064512</v>
          </cell>
          <cell r="AE2">
            <v>783</v>
          </cell>
          <cell r="AF2">
            <v>31</v>
          </cell>
          <cell r="AG2">
            <v>895</v>
          </cell>
          <cell r="AH2">
            <v>0.85</v>
          </cell>
          <cell r="AI2">
            <v>0.95</v>
          </cell>
          <cell r="AJ2">
            <v>5.2650321074138935</v>
          </cell>
          <cell r="AK2">
            <v>1.9295774647887325</v>
          </cell>
          <cell r="AL2">
            <v>9.7678571428571423</v>
          </cell>
          <cell r="AM2">
            <v>14.455882352941176</v>
          </cell>
          <cell r="AN2">
            <v>31</v>
          </cell>
          <cell r="AO2">
            <v>547</v>
          </cell>
          <cell r="AP2">
            <v>5114.488438339703</v>
          </cell>
          <cell r="AQ2">
            <v>33839344</v>
          </cell>
          <cell r="AR2">
            <v>23992042</v>
          </cell>
          <cell r="AS2">
            <v>29622345</v>
          </cell>
          <cell r="AT2">
            <v>588.35481350682869</v>
          </cell>
          <cell r="AU2">
            <v>18238.999218711688</v>
          </cell>
          <cell r="AV2">
            <v>588.35481350682869</v>
          </cell>
          <cell r="AW2">
            <v>18238.999218711688</v>
          </cell>
          <cell r="AX2">
            <v>4192.3114459999997</v>
          </cell>
          <cell r="AY2">
            <v>4717.562097</v>
          </cell>
          <cell r="AZ2">
            <v>52.418090999999997</v>
          </cell>
          <cell r="BA2">
            <v>73</v>
          </cell>
          <cell r="BB2">
            <v>124</v>
          </cell>
        </row>
        <row r="3">
          <cell r="B3">
            <v>36845</v>
          </cell>
          <cell r="C3">
            <v>1850</v>
          </cell>
          <cell r="D3">
            <v>10677</v>
          </cell>
          <cell r="E3">
            <v>1747</v>
          </cell>
          <cell r="F3">
            <v>635</v>
          </cell>
          <cell r="G3">
            <v>1235</v>
          </cell>
          <cell r="H3">
            <v>927</v>
          </cell>
          <cell r="I3">
            <v>396</v>
          </cell>
          <cell r="J3">
            <v>4076</v>
          </cell>
          <cell r="K3">
            <v>1227</v>
          </cell>
          <cell r="L3">
            <v>86884</v>
          </cell>
          <cell r="M3">
            <v>4310</v>
          </cell>
          <cell r="N3">
            <v>24875</v>
          </cell>
          <cell r="O3">
            <v>4213.1083289999997</v>
          </cell>
          <cell r="P3">
            <v>34.505147000000001</v>
          </cell>
          <cell r="Q3">
            <v>3752.7784280000001</v>
          </cell>
          <cell r="R3">
            <v>20500</v>
          </cell>
          <cell r="S3">
            <v>7.96</v>
          </cell>
          <cell r="T3">
            <v>1.59</v>
          </cell>
          <cell r="U3">
            <v>1.82</v>
          </cell>
          <cell r="V3">
            <v>1.33</v>
          </cell>
          <cell r="W3">
            <v>180</v>
          </cell>
          <cell r="X3">
            <v>5.7713513513513517</v>
          </cell>
          <cell r="Y3">
            <v>108504</v>
          </cell>
          <cell r="Z3">
            <v>957</v>
          </cell>
          <cell r="AA3">
            <v>298</v>
          </cell>
          <cell r="AB3">
            <v>419</v>
          </cell>
          <cell r="AC3">
            <v>331.76666666666665</v>
          </cell>
          <cell r="AD3">
            <v>878.8</v>
          </cell>
          <cell r="AE3">
            <v>767</v>
          </cell>
          <cell r="AF3">
            <v>30</v>
          </cell>
          <cell r="AG3">
            <v>876</v>
          </cell>
          <cell r="AH3">
            <v>0.85</v>
          </cell>
          <cell r="AI3">
            <v>0.95</v>
          </cell>
          <cell r="AJ3">
            <v>5.5143237841439037</v>
          </cell>
          <cell r="AK3">
            <v>1.9191176470588236</v>
          </cell>
          <cell r="AL3">
            <v>9.709090909090909</v>
          </cell>
          <cell r="AM3">
            <v>14.442622950819672</v>
          </cell>
          <cell r="AN3">
            <v>61</v>
          </cell>
          <cell r="AO3">
            <v>534</v>
          </cell>
          <cell r="AP3">
            <v>4643.3965950724159</v>
          </cell>
          <cell r="AQ3">
            <v>30588257</v>
          </cell>
          <cell r="AR3">
            <v>22113127</v>
          </cell>
          <cell r="AS3">
            <v>28321667</v>
          </cell>
          <cell r="AT3">
            <v>568.20842418808195</v>
          </cell>
          <cell r="AU3">
            <v>17046.252725642458</v>
          </cell>
          <cell r="AV3">
            <v>578.44675318613349</v>
          </cell>
          <cell r="AW3">
            <v>35285.251944354146</v>
          </cell>
          <cell r="AX3">
            <v>4202.0568149999999</v>
          </cell>
          <cell r="AY3">
            <v>4732.0090620000001</v>
          </cell>
          <cell r="AZ3">
            <v>52.484954999999999</v>
          </cell>
          <cell r="BA3">
            <v>70</v>
          </cell>
          <cell r="BB3">
            <v>124</v>
          </cell>
        </row>
        <row r="4">
          <cell r="B4">
            <v>36875</v>
          </cell>
          <cell r="C4">
            <v>1873</v>
          </cell>
          <cell r="D4">
            <v>10805</v>
          </cell>
          <cell r="E4">
            <v>1768</v>
          </cell>
          <cell r="F4">
            <v>643</v>
          </cell>
          <cell r="G4">
            <v>1249</v>
          </cell>
          <cell r="H4">
            <v>937</v>
          </cell>
          <cell r="I4">
            <v>401</v>
          </cell>
          <cell r="J4">
            <v>4125</v>
          </cell>
          <cell r="K4">
            <v>1242</v>
          </cell>
          <cell r="L4">
            <v>87947</v>
          </cell>
          <cell r="M4">
            <v>4363</v>
          </cell>
          <cell r="N4">
            <v>25169</v>
          </cell>
          <cell r="O4">
            <v>4196.0602289999997</v>
          </cell>
          <cell r="P4">
            <v>34.325823999999997</v>
          </cell>
          <cell r="Q4">
            <v>3737.937281</v>
          </cell>
          <cell r="R4">
            <v>20800</v>
          </cell>
          <cell r="S4">
            <v>7.96</v>
          </cell>
          <cell r="T4">
            <v>1.59</v>
          </cell>
          <cell r="U4">
            <v>1.82</v>
          </cell>
          <cell r="V4">
            <v>1.33</v>
          </cell>
          <cell r="W4">
            <v>183</v>
          </cell>
          <cell r="X4">
            <v>5.7688200747463965</v>
          </cell>
          <cell r="Y4">
            <v>109826</v>
          </cell>
          <cell r="Z4">
            <v>969</v>
          </cell>
          <cell r="AA4">
            <v>301</v>
          </cell>
          <cell r="AB4">
            <v>424</v>
          </cell>
          <cell r="AC4">
            <v>311.96774193548384</v>
          </cell>
          <cell r="AD4">
            <v>832.83870967741939</v>
          </cell>
          <cell r="AE4">
            <v>740</v>
          </cell>
          <cell r="AF4">
            <v>31</v>
          </cell>
          <cell r="AG4">
            <v>845</v>
          </cell>
          <cell r="AH4">
            <v>0.85</v>
          </cell>
          <cell r="AI4">
            <v>0.95</v>
          </cell>
          <cell r="AJ4">
            <v>5.324485733244857</v>
          </cell>
          <cell r="AK4">
            <v>1.930232558139535</v>
          </cell>
          <cell r="AL4">
            <v>9.7799999999999994</v>
          </cell>
          <cell r="AM4">
            <v>14.661290322580646</v>
          </cell>
          <cell r="AN4">
            <v>92</v>
          </cell>
          <cell r="AO4">
            <v>489</v>
          </cell>
          <cell r="AP4">
            <v>4661.8010374857167</v>
          </cell>
          <cell r="AQ4">
            <v>30054968</v>
          </cell>
          <cell r="AR4">
            <v>21263326</v>
          </cell>
          <cell r="AS4">
            <v>28836329</v>
          </cell>
          <cell r="AT4">
            <v>526.02711578457331</v>
          </cell>
          <cell r="AU4">
            <v>16306.840589321771</v>
          </cell>
          <cell r="AV4">
            <v>560.78361449647741</v>
          </cell>
          <cell r="AW4">
            <v>51592.092533675917</v>
          </cell>
          <cell r="AX4">
            <v>4185.1215000000002</v>
          </cell>
          <cell r="AY4">
            <v>4742.4916270000003</v>
          </cell>
          <cell r="AZ4">
            <v>52.284886</v>
          </cell>
          <cell r="BA4">
            <v>63</v>
          </cell>
          <cell r="BB4">
            <v>120</v>
          </cell>
        </row>
        <row r="5">
          <cell r="B5">
            <v>36906</v>
          </cell>
          <cell r="C5">
            <v>1895</v>
          </cell>
          <cell r="D5">
            <v>10935</v>
          </cell>
          <cell r="E5">
            <v>1789</v>
          </cell>
          <cell r="F5">
            <v>651</v>
          </cell>
          <cell r="G5">
            <v>1265</v>
          </cell>
          <cell r="H5">
            <v>948</v>
          </cell>
          <cell r="I5">
            <v>406</v>
          </cell>
          <cell r="J5">
            <v>4175</v>
          </cell>
          <cell r="K5">
            <v>1257</v>
          </cell>
          <cell r="L5">
            <v>89006</v>
          </cell>
          <cell r="M5">
            <v>4416</v>
          </cell>
          <cell r="N5">
            <v>25482</v>
          </cell>
          <cell r="O5">
            <v>4205.3888829999996</v>
          </cell>
          <cell r="P5">
            <v>34.512622999999998</v>
          </cell>
          <cell r="Q5">
            <v>3746.2583490000002</v>
          </cell>
          <cell r="R5">
            <v>21000</v>
          </cell>
          <cell r="S5">
            <v>7.96</v>
          </cell>
          <cell r="T5">
            <v>1.59</v>
          </cell>
          <cell r="U5">
            <v>1.82</v>
          </cell>
          <cell r="V5">
            <v>1.33</v>
          </cell>
          <cell r="W5">
            <v>185</v>
          </cell>
          <cell r="X5">
            <v>5.7704485488126647</v>
          </cell>
          <cell r="Y5">
            <v>111155</v>
          </cell>
          <cell r="Z5">
            <v>980</v>
          </cell>
          <cell r="AA5">
            <v>305</v>
          </cell>
          <cell r="AB5">
            <v>429</v>
          </cell>
          <cell r="AC5">
            <v>337.58064516129031</v>
          </cell>
          <cell r="AD5">
            <v>887.93548387096769</v>
          </cell>
          <cell r="AE5">
            <v>973</v>
          </cell>
          <cell r="AF5">
            <v>31</v>
          </cell>
          <cell r="AG5">
            <v>1112</v>
          </cell>
          <cell r="AH5">
            <v>0.85</v>
          </cell>
          <cell r="AI5">
            <v>0.95</v>
          </cell>
          <cell r="AJ5">
            <v>5.2652439024390247</v>
          </cell>
          <cell r="AK5">
            <v>1.9219858156028369</v>
          </cell>
          <cell r="AL5">
            <v>9.7377049180327866</v>
          </cell>
          <cell r="AM5">
            <v>14.621212121212121</v>
          </cell>
          <cell r="AN5">
            <v>123</v>
          </cell>
          <cell r="AO5">
            <v>594</v>
          </cell>
          <cell r="AP5">
            <v>5016.9008017143724</v>
          </cell>
          <cell r="AQ5">
            <v>32719134</v>
          </cell>
          <cell r="AR5">
            <v>23916910</v>
          </cell>
          <cell r="AS5">
            <v>29395743</v>
          </cell>
          <cell r="AT5">
            <v>586.66322257611466</v>
          </cell>
          <cell r="AU5">
            <v>18186.559899859556</v>
          </cell>
          <cell r="AV5">
            <v>567.30611734581692</v>
          </cell>
          <cell r="AW5">
            <v>69778.652433535477</v>
          </cell>
          <cell r="AX5">
            <v>4185.102605</v>
          </cell>
          <cell r="AY5">
            <v>4747.0260939999998</v>
          </cell>
          <cell r="AZ5">
            <v>52.330798999999999</v>
          </cell>
          <cell r="BA5">
            <v>76</v>
          </cell>
          <cell r="BB5">
            <v>124</v>
          </cell>
        </row>
        <row r="6">
          <cell r="B6">
            <v>36937</v>
          </cell>
          <cell r="C6">
            <v>1805</v>
          </cell>
          <cell r="D6">
            <v>10414</v>
          </cell>
          <cell r="E6">
            <v>1704</v>
          </cell>
          <cell r="F6">
            <v>620</v>
          </cell>
          <cell r="G6">
            <v>1204</v>
          </cell>
          <cell r="H6">
            <v>903</v>
          </cell>
          <cell r="I6">
            <v>387</v>
          </cell>
          <cell r="J6">
            <v>3976</v>
          </cell>
          <cell r="K6">
            <v>1197</v>
          </cell>
          <cell r="L6">
            <v>84774</v>
          </cell>
          <cell r="M6">
            <v>4205</v>
          </cell>
          <cell r="N6">
            <v>24261</v>
          </cell>
          <cell r="O6">
            <v>4243.6888939999999</v>
          </cell>
          <cell r="P6">
            <v>34.827024000000002</v>
          </cell>
          <cell r="Q6">
            <v>3779.086237</v>
          </cell>
          <cell r="R6">
            <v>20000</v>
          </cell>
          <cell r="S6">
            <v>7.96</v>
          </cell>
          <cell r="T6">
            <v>1.59</v>
          </cell>
          <cell r="U6">
            <v>1.82</v>
          </cell>
          <cell r="V6">
            <v>1.33</v>
          </cell>
          <cell r="W6">
            <v>176</v>
          </cell>
          <cell r="X6">
            <v>5.7695290858725761</v>
          </cell>
          <cell r="Y6">
            <v>105856</v>
          </cell>
          <cell r="Z6">
            <v>934</v>
          </cell>
          <cell r="AA6">
            <v>290</v>
          </cell>
          <cell r="AB6">
            <v>409</v>
          </cell>
          <cell r="AC6">
            <v>333.51724137931035</v>
          </cell>
          <cell r="AD6">
            <v>899.13793103448279</v>
          </cell>
          <cell r="AE6">
            <v>750</v>
          </cell>
          <cell r="AF6">
            <v>29</v>
          </cell>
          <cell r="AG6">
            <v>857</v>
          </cell>
          <cell r="AH6">
            <v>0.85</v>
          </cell>
          <cell r="AI6">
            <v>0.95</v>
          </cell>
          <cell r="AJ6">
            <v>5.4555329260013581</v>
          </cell>
          <cell r="AK6">
            <v>1.925</v>
          </cell>
          <cell r="AL6">
            <v>9.8148148148148149</v>
          </cell>
          <cell r="AM6">
            <v>14.583333333333334</v>
          </cell>
          <cell r="AN6">
            <v>152</v>
          </cell>
          <cell r="AO6">
            <v>530</v>
          </cell>
          <cell r="AP6">
            <v>4604.2403222313724</v>
          </cell>
          <cell r="AQ6">
            <v>29037272</v>
          </cell>
          <cell r="AR6">
            <v>21620862</v>
          </cell>
          <cell r="AS6">
            <v>27663236</v>
          </cell>
          <cell r="AT6">
            <v>600.38182563601072</v>
          </cell>
          <cell r="AU6">
            <v>16810.691117808299</v>
          </cell>
          <cell r="AV6">
            <v>573.43936126717733</v>
          </cell>
          <cell r="AW6">
            <v>86589.343551343773</v>
          </cell>
          <cell r="AX6">
            <v>4205.7091920000003</v>
          </cell>
          <cell r="AY6">
            <v>4764.005811</v>
          </cell>
          <cell r="AZ6">
            <v>52.643915999999997</v>
          </cell>
          <cell r="BA6">
            <v>70</v>
          </cell>
          <cell r="BB6">
            <v>150</v>
          </cell>
        </row>
        <row r="7">
          <cell r="B7">
            <v>36965</v>
          </cell>
          <cell r="C7">
            <v>1918</v>
          </cell>
          <cell r="D7">
            <v>11067</v>
          </cell>
          <cell r="E7">
            <v>1810</v>
          </cell>
          <cell r="F7">
            <v>658</v>
          </cell>
          <cell r="G7">
            <v>1280</v>
          </cell>
          <cell r="H7">
            <v>960</v>
          </cell>
          <cell r="I7">
            <v>411</v>
          </cell>
          <cell r="J7">
            <v>4224</v>
          </cell>
          <cell r="K7">
            <v>1272</v>
          </cell>
          <cell r="L7">
            <v>90065</v>
          </cell>
          <cell r="M7">
            <v>4468</v>
          </cell>
          <cell r="N7">
            <v>25781</v>
          </cell>
          <cell r="O7">
            <v>4212.6344390000004</v>
          </cell>
          <cell r="P7">
            <v>34.591870999999998</v>
          </cell>
          <cell r="Q7">
            <v>3752.6944410000001</v>
          </cell>
          <cell r="R7">
            <v>21200</v>
          </cell>
          <cell r="S7">
            <v>7.96</v>
          </cell>
          <cell r="T7">
            <v>1.59</v>
          </cell>
          <cell r="U7">
            <v>1.82</v>
          </cell>
          <cell r="V7">
            <v>1.33</v>
          </cell>
          <cell r="W7">
            <v>187</v>
          </cell>
          <cell r="X7">
            <v>5.7700729927007295</v>
          </cell>
          <cell r="Y7">
            <v>112474</v>
          </cell>
          <cell r="Z7">
            <v>992</v>
          </cell>
          <cell r="AA7">
            <v>309</v>
          </cell>
          <cell r="AB7">
            <v>434</v>
          </cell>
          <cell r="AC7">
            <v>336.58064516129031</v>
          </cell>
          <cell r="AD7">
            <v>895.80645161290317</v>
          </cell>
          <cell r="AE7">
            <v>811</v>
          </cell>
          <cell r="AF7">
            <v>31</v>
          </cell>
          <cell r="AG7">
            <v>926</v>
          </cell>
          <cell r="AH7">
            <v>0.85</v>
          </cell>
          <cell r="AI7">
            <v>0.95</v>
          </cell>
          <cell r="AJ7">
            <v>5.2115501519756835</v>
          </cell>
          <cell r="AK7">
            <v>1.9230769230769231</v>
          </cell>
          <cell r="AL7">
            <v>9.721311475409836</v>
          </cell>
          <cell r="AM7">
            <v>14.447761194029852</v>
          </cell>
          <cell r="AN7">
            <v>183</v>
          </cell>
          <cell r="AO7">
            <v>593</v>
          </cell>
          <cell r="AP7">
            <v>5129.5386419359784</v>
          </cell>
          <cell r="AQ7">
            <v>32466761</v>
          </cell>
          <cell r="AR7">
            <v>23315038</v>
          </cell>
          <cell r="AS7">
            <v>30552833</v>
          </cell>
          <cell r="AT7">
            <v>578.77021966853215</v>
          </cell>
          <cell r="AU7">
            <v>17941.876809724497</v>
          </cell>
          <cell r="AV7">
            <v>574.3473646212542</v>
          </cell>
          <cell r="AW7">
            <v>104531.22036106826</v>
          </cell>
          <cell r="AX7">
            <v>4212.0191100000002</v>
          </cell>
          <cell r="AY7">
            <v>4765.7973499999998</v>
          </cell>
          <cell r="AZ7">
            <v>52.750444000000002</v>
          </cell>
          <cell r="BA7">
            <v>80</v>
          </cell>
          <cell r="BB7">
            <v>236</v>
          </cell>
        </row>
        <row r="8">
          <cell r="B8">
            <v>36996</v>
          </cell>
          <cell r="C8">
            <v>1850</v>
          </cell>
          <cell r="D8">
            <v>10677</v>
          </cell>
          <cell r="E8">
            <v>1747</v>
          </cell>
          <cell r="F8">
            <v>635</v>
          </cell>
          <cell r="G8">
            <v>1235</v>
          </cell>
          <cell r="H8">
            <v>927</v>
          </cell>
          <cell r="I8">
            <v>396</v>
          </cell>
          <cell r="J8">
            <v>4076</v>
          </cell>
          <cell r="K8">
            <v>1227</v>
          </cell>
          <cell r="L8">
            <v>86884</v>
          </cell>
          <cell r="M8">
            <v>4310</v>
          </cell>
          <cell r="N8">
            <v>24875</v>
          </cell>
          <cell r="O8">
            <v>4213.1083289999997</v>
          </cell>
          <cell r="P8">
            <v>34.505147000000001</v>
          </cell>
          <cell r="Q8">
            <v>3752.7784280000001</v>
          </cell>
          <cell r="R8">
            <v>20500</v>
          </cell>
          <cell r="S8">
            <v>7.96</v>
          </cell>
          <cell r="T8">
            <v>1.59</v>
          </cell>
          <cell r="U8">
            <v>1.82</v>
          </cell>
          <cell r="V8">
            <v>1.33</v>
          </cell>
          <cell r="W8">
            <v>180</v>
          </cell>
          <cell r="X8">
            <v>5.7713513513513517</v>
          </cell>
          <cell r="Y8">
            <v>108504</v>
          </cell>
          <cell r="Z8">
            <v>957</v>
          </cell>
          <cell r="AA8">
            <v>298</v>
          </cell>
          <cell r="AB8">
            <v>419</v>
          </cell>
          <cell r="AC8">
            <v>337.86666666666667</v>
          </cell>
          <cell r="AD8">
            <v>908.86666666666667</v>
          </cell>
          <cell r="AE8">
            <v>800</v>
          </cell>
          <cell r="AF8">
            <v>30</v>
          </cell>
          <cell r="AG8">
            <v>914</v>
          </cell>
          <cell r="AH8">
            <v>0.85</v>
          </cell>
          <cell r="AI8">
            <v>0.95</v>
          </cell>
          <cell r="AJ8">
            <v>4.9541666666666666</v>
          </cell>
          <cell r="AK8">
            <v>1.9197530864197532</v>
          </cell>
          <cell r="AL8">
            <v>9.8360655737704921</v>
          </cell>
          <cell r="AM8">
            <v>14.548387096774194</v>
          </cell>
          <cell r="AN8">
            <v>213</v>
          </cell>
          <cell r="AO8">
            <v>600</v>
          </cell>
          <cell r="AP8">
            <v>5281.2479000188541</v>
          </cell>
          <cell r="AQ8">
            <v>31733023</v>
          </cell>
          <cell r="AR8">
            <v>23382060</v>
          </cell>
          <cell r="AS8">
            <v>30172429</v>
          </cell>
          <cell r="AT8">
            <v>590.21167529551406</v>
          </cell>
          <cell r="AU8">
            <v>17706.350258865423</v>
          </cell>
          <cell r="AV8">
            <v>576.59231424497023</v>
          </cell>
          <cell r="AW8">
            <v>122237.57061993369</v>
          </cell>
          <cell r="AX8">
            <v>4218.315192</v>
          </cell>
          <cell r="AY8">
            <v>4768.6681950000002</v>
          </cell>
          <cell r="AZ8">
            <v>52.858938000000002</v>
          </cell>
          <cell r="BA8">
            <v>79</v>
          </cell>
          <cell r="BB8">
            <v>249</v>
          </cell>
        </row>
        <row r="9">
          <cell r="B9">
            <v>37026</v>
          </cell>
          <cell r="C9">
            <v>1918</v>
          </cell>
          <cell r="D9">
            <v>11067</v>
          </cell>
          <cell r="E9">
            <v>1810</v>
          </cell>
          <cell r="F9">
            <v>658</v>
          </cell>
          <cell r="G9">
            <v>1280</v>
          </cell>
          <cell r="H9">
            <v>960</v>
          </cell>
          <cell r="I9">
            <v>411</v>
          </cell>
          <cell r="J9">
            <v>4224</v>
          </cell>
          <cell r="K9">
            <v>1272</v>
          </cell>
          <cell r="L9">
            <v>90065</v>
          </cell>
          <cell r="M9">
            <v>4468</v>
          </cell>
          <cell r="N9">
            <v>25781</v>
          </cell>
          <cell r="O9">
            <v>4212.6344390000004</v>
          </cell>
          <cell r="P9">
            <v>34.591870999999998</v>
          </cell>
          <cell r="Q9">
            <v>3752.6944410000001</v>
          </cell>
          <cell r="R9">
            <v>21200</v>
          </cell>
          <cell r="S9">
            <v>7.96</v>
          </cell>
          <cell r="T9">
            <v>1.59</v>
          </cell>
          <cell r="U9">
            <v>1.82</v>
          </cell>
          <cell r="V9">
            <v>1.33</v>
          </cell>
          <cell r="W9">
            <v>187</v>
          </cell>
          <cell r="X9">
            <v>5.7700729927007295</v>
          </cell>
          <cell r="Y9">
            <v>112474</v>
          </cell>
          <cell r="Z9">
            <v>992</v>
          </cell>
          <cell r="AA9">
            <v>309</v>
          </cell>
          <cell r="AB9">
            <v>434</v>
          </cell>
          <cell r="AC9">
            <v>325.38709677419354</v>
          </cell>
          <cell r="AD9">
            <v>896.06451612903231</v>
          </cell>
          <cell r="AE9">
            <v>808</v>
          </cell>
          <cell r="AF9">
            <v>31</v>
          </cell>
          <cell r="AG9">
            <v>923</v>
          </cell>
          <cell r="AH9">
            <v>0.85</v>
          </cell>
          <cell r="AI9">
            <v>0.95</v>
          </cell>
          <cell r="AJ9">
            <v>4.8566392479435958</v>
          </cell>
          <cell r="AK9">
            <v>1.9272727272727272</v>
          </cell>
          <cell r="AL9">
            <v>9.721311475409836</v>
          </cell>
          <cell r="AM9">
            <v>14.444444444444445</v>
          </cell>
          <cell r="AN9">
            <v>244</v>
          </cell>
          <cell r="AO9">
            <v>593</v>
          </cell>
          <cell r="AP9">
            <v>5472.8211043720094</v>
          </cell>
          <cell r="AQ9">
            <v>31974588</v>
          </cell>
          <cell r="AR9">
            <v>24588714</v>
          </cell>
          <cell r="AS9">
            <v>31327808</v>
          </cell>
          <cell r="AT9">
            <v>575.8465065178541</v>
          </cell>
          <cell r="AU9">
            <v>17851.241702053478</v>
          </cell>
          <cell r="AV9">
            <v>576.49717004932995</v>
          </cell>
          <cell r="AW9">
            <v>140088.81232198718</v>
          </cell>
          <cell r="AX9">
            <v>4219.1502979999996</v>
          </cell>
          <cell r="AY9">
            <v>4766.7697399999997</v>
          </cell>
          <cell r="AZ9">
            <v>52.885663999999998</v>
          </cell>
          <cell r="BA9">
            <v>76</v>
          </cell>
          <cell r="BB9">
            <v>269</v>
          </cell>
        </row>
        <row r="10">
          <cell r="B10">
            <v>37057</v>
          </cell>
          <cell r="C10">
            <v>1895</v>
          </cell>
          <cell r="D10">
            <v>10935</v>
          </cell>
          <cell r="E10">
            <v>1789</v>
          </cell>
          <cell r="F10">
            <v>651</v>
          </cell>
          <cell r="G10">
            <v>1265</v>
          </cell>
          <cell r="H10">
            <v>948</v>
          </cell>
          <cell r="I10">
            <v>406</v>
          </cell>
          <cell r="J10">
            <v>4175</v>
          </cell>
          <cell r="K10">
            <v>1257</v>
          </cell>
          <cell r="L10">
            <v>89006</v>
          </cell>
          <cell r="M10">
            <v>4416</v>
          </cell>
          <cell r="N10">
            <v>25482</v>
          </cell>
          <cell r="O10">
            <v>4230.3462799999998</v>
          </cell>
          <cell r="P10">
            <v>34.73912</v>
          </cell>
          <cell r="Q10">
            <v>3768.284979</v>
          </cell>
          <cell r="R10">
            <v>21000</v>
          </cell>
          <cell r="S10">
            <v>7.96</v>
          </cell>
          <cell r="T10">
            <v>1.59</v>
          </cell>
          <cell r="U10">
            <v>1.82</v>
          </cell>
          <cell r="V10">
            <v>1.33</v>
          </cell>
          <cell r="W10">
            <v>185</v>
          </cell>
          <cell r="X10">
            <v>5.7704485488126647</v>
          </cell>
          <cell r="Y10">
            <v>111155</v>
          </cell>
          <cell r="Z10">
            <v>980</v>
          </cell>
          <cell r="AA10">
            <v>305</v>
          </cell>
          <cell r="AB10">
            <v>429</v>
          </cell>
          <cell r="AC10">
            <v>314.96666666666664</v>
          </cell>
          <cell r="AD10">
            <v>856.33333333333337</v>
          </cell>
          <cell r="AE10">
            <v>798</v>
          </cell>
          <cell r="AF10">
            <v>30</v>
          </cell>
          <cell r="AG10">
            <v>912</v>
          </cell>
          <cell r="AH10">
            <v>0.85</v>
          </cell>
          <cell r="AI10">
            <v>0.95</v>
          </cell>
          <cell r="AJ10">
            <v>4.8781407035175883</v>
          </cell>
          <cell r="AK10">
            <v>1.9230769230769231</v>
          </cell>
          <cell r="AL10">
            <v>9.8392857142857135</v>
          </cell>
          <cell r="AM10">
            <v>14.525423728813559</v>
          </cell>
          <cell r="AN10">
            <v>274</v>
          </cell>
          <cell r="AO10">
            <v>551</v>
          </cell>
          <cell r="AP10">
            <v>5023.6282958644933</v>
          </cell>
          <cell r="AQ10">
            <v>30366388</v>
          </cell>
          <cell r="AR10">
            <v>23150610</v>
          </cell>
          <cell r="AS10">
            <v>28942162</v>
          </cell>
          <cell r="AT10">
            <v>575.36536635964194</v>
          </cell>
          <cell r="AU10">
            <v>17260.960990789259</v>
          </cell>
          <cell r="AV10">
            <v>576.37279601749606</v>
          </cell>
          <cell r="AW10">
            <v>157349.77331277644</v>
          </cell>
          <cell r="AX10">
            <v>4228.0695169999999</v>
          </cell>
          <cell r="AY10">
            <v>4774.4455049999997</v>
          </cell>
          <cell r="AZ10">
            <v>52.979906999999997</v>
          </cell>
          <cell r="BA10">
            <v>70</v>
          </cell>
          <cell r="BB10">
            <v>283</v>
          </cell>
        </row>
        <row r="11">
          <cell r="B11">
            <v>37087</v>
          </cell>
          <cell r="C11">
            <v>1918</v>
          </cell>
          <cell r="D11">
            <v>11067</v>
          </cell>
          <cell r="E11">
            <v>1810</v>
          </cell>
          <cell r="F11">
            <v>658</v>
          </cell>
          <cell r="G11">
            <v>1280</v>
          </cell>
          <cell r="H11">
            <v>960</v>
          </cell>
          <cell r="I11">
            <v>411</v>
          </cell>
          <cell r="J11">
            <v>4224</v>
          </cell>
          <cell r="K11">
            <v>1272</v>
          </cell>
          <cell r="L11">
            <v>90065</v>
          </cell>
          <cell r="M11">
            <v>4468</v>
          </cell>
          <cell r="N11">
            <v>25781</v>
          </cell>
          <cell r="O11">
            <v>4212.6344390000004</v>
          </cell>
          <cell r="P11">
            <v>34.591870999999998</v>
          </cell>
          <cell r="Q11">
            <v>3752.6944410000001</v>
          </cell>
          <cell r="R11">
            <v>21200</v>
          </cell>
          <cell r="S11">
            <v>7.96</v>
          </cell>
          <cell r="T11">
            <v>1.59</v>
          </cell>
          <cell r="U11">
            <v>1.82</v>
          </cell>
          <cell r="V11">
            <v>1.33</v>
          </cell>
          <cell r="W11">
            <v>187</v>
          </cell>
          <cell r="X11">
            <v>5.7700729927007295</v>
          </cell>
          <cell r="Y11">
            <v>112474</v>
          </cell>
          <cell r="Z11">
            <v>992</v>
          </cell>
          <cell r="AA11">
            <v>309</v>
          </cell>
          <cell r="AB11">
            <v>434</v>
          </cell>
          <cell r="AC11">
            <v>331.90322580645159</v>
          </cell>
          <cell r="AD11">
            <v>880.0322580645161</v>
          </cell>
          <cell r="AE11">
            <v>660</v>
          </cell>
          <cell r="AF11">
            <v>31</v>
          </cell>
          <cell r="AG11">
            <v>754</v>
          </cell>
          <cell r="AH11">
            <v>0.85</v>
          </cell>
          <cell r="AI11">
            <v>0.95</v>
          </cell>
          <cell r="AJ11">
            <v>5.0824865511057977</v>
          </cell>
          <cell r="AK11">
            <v>1.919463087248322</v>
          </cell>
          <cell r="AL11">
            <v>9.8103448275862064</v>
          </cell>
          <cell r="AM11">
            <v>14.546875</v>
          </cell>
          <cell r="AN11">
            <v>305</v>
          </cell>
          <cell r="AO11">
            <v>569</v>
          </cell>
          <cell r="AP11">
            <v>5164.0777203669968</v>
          </cell>
          <cell r="AQ11">
            <v>32143595</v>
          </cell>
          <cell r="AR11">
            <v>21959896</v>
          </cell>
          <cell r="AS11">
            <v>31283352</v>
          </cell>
          <cell r="AT11">
            <v>582.37905842807788</v>
          </cell>
          <cell r="AU11">
            <v>18053.750811270413</v>
          </cell>
          <cell r="AV11">
            <v>576.9852767238383</v>
          </cell>
          <cell r="AW11">
            <v>175403.52412404685</v>
          </cell>
          <cell r="AX11">
            <v>4224.5483610000001</v>
          </cell>
          <cell r="AY11">
            <v>4768.742432</v>
          </cell>
          <cell r="AZ11">
            <v>52.969296999999997</v>
          </cell>
          <cell r="BA11">
            <v>77</v>
          </cell>
          <cell r="BB11">
            <v>276</v>
          </cell>
        </row>
        <row r="12">
          <cell r="B12">
            <v>37118</v>
          </cell>
          <cell r="C12">
            <v>1895</v>
          </cell>
          <cell r="D12">
            <v>10935</v>
          </cell>
          <cell r="E12">
            <v>1789</v>
          </cell>
          <cell r="F12">
            <v>651</v>
          </cell>
          <cell r="G12">
            <v>1265</v>
          </cell>
          <cell r="H12">
            <v>948</v>
          </cell>
          <cell r="I12">
            <v>406</v>
          </cell>
          <cell r="J12">
            <v>4175</v>
          </cell>
          <cell r="K12">
            <v>1257</v>
          </cell>
          <cell r="L12">
            <v>89006</v>
          </cell>
          <cell r="M12">
            <v>4415</v>
          </cell>
          <cell r="N12">
            <v>25477</v>
          </cell>
          <cell r="O12">
            <v>4205.3832220000004</v>
          </cell>
          <cell r="P12">
            <v>34.512622999999998</v>
          </cell>
          <cell r="Q12">
            <v>3746.2526889999999</v>
          </cell>
          <cell r="R12">
            <v>21000</v>
          </cell>
          <cell r="S12">
            <v>7.96</v>
          </cell>
          <cell r="T12">
            <v>1.59</v>
          </cell>
          <cell r="U12">
            <v>1.82</v>
          </cell>
          <cell r="V12">
            <v>1.33</v>
          </cell>
          <cell r="W12">
            <v>185</v>
          </cell>
          <cell r="X12">
            <v>5.7704485488126647</v>
          </cell>
          <cell r="Y12">
            <v>111155</v>
          </cell>
          <cell r="Z12">
            <v>980</v>
          </cell>
          <cell r="AA12">
            <v>305</v>
          </cell>
          <cell r="AB12">
            <v>429</v>
          </cell>
          <cell r="AC12">
            <v>339.09677419354841</v>
          </cell>
          <cell r="AD12">
            <v>883.0322580645161</v>
          </cell>
          <cell r="AE12">
            <v>706</v>
          </cell>
          <cell r="AF12">
            <v>31</v>
          </cell>
          <cell r="AG12">
            <v>806</v>
          </cell>
          <cell r="AH12">
            <v>0.85</v>
          </cell>
          <cell r="AI12">
            <v>0.95</v>
          </cell>
          <cell r="AJ12">
            <v>5.2284172661870505</v>
          </cell>
          <cell r="AK12">
            <v>1.9254658385093169</v>
          </cell>
          <cell r="AL12">
            <v>9.745454545454546</v>
          </cell>
          <cell r="AM12">
            <v>14.538461538461538</v>
          </cell>
          <cell r="AN12">
            <v>336</v>
          </cell>
          <cell r="AO12">
            <v>536</v>
          </cell>
          <cell r="AP12">
            <v>5081.4521304202544</v>
          </cell>
          <cell r="AQ12">
            <v>33278880</v>
          </cell>
          <cell r="AR12">
            <v>22105308</v>
          </cell>
          <cell r="AS12">
            <v>31380838</v>
          </cell>
          <cell r="AT12">
            <v>580.56527087999348</v>
          </cell>
          <cell r="AU12">
            <v>17997.523397279798</v>
          </cell>
          <cell r="AV12">
            <v>577.31655976515412</v>
          </cell>
          <cell r="AW12">
            <v>193401.04752132663</v>
          </cell>
          <cell r="AX12">
            <v>4225.9039579999999</v>
          </cell>
          <cell r="AY12">
            <v>4768.4457590000002</v>
          </cell>
          <cell r="AZ12">
            <v>52.991294000000003</v>
          </cell>
          <cell r="BA12">
            <v>73</v>
          </cell>
          <cell r="BB12">
            <v>287</v>
          </cell>
        </row>
        <row r="13">
          <cell r="B13">
            <v>37149</v>
          </cell>
          <cell r="C13">
            <v>1852</v>
          </cell>
          <cell r="D13">
            <v>10668</v>
          </cell>
          <cell r="E13">
            <v>1749</v>
          </cell>
          <cell r="F13">
            <v>636</v>
          </cell>
          <cell r="G13">
            <v>1230</v>
          </cell>
          <cell r="H13">
            <v>922</v>
          </cell>
          <cell r="I13">
            <v>395</v>
          </cell>
          <cell r="J13">
            <v>4075</v>
          </cell>
          <cell r="K13">
            <v>1228</v>
          </cell>
          <cell r="L13">
            <v>86914</v>
          </cell>
          <cell r="M13">
            <v>4310</v>
          </cell>
          <cell r="N13">
            <v>24823</v>
          </cell>
          <cell r="O13">
            <v>4209.7867340000003</v>
          </cell>
          <cell r="P13">
            <v>34.519888000000002</v>
          </cell>
          <cell r="Q13">
            <v>3756.4150089999998</v>
          </cell>
          <cell r="R13">
            <v>20600</v>
          </cell>
          <cell r="S13">
            <v>7.96</v>
          </cell>
          <cell r="T13">
            <v>1.59</v>
          </cell>
          <cell r="U13">
            <v>1.82</v>
          </cell>
          <cell r="V13">
            <v>1.33</v>
          </cell>
          <cell r="W13">
            <v>180</v>
          </cell>
          <cell r="X13">
            <v>5.7602591792656588</v>
          </cell>
          <cell r="Y13">
            <v>108485.57748485374</v>
          </cell>
          <cell r="Z13">
            <v>957</v>
          </cell>
          <cell r="AA13">
            <v>296</v>
          </cell>
          <cell r="AB13">
            <v>421</v>
          </cell>
          <cell r="AC13">
            <v>330.36666666666667</v>
          </cell>
          <cell r="AD13">
            <v>910.3</v>
          </cell>
          <cell r="AE13">
            <v>671</v>
          </cell>
          <cell r="AF13">
            <v>30</v>
          </cell>
          <cell r="AG13">
            <v>766</v>
          </cell>
          <cell r="AH13">
            <v>0.85</v>
          </cell>
          <cell r="AI13">
            <v>0.95</v>
          </cell>
          <cell r="AJ13">
            <v>5.312459651387992</v>
          </cell>
          <cell r="AK13">
            <v>1.9197080291970803</v>
          </cell>
          <cell r="AL13">
            <v>10.017857142857142</v>
          </cell>
          <cell r="AM13">
            <v>14.793103448275861</v>
          </cell>
          <cell r="AN13">
            <v>366</v>
          </cell>
          <cell r="AO13">
            <v>561</v>
          </cell>
          <cell r="AP13">
            <v>4981.6251519575644</v>
          </cell>
          <cell r="AQ13">
            <v>29062390</v>
          </cell>
          <cell r="AR13">
            <v>21035307</v>
          </cell>
          <cell r="AS13">
            <v>30334488</v>
          </cell>
          <cell r="AT13">
            <v>585.6804028422207</v>
          </cell>
          <cell r="AU13">
            <v>17570.41208526662</v>
          </cell>
          <cell r="AV13">
            <v>578.00399892217331</v>
          </cell>
          <cell r="AW13">
            <v>210971.45960659324</v>
          </cell>
          <cell r="AX13">
            <v>4227.7893389999999</v>
          </cell>
          <cell r="AY13">
            <v>4769.5222789999998</v>
          </cell>
          <cell r="AZ13">
            <v>53.042254</v>
          </cell>
          <cell r="BA13">
            <v>71</v>
          </cell>
          <cell r="BB13">
            <v>277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36479</v>
          </cell>
          <cell r="C16">
            <v>1789</v>
          </cell>
          <cell r="D16">
            <v>11130</v>
          </cell>
          <cell r="E16">
            <v>1587</v>
          </cell>
          <cell r="F16">
            <v>554.89510489510496</v>
          </cell>
          <cell r="G16">
            <v>1405.4649359221164</v>
          </cell>
          <cell r="H16">
            <v>1056.7405533248996</v>
          </cell>
          <cell r="I16">
            <v>372</v>
          </cell>
          <cell r="J16">
            <v>3854</v>
          </cell>
          <cell r="K16">
            <v>875</v>
          </cell>
          <cell r="L16">
            <v>78750</v>
          </cell>
          <cell r="M16">
            <v>3808</v>
          </cell>
          <cell r="N16">
            <v>24544</v>
          </cell>
          <cell r="O16">
            <v>3996.2742307692306</v>
          </cell>
          <cell r="P16">
            <v>52.043557692307687</v>
          </cell>
          <cell r="Q16">
            <v>3584.1673221153846</v>
          </cell>
          <cell r="R16">
            <v>18147.129000000001</v>
          </cell>
          <cell r="S16">
            <v>7.3903507697413318</v>
          </cell>
          <cell r="T16">
            <v>1.5950769230769231</v>
          </cell>
          <cell r="U16">
            <v>1.82</v>
          </cell>
          <cell r="V16">
            <v>1.2785024426398186</v>
          </cell>
          <cell r="W16">
            <v>162.34361233480178</v>
          </cell>
          <cell r="X16">
            <v>6.22</v>
          </cell>
          <cell r="Y16">
            <v>120487.5</v>
          </cell>
          <cell r="Z16">
            <v>958</v>
          </cell>
          <cell r="AA16">
            <v>299</v>
          </cell>
        </row>
        <row r="17">
          <cell r="B17">
            <v>36509</v>
          </cell>
          <cell r="C17">
            <v>1765</v>
          </cell>
          <cell r="D17">
            <v>10979</v>
          </cell>
          <cell r="E17">
            <v>1565</v>
          </cell>
          <cell r="F17">
            <v>547.20279720279723</v>
          </cell>
          <cell r="G17">
            <v>1385.669655134481</v>
          </cell>
          <cell r="H17">
            <v>1041.85688355976</v>
          </cell>
          <cell r="I17">
            <v>366</v>
          </cell>
          <cell r="J17">
            <v>3802</v>
          </cell>
          <cell r="K17">
            <v>863</v>
          </cell>
          <cell r="L17">
            <v>77667</v>
          </cell>
          <cell r="M17">
            <v>3887</v>
          </cell>
          <cell r="N17">
            <v>24209</v>
          </cell>
          <cell r="O17">
            <v>3996.4952233250615</v>
          </cell>
          <cell r="P17">
            <v>52.033529776674939</v>
          </cell>
          <cell r="Q17">
            <v>3584.3809261786596</v>
          </cell>
          <cell r="R17">
            <v>17905.167280000001</v>
          </cell>
          <cell r="S17">
            <v>7.1840854376011407</v>
          </cell>
          <cell r="T17">
            <v>1.5950769230769231</v>
          </cell>
          <cell r="U17">
            <v>1.83</v>
          </cell>
          <cell r="V17">
            <v>1.2695215494208387</v>
          </cell>
          <cell r="W17">
            <v>177.99118942731278</v>
          </cell>
          <cell r="X17">
            <v>6.22</v>
          </cell>
          <cell r="Y17">
            <v>118830.51000000001</v>
          </cell>
          <cell r="Z17">
            <v>945</v>
          </cell>
          <cell r="AA17">
            <v>295</v>
          </cell>
        </row>
        <row r="18">
          <cell r="B18">
            <v>36540</v>
          </cell>
          <cell r="C18">
            <v>1899</v>
          </cell>
          <cell r="D18">
            <v>11813</v>
          </cell>
          <cell r="E18">
            <v>1685</v>
          </cell>
          <cell r="F18">
            <v>589.16083916083915</v>
          </cell>
          <cell r="G18">
            <v>1492.1871184203289</v>
          </cell>
          <cell r="H18">
            <v>1121.9452018197962</v>
          </cell>
          <cell r="I18">
            <v>394</v>
          </cell>
          <cell r="J18">
            <v>4090</v>
          </cell>
          <cell r="K18">
            <v>929</v>
          </cell>
          <cell r="L18">
            <v>83572</v>
          </cell>
          <cell r="M18">
            <v>4051</v>
          </cell>
          <cell r="N18">
            <v>26048</v>
          </cell>
          <cell r="O18">
            <v>3998.4080955334985</v>
          </cell>
          <cell r="P18">
            <v>52.067586848635237</v>
          </cell>
          <cell r="Q18">
            <v>3586.0833824441684</v>
          </cell>
          <cell r="R18">
            <v>19598.899320000004</v>
          </cell>
          <cell r="S18">
            <v>7.0716204623777941</v>
          </cell>
          <cell r="T18">
            <v>1.5840000000000001</v>
          </cell>
          <cell r="U18">
            <v>1.82</v>
          </cell>
          <cell r="V18">
            <v>1.260449581881276</v>
          </cell>
          <cell r="W18">
            <v>177.01321585903082</v>
          </cell>
          <cell r="X18">
            <v>6.22</v>
          </cell>
          <cell r="Y18">
            <v>127865.16</v>
          </cell>
          <cell r="Z18">
            <v>1017</v>
          </cell>
          <cell r="AA18">
            <v>318</v>
          </cell>
        </row>
        <row r="19">
          <cell r="B19">
            <v>36571</v>
          </cell>
          <cell r="C19">
            <v>1782</v>
          </cell>
          <cell r="D19">
            <v>11087</v>
          </cell>
          <cell r="E19">
            <v>1581</v>
          </cell>
          <cell r="F19">
            <v>552.79720279720277</v>
          </cell>
          <cell r="G19">
            <v>1399.8091414113635</v>
          </cell>
          <cell r="H19">
            <v>1052.4880762491455</v>
          </cell>
          <cell r="I19">
            <v>370</v>
          </cell>
          <cell r="J19">
            <v>3839</v>
          </cell>
          <cell r="K19">
            <v>872</v>
          </cell>
          <cell r="L19">
            <v>78435</v>
          </cell>
          <cell r="M19">
            <v>3835</v>
          </cell>
          <cell r="N19">
            <v>24447</v>
          </cell>
          <cell r="O19">
            <v>4000.08</v>
          </cell>
          <cell r="P19">
            <v>52.127088859416439</v>
          </cell>
          <cell r="Q19">
            <v>3587.5985620026518</v>
          </cell>
          <cell r="R19">
            <v>18873.014160000002</v>
          </cell>
          <cell r="S19">
            <v>6.9087020705388795</v>
          </cell>
          <cell r="T19">
            <v>1.5729230769230769</v>
          </cell>
          <cell r="U19">
            <v>1.8</v>
          </cell>
          <cell r="V19">
            <v>1.2587312308068865</v>
          </cell>
          <cell r="W19">
            <v>148.65198237885463</v>
          </cell>
          <cell r="X19">
            <v>6.22</v>
          </cell>
          <cell r="Y19">
            <v>120005.55</v>
          </cell>
          <cell r="Z19">
            <v>954</v>
          </cell>
          <cell r="AA19">
            <v>298</v>
          </cell>
        </row>
        <row r="20">
          <cell r="B20">
            <v>36600</v>
          </cell>
          <cell r="C20">
            <v>1871</v>
          </cell>
          <cell r="D20">
            <v>11638</v>
          </cell>
          <cell r="E20">
            <v>1660</v>
          </cell>
          <cell r="F20">
            <v>580.41958041958048</v>
          </cell>
          <cell r="G20">
            <v>1470.5065727957758</v>
          </cell>
          <cell r="H20">
            <v>1105.644039696072</v>
          </cell>
          <cell r="I20">
            <v>389</v>
          </cell>
          <cell r="J20">
            <v>4031</v>
          </cell>
          <cell r="K20">
            <v>915</v>
          </cell>
          <cell r="L20">
            <v>82350</v>
          </cell>
          <cell r="M20">
            <v>4044</v>
          </cell>
          <cell r="N20">
            <v>25667</v>
          </cell>
          <cell r="O20">
            <v>4004.143838</v>
          </cell>
          <cell r="P20">
            <v>52.067586848635237</v>
          </cell>
          <cell r="Q20">
            <v>3585.7499637096771</v>
          </cell>
          <cell r="R20">
            <v>19840.861040000003</v>
          </cell>
          <cell r="S20">
            <v>6.761355309889467</v>
          </cell>
          <cell r="T20">
            <v>1.5507692307692307</v>
          </cell>
          <cell r="U20">
            <v>1.79</v>
          </cell>
          <cell r="V20">
            <v>1.2524579439140107</v>
          </cell>
          <cell r="W20">
            <v>189.72687224669602</v>
          </cell>
          <cell r="X20">
            <v>6.22</v>
          </cell>
          <cell r="Y20">
            <v>125995.5</v>
          </cell>
          <cell r="Z20">
            <v>1002</v>
          </cell>
          <cell r="AA20">
            <v>313</v>
          </cell>
        </row>
        <row r="21">
          <cell r="B21">
            <v>36631</v>
          </cell>
          <cell r="C21">
            <v>1813</v>
          </cell>
          <cell r="D21">
            <v>11276</v>
          </cell>
          <cell r="E21">
            <v>1608</v>
          </cell>
          <cell r="F21">
            <v>562.23776223776224</v>
          </cell>
          <cell r="G21">
            <v>1423.3749518728343</v>
          </cell>
          <cell r="H21">
            <v>1070.2067307314544</v>
          </cell>
          <cell r="I21">
            <v>377</v>
          </cell>
          <cell r="J21">
            <v>3904</v>
          </cell>
          <cell r="K21">
            <v>887</v>
          </cell>
          <cell r="L21">
            <v>79783</v>
          </cell>
          <cell r="M21">
            <v>3958</v>
          </cell>
          <cell r="N21">
            <v>24866</v>
          </cell>
          <cell r="O21">
            <v>3996.6437499999997</v>
          </cell>
          <cell r="P21">
            <v>52.049423076923077</v>
          </cell>
          <cell r="Q21">
            <v>3584.4961942307691</v>
          </cell>
          <cell r="R21">
            <v>21050.66964</v>
          </cell>
          <cell r="S21">
            <v>6.6445394379866229</v>
          </cell>
          <cell r="T21">
            <v>1.5507692307692307</v>
          </cell>
          <cell r="U21">
            <v>1.8</v>
          </cell>
          <cell r="V21">
            <v>1.2374168418529781</v>
          </cell>
          <cell r="W21">
            <v>185.81497797356829</v>
          </cell>
          <cell r="X21">
            <v>6.22</v>
          </cell>
          <cell r="Y21">
            <v>122067.99</v>
          </cell>
          <cell r="Z21">
            <v>970</v>
          </cell>
          <cell r="AA21">
            <v>303</v>
          </cell>
        </row>
        <row r="22">
          <cell r="B22">
            <v>36661</v>
          </cell>
          <cell r="C22">
            <v>1811</v>
          </cell>
          <cell r="D22">
            <v>11263</v>
          </cell>
          <cell r="E22">
            <v>1606</v>
          </cell>
          <cell r="F22">
            <v>561.53846153846155</v>
          </cell>
          <cell r="G22">
            <v>1421.4896870359166</v>
          </cell>
          <cell r="H22">
            <v>1068.7892383728697</v>
          </cell>
          <cell r="I22">
            <v>376</v>
          </cell>
          <cell r="J22">
            <v>3900</v>
          </cell>
          <cell r="K22">
            <v>886</v>
          </cell>
          <cell r="L22">
            <v>79686</v>
          </cell>
          <cell r="M22">
            <v>4104</v>
          </cell>
          <cell r="N22">
            <v>24837</v>
          </cell>
          <cell r="O22">
            <v>3997.1650124069474</v>
          </cell>
          <cell r="P22">
            <v>52.044882133995038</v>
          </cell>
          <cell r="Q22">
            <v>3584.9770384615381</v>
          </cell>
          <cell r="R22">
            <v>20808.707920000001</v>
          </cell>
          <cell r="S22">
            <v>6.7694281365337616</v>
          </cell>
          <cell r="T22">
            <v>1.5507692307692307</v>
          </cell>
          <cell r="U22">
            <v>1.79</v>
          </cell>
          <cell r="V22">
            <v>1.2374326413309067</v>
          </cell>
          <cell r="W22">
            <v>197.55066079295156</v>
          </cell>
          <cell r="X22">
            <v>6.22</v>
          </cell>
          <cell r="Y22">
            <v>121919.58</v>
          </cell>
          <cell r="Z22">
            <v>969</v>
          </cell>
          <cell r="AA22">
            <v>303</v>
          </cell>
        </row>
        <row r="23">
          <cell r="B23">
            <v>36692</v>
          </cell>
          <cell r="C23">
            <v>1790</v>
          </cell>
          <cell r="D23">
            <v>11135</v>
          </cell>
          <cell r="E23">
            <v>1588</v>
          </cell>
          <cell r="F23">
            <v>555.24475524475531</v>
          </cell>
          <cell r="G23">
            <v>1405.4649359221164</v>
          </cell>
          <cell r="H23">
            <v>1056.7405533248996</v>
          </cell>
          <cell r="I23">
            <v>372</v>
          </cell>
          <cell r="J23">
            <v>3856</v>
          </cell>
          <cell r="K23">
            <v>876</v>
          </cell>
          <cell r="L23">
            <v>78784</v>
          </cell>
          <cell r="M23">
            <v>4099</v>
          </cell>
          <cell r="N23">
            <v>24555</v>
          </cell>
          <cell r="O23">
            <v>3996.2859615384614</v>
          </cell>
          <cell r="P23">
            <v>52.043557692307687</v>
          </cell>
          <cell r="Q23">
            <v>3584.1777625</v>
          </cell>
          <cell r="R23">
            <v>21292.631359999999</v>
          </cell>
          <cell r="S23">
            <v>6.7970655703271134</v>
          </cell>
          <cell r="T23">
            <v>1.5396923076923077</v>
          </cell>
          <cell r="U23">
            <v>1.79</v>
          </cell>
          <cell r="V23">
            <v>1.2322133329002973</v>
          </cell>
          <cell r="W23">
            <v>203.41850220264317</v>
          </cell>
          <cell r="X23">
            <v>6.22</v>
          </cell>
          <cell r="Y23">
            <v>120539.52</v>
          </cell>
          <cell r="Z23">
            <v>958</v>
          </cell>
          <cell r="AA23">
            <v>299</v>
          </cell>
        </row>
        <row r="24">
          <cell r="B24">
            <v>36722</v>
          </cell>
          <cell r="C24">
            <v>1833</v>
          </cell>
          <cell r="D24">
            <v>11400</v>
          </cell>
          <cell r="E24">
            <v>1625</v>
          </cell>
          <cell r="F24">
            <v>568.18181818181824</v>
          </cell>
          <cell r="G24">
            <v>1439.3997029866343</v>
          </cell>
          <cell r="H24">
            <v>1082.2554157794243</v>
          </cell>
          <cell r="I24">
            <v>381</v>
          </cell>
          <cell r="J24">
            <v>3947</v>
          </cell>
          <cell r="K24">
            <v>896</v>
          </cell>
          <cell r="L24">
            <v>80644</v>
          </cell>
          <cell r="M24">
            <v>4128</v>
          </cell>
          <cell r="N24">
            <v>25135</v>
          </cell>
          <cell r="O24">
            <v>4003.58</v>
          </cell>
          <cell r="P24">
            <v>52.12</v>
          </cell>
          <cell r="Q24">
            <v>3590.1160997956545</v>
          </cell>
          <cell r="R24">
            <v>22018.516520000001</v>
          </cell>
          <cell r="S24">
            <v>6.6606133729348045</v>
          </cell>
          <cell r="T24">
            <v>1.5396923076923077</v>
          </cell>
          <cell r="U24">
            <v>1.8</v>
          </cell>
          <cell r="V24">
            <v>1.2308998833814746</v>
          </cell>
          <cell r="W24">
            <v>203.41850220264317</v>
          </cell>
          <cell r="X24">
            <v>6.22</v>
          </cell>
          <cell r="Y24">
            <v>123385.32</v>
          </cell>
          <cell r="Z24">
            <v>981</v>
          </cell>
          <cell r="AA24">
            <v>307</v>
          </cell>
        </row>
        <row r="25">
          <cell r="B25">
            <v>36753</v>
          </cell>
          <cell r="C25">
            <v>1783</v>
          </cell>
          <cell r="D25">
            <v>11090</v>
          </cell>
          <cell r="E25">
            <v>1581</v>
          </cell>
          <cell r="F25">
            <v>552.79720279720277</v>
          </cell>
          <cell r="G25">
            <v>1399.8091414113635</v>
          </cell>
          <cell r="H25">
            <v>1052.4880762491455</v>
          </cell>
          <cell r="I25">
            <v>370</v>
          </cell>
          <cell r="J25">
            <v>3840</v>
          </cell>
          <cell r="K25">
            <v>872</v>
          </cell>
          <cell r="L25">
            <v>78456</v>
          </cell>
          <cell r="M25">
            <v>4022</v>
          </cell>
          <cell r="N25">
            <v>24454</v>
          </cell>
          <cell r="O25">
            <v>4002.88</v>
          </cell>
          <cell r="P25">
            <v>52.039205955334985</v>
          </cell>
          <cell r="Q25">
            <v>3589.4883912773143</v>
          </cell>
          <cell r="R25">
            <v>20808.707920000001</v>
          </cell>
          <cell r="S25">
            <v>6.6348483482008334</v>
          </cell>
          <cell r="T25">
            <v>1.5286153846153845</v>
          </cell>
          <cell r="U25">
            <v>1.78</v>
          </cell>
          <cell r="V25">
            <v>1.2265794958363836</v>
          </cell>
          <cell r="W25">
            <v>192.66079295154185</v>
          </cell>
          <cell r="X25">
            <v>6.22</v>
          </cell>
          <cell r="Y25">
            <v>120037.68000000001</v>
          </cell>
          <cell r="Z25">
            <v>954</v>
          </cell>
          <cell r="AA25">
            <v>298</v>
          </cell>
        </row>
        <row r="26">
          <cell r="B26">
            <v>36784</v>
          </cell>
          <cell r="C26">
            <v>1831</v>
          </cell>
          <cell r="D26">
            <v>11382</v>
          </cell>
          <cell r="E26">
            <v>1622</v>
          </cell>
          <cell r="F26">
            <v>567.1328671328672</v>
          </cell>
          <cell r="G26">
            <v>1438.4570705681756</v>
          </cell>
          <cell r="H26">
            <v>1081.546669600132</v>
          </cell>
          <cell r="I26">
            <v>382</v>
          </cell>
          <cell r="J26">
            <v>3943</v>
          </cell>
          <cell r="K26">
            <v>894</v>
          </cell>
          <cell r="L26">
            <v>80499</v>
          </cell>
          <cell r="M26">
            <v>4093</v>
          </cell>
          <cell r="N26">
            <v>25093</v>
          </cell>
          <cell r="O26">
            <v>4017.23</v>
          </cell>
          <cell r="P26">
            <v>52.852980769230768</v>
          </cell>
          <cell r="Q26">
            <v>3602.3564159032912</v>
          </cell>
          <cell r="R26">
            <v>21050.66964</v>
          </cell>
          <cell r="S26">
            <v>6.421619607021654</v>
          </cell>
          <cell r="T26">
            <v>1.5175384615384617</v>
          </cell>
          <cell r="U26">
            <v>1.78</v>
          </cell>
          <cell r="V26">
            <v>1.2171365167886652</v>
          </cell>
          <cell r="W26">
            <v>176.0352422907489</v>
          </cell>
          <cell r="X26">
            <v>6.22</v>
          </cell>
          <cell r="Y26">
            <v>123163.47</v>
          </cell>
          <cell r="Z26">
            <v>979</v>
          </cell>
          <cell r="AA26">
            <v>307</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cell r="S8">
            <v>0</v>
          </cell>
          <cell r="T8">
            <v>82899005</v>
          </cell>
          <cell r="U8">
            <v>0.467170171702258</v>
          </cell>
          <cell r="V8"/>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cell r="O9">
            <v>0</v>
          </cell>
          <cell r="P9">
            <v>573960.60052093468</v>
          </cell>
          <cell r="Q9">
            <v>3.369411961917341E-3</v>
          </cell>
          <cell r="R9"/>
          <cell r="S9">
            <v>0</v>
          </cell>
          <cell r="T9">
            <v>597900</v>
          </cell>
          <cell r="U9">
            <v>3.3694137301259535E-3</v>
          </cell>
          <cell r="V9"/>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cell r="O10">
            <v>0</v>
          </cell>
          <cell r="P10">
            <v>0</v>
          </cell>
          <cell r="Q10">
            <v>0</v>
          </cell>
          <cell r="R10"/>
          <cell r="S10">
            <v>0</v>
          </cell>
          <cell r="T10">
            <v>0</v>
          </cell>
          <cell r="U10">
            <v>0</v>
          </cell>
          <cell r="V10"/>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cell r="O11">
            <v>0</v>
          </cell>
          <cell r="P11">
            <v>5242980.2807834987</v>
          </cell>
          <cell r="Q11">
            <v>3.0778698848204854E-2</v>
          </cell>
          <cell r="R11"/>
          <cell r="S11">
            <v>0</v>
          </cell>
          <cell r="T11">
            <v>5461658</v>
          </cell>
          <cell r="U11">
            <v>3.0778701211661239E-2</v>
          </cell>
          <cell r="V11"/>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cell r="O12">
            <v>0</v>
          </cell>
          <cell r="P12">
            <v>10164937.592238851</v>
          </cell>
          <cell r="Q12">
            <v>5.9672845634956798E-2</v>
          </cell>
          <cell r="R12"/>
          <cell r="S12">
            <v>0</v>
          </cell>
          <cell r="T12">
            <v>10588903</v>
          </cell>
          <cell r="U12">
            <v>5.9672846889399396E-2</v>
          </cell>
          <cell r="V12"/>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cell r="O13">
            <v>0</v>
          </cell>
          <cell r="P13">
            <v>13339406.0978397</v>
          </cell>
          <cell r="Q13">
            <v>7.8308431676565649E-2</v>
          </cell>
          <cell r="R13"/>
          <cell r="S13">
            <v>0</v>
          </cell>
          <cell r="T13">
            <v>13895774</v>
          </cell>
          <cell r="U13">
            <v>7.8308432357128685E-2</v>
          </cell>
          <cell r="V13"/>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cell r="O14">
            <v>0</v>
          </cell>
          <cell r="P14">
            <v>0</v>
          </cell>
          <cell r="Q14">
            <v>0</v>
          </cell>
          <cell r="R14"/>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cell r="O15">
            <v>0</v>
          </cell>
          <cell r="P15">
            <v>3896467.8688564622</v>
          </cell>
          <cell r="Q15">
            <v>2.2874053436134197E-2</v>
          </cell>
          <cell r="R15"/>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cell r="O16">
            <v>0</v>
          </cell>
          <cell r="P16">
            <v>2621794.7658934174</v>
          </cell>
          <cell r="Q16">
            <v>1.5391137715508308E-2</v>
          </cell>
          <cell r="R16"/>
          <cell r="S16">
            <v>0</v>
          </cell>
          <cell r="T16">
            <v>2731146</v>
          </cell>
          <cell r="U16">
            <v>1.5391137031909311E-2</v>
          </cell>
          <cell r="V16"/>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cell r="O17">
            <v>0</v>
          </cell>
          <cell r="P17">
            <v>2849131.5468450431</v>
          </cell>
          <cell r="Q17">
            <v>1.6725708883680766E-2</v>
          </cell>
          <cell r="R17"/>
          <cell r="S17">
            <v>0</v>
          </cell>
          <cell r="T17">
            <v>2967965</v>
          </cell>
          <cell r="U17">
            <v>1.672571002096216E-2</v>
          </cell>
          <cell r="V17"/>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cell r="O18">
            <v>0</v>
          </cell>
          <cell r="P18">
            <v>19671407.161958776</v>
          </cell>
          <cell r="Q18">
            <v>0.11548018198303632</v>
          </cell>
          <cell r="R18"/>
          <cell r="S18">
            <v>0</v>
          </cell>
          <cell r="T18">
            <v>20491874</v>
          </cell>
          <cell r="U18">
            <v>0.11548018332766523</v>
          </cell>
          <cell r="V18"/>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cell r="O19">
            <v>0</v>
          </cell>
          <cell r="P19">
            <v>324798.47933366452</v>
          </cell>
          <cell r="Q19">
            <v>1.9067160367560716E-3</v>
          </cell>
          <cell r="R19"/>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cell r="O21">
            <v>0</v>
          </cell>
          <cell r="P21">
            <v>5288166.3968642037</v>
          </cell>
          <cell r="Q21">
            <v>3.1043962073410085E-2</v>
          </cell>
          <cell r="R21"/>
          <cell r="S21">
            <v>0</v>
          </cell>
          <cell r="T21">
            <v>5508728</v>
          </cell>
          <cell r="U21">
            <v>3.1043960124986256E-2</v>
          </cell>
          <cell r="V21"/>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cell r="O22">
            <v>0</v>
          </cell>
          <cell r="P22">
            <v>731458.13893365988</v>
          </cell>
          <cell r="Q22">
            <v>4.2939947458553408E-3</v>
          </cell>
          <cell r="R22"/>
          <cell r="S22">
            <v>0</v>
          </cell>
          <cell r="T22">
            <v>761966</v>
          </cell>
          <cell r="U22">
            <v>4.2939934809987498E-3</v>
          </cell>
          <cell r="V22"/>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cell r="O23">
            <v>0</v>
          </cell>
          <cell r="P23">
            <v>3139199.6419633236</v>
          </cell>
          <cell r="Q23">
            <v>1.84285416366172E-2</v>
          </cell>
          <cell r="R23"/>
          <cell r="S23">
            <v>0</v>
          </cell>
          <cell r="T23">
            <v>3270131</v>
          </cell>
          <cell r="U23">
            <v>1.8428540375832938E-2</v>
          </cell>
          <cell r="V23"/>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cell r="O25">
            <v>0</v>
          </cell>
          <cell r="P25">
            <v>14019720.999771154</v>
          </cell>
          <cell r="Q25">
            <v>8.2302192165278593E-2</v>
          </cell>
          <cell r="R25"/>
          <cell r="S25">
            <v>0</v>
          </cell>
          <cell r="T25">
            <v>14604464</v>
          </cell>
          <cell r="U25">
            <v>8.2302193548637242E-2</v>
          </cell>
          <cell r="V25"/>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cell r="O26">
            <v>0</v>
          </cell>
          <cell r="P26">
            <v>389332.9303081705</v>
          </cell>
          <cell r="Q26">
            <v>2.285562861558879E-3</v>
          </cell>
          <cell r="R26"/>
          <cell r="S26">
            <v>0</v>
          </cell>
          <cell r="T26">
            <v>405571</v>
          </cell>
          <cell r="U26">
            <v>2.2855602875747E-3</v>
          </cell>
          <cell r="V26"/>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cell r="O27">
            <v>0</v>
          </cell>
          <cell r="P27">
            <v>5579711.4641117826</v>
          </cell>
          <cell r="Q27">
            <v>3.2755465330132592E-2</v>
          </cell>
          <cell r="R27"/>
          <cell r="S27">
            <v>0</v>
          </cell>
          <cell r="T27">
            <v>5812433</v>
          </cell>
          <cell r="U27">
            <v>3.2755463381229616E-2</v>
          </cell>
          <cell r="V27"/>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cell r="T30">
            <v>84503200</v>
          </cell>
          <cell r="U30">
            <v>0.29972022832368572</v>
          </cell>
          <cell r="V30"/>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cell r="T31">
            <v>14856126</v>
          </cell>
          <cell r="U31">
            <v>5.2692459891760829E-2</v>
          </cell>
          <cell r="V31"/>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cell r="O32">
            <v>0</v>
          </cell>
          <cell r="P32">
            <v>12660906.28980064</v>
          </cell>
          <cell r="Q32">
            <v>4.7203977085864303E-2</v>
          </cell>
          <cell r="R32"/>
          <cell r="T32">
            <v>13308702</v>
          </cell>
          <cell r="U32">
            <v>4.7203978099431651E-2</v>
          </cell>
          <cell r="V32"/>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cell r="O33">
            <v>0</v>
          </cell>
          <cell r="P33">
            <v>31041044.070848215</v>
          </cell>
          <cell r="Q33">
            <v>0.11573110956693569</v>
          </cell>
          <cell r="R33"/>
          <cell r="T33">
            <v>32629260</v>
          </cell>
          <cell r="U33">
            <v>0.11573111145179006</v>
          </cell>
          <cell r="V33"/>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cell r="O34">
            <v>0</v>
          </cell>
          <cell r="P34">
            <v>6724599.8381077256</v>
          </cell>
          <cell r="Q34">
            <v>2.5071495626293124E-2</v>
          </cell>
          <cell r="R34"/>
          <cell r="T34">
            <v>7068664</v>
          </cell>
          <cell r="U34">
            <v>2.5071495375600186E-2</v>
          </cell>
          <cell r="V34"/>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cell r="O35">
            <v>0</v>
          </cell>
          <cell r="P35">
            <v>7123049.5369924465</v>
          </cell>
          <cell r="Q35">
            <v>2.6557045714534086E-2</v>
          </cell>
          <cell r="R35"/>
          <cell r="T35">
            <v>7487501</v>
          </cell>
          <cell r="U35">
            <v>2.6557047653743587E-2</v>
          </cell>
          <cell r="V35"/>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cell r="O36">
            <v>0</v>
          </cell>
          <cell r="P36">
            <v>51342898.535321012</v>
          </cell>
          <cell r="Q36">
            <v>0.19142302695467711</v>
          </cell>
          <cell r="R36"/>
          <cell r="T36">
            <v>53969859</v>
          </cell>
          <cell r="U36">
            <v>0.1914230285016085</v>
          </cell>
          <cell r="V36"/>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cell r="O37">
            <v>0</v>
          </cell>
          <cell r="P37">
            <v>9554023.1494955067</v>
          </cell>
          <cell r="Q37">
            <v>3.5620506107837582E-2</v>
          </cell>
          <cell r="R37"/>
          <cell r="T37">
            <v>10042855</v>
          </cell>
          <cell r="U37">
            <v>3.5620506603556652E-2</v>
          </cell>
          <cell r="V37"/>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cell r="O38">
            <v>0</v>
          </cell>
          <cell r="P38">
            <v>5356943.1038129255</v>
          </cell>
          <cell r="Q38">
            <v>1.997242643888535E-2</v>
          </cell>
          <cell r="R38"/>
          <cell r="T38">
            <v>5631031</v>
          </cell>
          <cell r="U38">
            <v>1.9972425861005883E-2</v>
          </cell>
          <cell r="V38"/>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cell r="O39">
            <v>0</v>
          </cell>
          <cell r="P39">
            <v>816497.18650235515</v>
          </cell>
          <cell r="Q39">
            <v>3.0441671077984676E-3</v>
          </cell>
          <cell r="R39"/>
          <cell r="T39">
            <v>858273</v>
          </cell>
          <cell r="U39">
            <v>3.0441661324548028E-3</v>
          </cell>
          <cell r="V39"/>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cell r="O40">
            <v>0</v>
          </cell>
          <cell r="P40">
            <v>6034369.764622556</v>
          </cell>
          <cell r="Q40">
            <v>2.2498093388965499E-2</v>
          </cell>
          <cell r="R40"/>
          <cell r="T40">
            <v>6343118</v>
          </cell>
          <cell r="U40">
            <v>2.2498092086975174E-2</v>
          </cell>
          <cell r="V40"/>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cell r="O42">
            <v>0</v>
          </cell>
          <cell r="P42">
            <v>31242891.180577166</v>
          </cell>
          <cell r="Q42">
            <v>0.11648366125039368</v>
          </cell>
          <cell r="R42"/>
          <cell r="T42">
            <v>32841434</v>
          </cell>
          <cell r="U42">
            <v>0.11648366093777815</v>
          </cell>
          <cell r="V42"/>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cell r="O43">
            <v>0</v>
          </cell>
          <cell r="P43">
            <v>3240084.4435980353</v>
          </cell>
          <cell r="Q43">
            <v>1.2080088765452456E-2</v>
          </cell>
          <cell r="R43"/>
          <cell r="T43">
            <v>3405863</v>
          </cell>
          <cell r="U43">
            <v>1.2080087333961237E-2</v>
          </cell>
          <cell r="V43"/>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cell r="O44">
            <v>0</v>
          </cell>
          <cell r="P44">
            <v>8549737.6191342287</v>
          </cell>
          <cell r="Q44">
            <v>3.1876202968888649E-2</v>
          </cell>
          <cell r="R44"/>
          <cell r="T44">
            <v>8987185</v>
          </cell>
          <cell r="U44">
            <v>3.1876202796902404E-2</v>
          </cell>
          <cell r="V44"/>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cell r="T50">
            <v>14494</v>
          </cell>
          <cell r="U50">
            <v>0.47398541482716899</v>
          </cell>
          <cell r="V50"/>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cell r="T52">
            <v>0</v>
          </cell>
          <cell r="U52">
            <v>0</v>
          </cell>
          <cell r="V52"/>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cell r="T53">
            <v>2853</v>
          </cell>
          <cell r="U53">
            <v>9.3299323064848422E-2</v>
          </cell>
          <cell r="V53"/>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cell r="T54">
            <v>3403</v>
          </cell>
          <cell r="U54">
            <v>0.11128552274436705</v>
          </cell>
          <cell r="V54"/>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cell r="T55">
            <v>0</v>
          </cell>
          <cell r="U55">
            <v>0</v>
          </cell>
          <cell r="V55"/>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cell r="T56">
            <v>1984</v>
          </cell>
          <cell r="U56">
            <v>6.4881127571208994E-2</v>
          </cell>
          <cell r="V56"/>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cell r="T58">
            <v>2689</v>
          </cell>
          <cell r="U58">
            <v>8.7936165342228326E-2</v>
          </cell>
          <cell r="V58"/>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cell r="T60">
            <v>866</v>
          </cell>
          <cell r="U60">
            <v>2.8320088949932959E-2</v>
          </cell>
          <cell r="V60"/>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cell r="T63">
            <v>1490</v>
          </cell>
          <cell r="U63">
            <v>4.8726250040877724E-2</v>
          </cell>
          <cell r="V63"/>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cell r="O64">
            <v>0</v>
          </cell>
          <cell r="P64">
            <v>28</v>
          </cell>
          <cell r="Q64">
            <v>9.1566107459367543E-4</v>
          </cell>
          <cell r="R64"/>
          <cell r="T64">
            <v>28</v>
          </cell>
          <cell r="U64">
            <v>9.1566107459367543E-4</v>
          </cell>
          <cell r="V64"/>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cell r="P65">
            <v>804</v>
          </cell>
          <cell r="Q65">
            <v>2.6292553713332681E-2</v>
          </cell>
          <cell r="R65"/>
          <cell r="T65">
            <v>804</v>
          </cell>
          <cell r="U65">
            <v>2.6292553713332681E-2</v>
          </cell>
          <cell r="V65"/>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cell r="P66">
            <v>30579</v>
          </cell>
          <cell r="Q66">
            <v>1</v>
          </cell>
          <cell r="R66"/>
          <cell r="T66">
            <v>30579</v>
          </cell>
          <cell r="U66">
            <v>1</v>
          </cell>
          <cell r="V66"/>
        </row>
        <row r="67">
          <cell r="A67">
            <v>0</v>
          </cell>
          <cell r="B67">
            <v>0</v>
          </cell>
          <cell r="D67">
            <v>0</v>
          </cell>
          <cell r="G67">
            <v>0</v>
          </cell>
          <cell r="J67">
            <v>0</v>
          </cell>
          <cell r="L67"/>
          <cell r="M67">
            <v>0</v>
          </cell>
          <cell r="N67">
            <v>0</v>
          </cell>
          <cell r="P67"/>
          <cell r="Q67">
            <v>0</v>
          </cell>
          <cell r="R67">
            <v>0</v>
          </cell>
          <cell r="T67"/>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cell r="T69">
            <v>2994</v>
          </cell>
          <cell r="U69">
            <v>0.47659980897803245</v>
          </cell>
          <cell r="V69"/>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cell r="T70">
            <v>0</v>
          </cell>
          <cell r="U70">
            <v>0</v>
          </cell>
          <cell r="V70"/>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cell r="T71">
            <v>156</v>
          </cell>
          <cell r="U71">
            <v>2.4832855778414518E-2</v>
          </cell>
          <cell r="V71"/>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cell r="T72">
            <v>1007</v>
          </cell>
          <cell r="U72">
            <v>0.16029926774912448</v>
          </cell>
          <cell r="V72"/>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cell r="T73">
            <v>0</v>
          </cell>
          <cell r="U73">
            <v>0</v>
          </cell>
          <cell r="V73"/>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cell r="T74">
            <v>223</v>
          </cell>
          <cell r="U74">
            <v>3.5498248965297678E-2</v>
          </cell>
          <cell r="V74"/>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cell r="T75">
            <v>853</v>
          </cell>
          <cell r="U75">
            <v>0.13578478191658708</v>
          </cell>
          <cell r="V75"/>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cell r="T76">
            <v>43</v>
          </cell>
          <cell r="U76">
            <v>6.8449538363578475E-3</v>
          </cell>
          <cell r="V76"/>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cell r="T77">
            <v>208</v>
          </cell>
          <cell r="U77">
            <v>3.3110474371219355E-2</v>
          </cell>
          <cell r="V77"/>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cell r="T80">
            <v>492</v>
          </cell>
          <cell r="U80">
            <v>7.8319006685768869E-2</v>
          </cell>
          <cell r="V80"/>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cell r="P81">
            <v>14</v>
          </cell>
          <cell r="Q81">
            <v>2.2285896211397642E-3</v>
          </cell>
          <cell r="R81"/>
          <cell r="T81">
            <v>14</v>
          </cell>
          <cell r="U81">
            <v>2.2285896211397642E-3</v>
          </cell>
          <cell r="V81"/>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cell r="P82">
            <v>188</v>
          </cell>
          <cell r="Q82">
            <v>2.9926774912448266E-2</v>
          </cell>
          <cell r="R82"/>
          <cell r="T82">
            <v>188</v>
          </cell>
          <cell r="U82">
            <v>2.9926774912448266E-2</v>
          </cell>
          <cell r="V82"/>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cell r="P83">
            <v>6282</v>
          </cell>
          <cell r="Q83">
            <v>1</v>
          </cell>
          <cell r="R83"/>
          <cell r="T83">
            <v>6282</v>
          </cell>
          <cell r="U83">
            <v>1</v>
          </cell>
          <cell r="V83"/>
        </row>
        <row r="84">
          <cell r="A84">
            <v>0</v>
          </cell>
          <cell r="B84">
            <v>0</v>
          </cell>
          <cell r="C84">
            <v>0</v>
          </cell>
          <cell r="D84">
            <v>0</v>
          </cell>
          <cell r="E84">
            <v>0</v>
          </cell>
          <cell r="F84">
            <v>0</v>
          </cell>
          <cell r="G84">
            <v>0</v>
          </cell>
          <cell r="H84">
            <v>0</v>
          </cell>
          <cell r="I84">
            <v>0</v>
          </cell>
          <cell r="J84">
            <v>0</v>
          </cell>
          <cell r="K84">
            <v>0</v>
          </cell>
          <cell r="L84"/>
          <cell r="M84">
            <v>0</v>
          </cell>
          <cell r="N84">
            <v>0</v>
          </cell>
          <cell r="P84"/>
          <cell r="Q84">
            <v>0</v>
          </cell>
          <cell r="R84">
            <v>0</v>
          </cell>
          <cell r="T84"/>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row>
        <row r="3">
          <cell r="AG3"/>
        </row>
        <row r="4">
          <cell r="AG4"/>
        </row>
        <row r="5">
          <cell r="AG5"/>
        </row>
        <row r="6">
          <cell r="AG6"/>
        </row>
        <row r="7">
          <cell r="AG7"/>
        </row>
        <row r="8">
          <cell r="AG8"/>
        </row>
        <row r="9">
          <cell r="AG9"/>
        </row>
        <row r="10">
          <cell r="AG10"/>
        </row>
        <row r="11">
          <cell r="AG11"/>
        </row>
        <row r="12">
          <cell r="AG12"/>
        </row>
        <row r="13">
          <cell r="AG13"/>
        </row>
        <row r="14">
          <cell r="AG14"/>
        </row>
        <row r="15">
          <cell r="AG15"/>
        </row>
        <row r="16">
          <cell r="AG16"/>
        </row>
        <row r="17">
          <cell r="AG17"/>
        </row>
        <row r="18">
          <cell r="AG18"/>
        </row>
        <row r="19">
          <cell r="AG19"/>
        </row>
        <row r="20">
          <cell r="AG20"/>
        </row>
        <row r="21">
          <cell r="AG21"/>
        </row>
        <row r="22">
          <cell r="AG22"/>
        </row>
        <row r="23">
          <cell r="AG23"/>
        </row>
        <row r="24">
          <cell r="AG24"/>
        </row>
        <row r="25">
          <cell r="AG25"/>
        </row>
        <row r="26">
          <cell r="AG26"/>
        </row>
        <row r="27">
          <cell r="AG27"/>
        </row>
        <row r="28">
          <cell r="AG28"/>
        </row>
        <row r="29">
          <cell r="AG29"/>
        </row>
        <row r="30">
          <cell r="AG30"/>
        </row>
        <row r="31">
          <cell r="AG31"/>
        </row>
        <row r="32">
          <cell r="AG32"/>
        </row>
        <row r="33">
          <cell r="AG33"/>
        </row>
        <row r="34">
          <cell r="AG34"/>
        </row>
        <row r="35">
          <cell r="AG35"/>
        </row>
        <row r="36">
          <cell r="AG36"/>
        </row>
        <row r="37">
          <cell r="AG37"/>
        </row>
        <row r="38">
          <cell r="AG38"/>
        </row>
        <row r="39">
          <cell r="AG39"/>
        </row>
        <row r="40">
          <cell r="AG40"/>
        </row>
        <row r="41">
          <cell r="AG41"/>
        </row>
        <row r="42">
          <cell r="AG42"/>
        </row>
        <row r="43">
          <cell r="AG43"/>
        </row>
        <row r="44">
          <cell r="AG44"/>
        </row>
        <row r="45">
          <cell r="AG45"/>
        </row>
        <row r="46">
          <cell r="AG46"/>
        </row>
        <row r="47">
          <cell r="AG47"/>
        </row>
        <row r="48">
          <cell r="AG48"/>
        </row>
        <row r="49">
          <cell r="AG49"/>
        </row>
        <row r="50">
          <cell r="AG50"/>
        </row>
        <row r="51">
          <cell r="AG51"/>
        </row>
        <row r="52">
          <cell r="AG52"/>
        </row>
        <row r="53">
          <cell r="AG53"/>
        </row>
        <row r="54">
          <cell r="AG54"/>
        </row>
        <row r="55">
          <cell r="AG55"/>
        </row>
        <row r="56">
          <cell r="AG56"/>
        </row>
        <row r="57">
          <cell r="AG57"/>
        </row>
        <row r="58">
          <cell r="AG58"/>
        </row>
        <row r="59">
          <cell r="AG59"/>
        </row>
        <row r="60">
          <cell r="AG60"/>
        </row>
        <row r="61">
          <cell r="AG61"/>
        </row>
        <row r="62">
          <cell r="AG62"/>
        </row>
        <row r="63">
          <cell r="AG63"/>
        </row>
        <row r="64">
          <cell r="AG64"/>
        </row>
        <row r="65">
          <cell r="AG65"/>
        </row>
        <row r="66">
          <cell r="AG66"/>
        </row>
        <row r="67">
          <cell r="AG67"/>
        </row>
        <row r="68">
          <cell r="AG68"/>
        </row>
        <row r="69">
          <cell r="AG69"/>
        </row>
        <row r="70">
          <cell r="AG70"/>
        </row>
        <row r="71">
          <cell r="AG71"/>
        </row>
        <row r="72">
          <cell r="AG72"/>
        </row>
        <row r="73">
          <cell r="AG73"/>
        </row>
        <row r="74">
          <cell r="AG74"/>
        </row>
        <row r="75">
          <cell r="AG75"/>
        </row>
        <row r="76">
          <cell r="AG76"/>
        </row>
        <row r="77">
          <cell r="AG77"/>
        </row>
        <row r="78">
          <cell r="AG78"/>
        </row>
        <row r="79">
          <cell r="AG79"/>
        </row>
        <row r="80">
          <cell r="AG80"/>
        </row>
        <row r="81">
          <cell r="AG81"/>
        </row>
        <row r="82">
          <cell r="AG82"/>
        </row>
        <row r="83">
          <cell r="AG83"/>
        </row>
        <row r="84">
          <cell r="AG84"/>
        </row>
        <row r="85">
          <cell r="AG85"/>
        </row>
        <row r="86">
          <cell r="AG86"/>
        </row>
        <row r="87">
          <cell r="AG87"/>
        </row>
        <row r="88">
          <cell r="AG88"/>
        </row>
        <row r="89">
          <cell r="AG89"/>
        </row>
        <row r="90">
          <cell r="AG90"/>
        </row>
        <row r="91">
          <cell r="AG91"/>
        </row>
        <row r="92">
          <cell r="AG92"/>
        </row>
        <row r="93">
          <cell r="AG93"/>
        </row>
        <row r="94">
          <cell r="AG94"/>
        </row>
        <row r="95">
          <cell r="AG95"/>
        </row>
        <row r="96">
          <cell r="AG96"/>
        </row>
        <row r="97">
          <cell r="AG97"/>
        </row>
        <row r="98">
          <cell r="AG98"/>
        </row>
        <row r="99">
          <cell r="AG99"/>
        </row>
        <row r="100">
          <cell r="AG100"/>
        </row>
        <row r="101">
          <cell r="AG101"/>
        </row>
        <row r="102">
          <cell r="AG102"/>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4"/>
  <sheetViews>
    <sheetView tabSelected="1" topLeftCell="A6" zoomScaleNormal="100" workbookViewId="0">
      <selection activeCell="E13" sqref="E13"/>
    </sheetView>
  </sheetViews>
  <sheetFormatPr defaultColWidth="9.109375" defaultRowHeight="14.4" x14ac:dyDescent="0.3"/>
  <cols>
    <col min="1" max="1" width="4" style="7" customWidth="1"/>
    <col min="2" max="2" width="4.44140625" customWidth="1"/>
    <col min="3" max="4" width="19.88671875" customWidth="1"/>
    <col min="5" max="5" width="15.109375" bestFit="1" customWidth="1"/>
    <col min="6" max="6" width="15.109375" customWidth="1"/>
    <col min="7" max="7" width="14.33203125" customWidth="1"/>
    <col min="8" max="8" width="24.109375" bestFit="1" customWidth="1"/>
    <col min="9" max="9" width="24.109375" customWidth="1"/>
    <col min="10" max="10" width="22.33203125" customWidth="1"/>
    <col min="11" max="11" width="25" customWidth="1"/>
    <col min="12" max="12" width="23.109375" customWidth="1"/>
    <col min="13" max="13" width="17.33203125" customWidth="1"/>
    <col min="14" max="14" width="12" customWidth="1"/>
    <col min="15" max="15" width="24.109375" customWidth="1"/>
  </cols>
  <sheetData>
    <row r="1" spans="1:15" s="7" customFormat="1" ht="15.6" x14ac:dyDescent="0.3">
      <c r="B1" s="8" t="s">
        <v>0</v>
      </c>
    </row>
    <row r="2" spans="1:15" s="7" customFormat="1" ht="15.6" x14ac:dyDescent="0.3">
      <c r="B2" s="8" t="str">
        <f>_xlfn.CONCAT(D5," Vermont ACO Provider Network ")</f>
        <v xml:space="preserve">2025 Vermont ACO Provider Network </v>
      </c>
    </row>
    <row r="4" spans="1:15" ht="15.6" x14ac:dyDescent="0.3">
      <c r="C4" s="2" t="s">
        <v>1</v>
      </c>
      <c r="D4" s="4"/>
      <c r="G4" s="106" t="s">
        <v>2</v>
      </c>
      <c r="H4" s="106"/>
      <c r="I4" s="106"/>
      <c r="J4" s="106"/>
      <c r="K4" s="106"/>
    </row>
    <row r="5" spans="1:15" ht="15.6" x14ac:dyDescent="0.3">
      <c r="C5" s="2" t="s">
        <v>3</v>
      </c>
      <c r="D5" s="1">
        <v>2025</v>
      </c>
      <c r="G5" s="106"/>
      <c r="H5" s="106"/>
      <c r="I5" s="106"/>
      <c r="J5" s="106"/>
      <c r="K5" s="106"/>
    </row>
    <row r="6" spans="1:15" x14ac:dyDescent="0.3">
      <c r="G6" s="5"/>
      <c r="H6" s="5"/>
      <c r="I6" s="5"/>
      <c r="J6" s="5"/>
      <c r="K6" s="5"/>
    </row>
    <row r="7" spans="1:15" x14ac:dyDescent="0.3">
      <c r="C7" s="25" t="s">
        <v>4</v>
      </c>
      <c r="K7" s="10"/>
    </row>
    <row r="8" spans="1:15" s="45" customFormat="1" ht="57.6" x14ac:dyDescent="0.3">
      <c r="A8" s="44"/>
      <c r="C8" s="46" t="s">
        <v>5</v>
      </c>
      <c r="D8" s="46" t="s">
        <v>6</v>
      </c>
      <c r="E8" s="46" t="s">
        <v>7</v>
      </c>
      <c r="F8" s="46" t="s">
        <v>8</v>
      </c>
      <c r="G8" s="46" t="s">
        <v>9</v>
      </c>
      <c r="H8" s="46" t="s">
        <v>10</v>
      </c>
      <c r="I8" s="46" t="s">
        <v>11</v>
      </c>
      <c r="J8" s="46" t="s">
        <v>12</v>
      </c>
      <c r="K8" s="46" t="s">
        <v>13</v>
      </c>
      <c r="L8" s="46" t="s">
        <v>14</v>
      </c>
      <c r="M8" s="46" t="s">
        <v>15</v>
      </c>
      <c r="N8" s="47" t="s">
        <v>16</v>
      </c>
      <c r="O8" s="47" t="s">
        <v>17</v>
      </c>
    </row>
    <row r="9" spans="1:15" x14ac:dyDescent="0.3">
      <c r="C9" s="4"/>
      <c r="D9" s="4"/>
      <c r="E9" s="4"/>
      <c r="F9" s="4"/>
      <c r="G9" s="4"/>
      <c r="H9" s="4"/>
      <c r="J9" s="4"/>
      <c r="K9" s="4"/>
      <c r="L9" s="4"/>
      <c r="M9" s="4"/>
      <c r="N9" s="4"/>
      <c r="O9" s="4"/>
    </row>
    <row r="10" spans="1:15" x14ac:dyDescent="0.3">
      <c r="C10" s="4"/>
      <c r="D10" s="4"/>
      <c r="E10" s="4"/>
      <c r="F10" s="4"/>
      <c r="G10" s="4"/>
      <c r="H10" s="4"/>
      <c r="I10" s="4"/>
      <c r="J10" s="4"/>
      <c r="K10" s="4"/>
      <c r="L10" s="4"/>
      <c r="M10" s="4"/>
      <c r="N10" s="4"/>
      <c r="O10" s="4"/>
    </row>
    <row r="11" spans="1:15" x14ac:dyDescent="0.3">
      <c r="C11" s="4"/>
      <c r="D11" s="4"/>
      <c r="E11" s="4"/>
      <c r="F11" s="4"/>
      <c r="G11" s="4"/>
      <c r="H11" s="4"/>
      <c r="I11" s="4"/>
      <c r="J11" s="4"/>
      <c r="K11" s="4"/>
      <c r="L11" s="4"/>
      <c r="M11" s="4"/>
      <c r="N11" s="4"/>
      <c r="O11" s="4"/>
    </row>
    <row r="12" spans="1:15" x14ac:dyDescent="0.3">
      <c r="C12" s="4"/>
      <c r="D12" s="4"/>
      <c r="E12" s="4"/>
      <c r="F12" s="4"/>
      <c r="G12" s="4"/>
      <c r="H12" s="4"/>
      <c r="I12" s="4"/>
      <c r="J12" s="4"/>
      <c r="K12" s="4"/>
      <c r="L12" s="4"/>
      <c r="M12" s="4"/>
      <c r="N12" s="4"/>
      <c r="O12" s="4"/>
    </row>
    <row r="13" spans="1:15" x14ac:dyDescent="0.3">
      <c r="C13" s="4"/>
      <c r="D13" s="4"/>
      <c r="E13" s="4"/>
      <c r="F13" s="4"/>
      <c r="G13" s="4"/>
      <c r="H13" s="4"/>
      <c r="I13" s="4"/>
      <c r="J13" s="4"/>
      <c r="K13" s="4"/>
      <c r="L13" s="4"/>
      <c r="M13" s="4"/>
      <c r="N13" s="4"/>
      <c r="O13" s="4"/>
    </row>
    <row r="14" spans="1:15" x14ac:dyDescent="0.3">
      <c r="C14" s="4"/>
      <c r="D14" s="4"/>
      <c r="E14" s="4"/>
      <c r="F14" s="4"/>
      <c r="G14" s="4"/>
      <c r="H14" s="4"/>
      <c r="I14" s="4"/>
      <c r="J14" s="4"/>
      <c r="K14" s="4"/>
      <c r="L14" s="4"/>
      <c r="M14" s="4"/>
      <c r="N14" s="4"/>
      <c r="O14" s="4"/>
    </row>
    <row r="15" spans="1:15" x14ac:dyDescent="0.3">
      <c r="C15" s="4"/>
      <c r="D15" s="4"/>
      <c r="E15" s="4"/>
      <c r="F15" s="4"/>
      <c r="G15" s="4"/>
      <c r="H15" s="4"/>
      <c r="I15" s="4"/>
      <c r="J15" s="4"/>
      <c r="K15" s="4"/>
      <c r="L15" s="4"/>
      <c r="M15" s="4"/>
      <c r="N15" s="4"/>
      <c r="O15" s="4"/>
    </row>
    <row r="16" spans="1:15" x14ac:dyDescent="0.3">
      <c r="C16" s="4"/>
      <c r="D16" s="4"/>
      <c r="E16" s="4"/>
      <c r="F16" s="4"/>
      <c r="G16" s="4"/>
      <c r="H16" s="4"/>
      <c r="I16" s="4"/>
      <c r="J16" s="4"/>
      <c r="K16" s="4"/>
      <c r="L16" s="4"/>
      <c r="M16" s="4"/>
      <c r="N16" s="4"/>
      <c r="O16" s="4"/>
    </row>
    <row r="17" spans="3:15" x14ac:dyDescent="0.3">
      <c r="C17" s="4"/>
      <c r="D17" s="4"/>
      <c r="E17" s="4"/>
      <c r="F17" s="4"/>
      <c r="G17" s="4"/>
      <c r="H17" s="4"/>
      <c r="I17" s="4"/>
      <c r="J17" s="4"/>
      <c r="K17" s="4"/>
      <c r="L17" s="4"/>
      <c r="M17" s="4"/>
      <c r="N17" s="4"/>
      <c r="O17" s="4"/>
    </row>
    <row r="18" spans="3:15" x14ac:dyDescent="0.3">
      <c r="C18" s="4"/>
      <c r="D18" s="4"/>
      <c r="E18" s="4"/>
      <c r="F18" s="4"/>
      <c r="G18" s="4"/>
      <c r="H18" s="4"/>
      <c r="I18" s="4"/>
      <c r="J18" s="4"/>
      <c r="K18" s="4"/>
      <c r="L18" s="4"/>
      <c r="M18" s="4"/>
      <c r="N18" s="4"/>
      <c r="O18" s="4"/>
    </row>
    <row r="19" spans="3:15" x14ac:dyDescent="0.3">
      <c r="C19" s="4"/>
      <c r="D19" s="4"/>
      <c r="E19" s="4"/>
      <c r="F19" s="4"/>
      <c r="G19" s="4"/>
      <c r="H19" s="4"/>
      <c r="I19" s="4"/>
      <c r="J19" s="4"/>
      <c r="K19" s="4"/>
      <c r="L19" s="4"/>
      <c r="M19" s="4"/>
      <c r="N19" s="4"/>
      <c r="O19" s="4"/>
    </row>
    <row r="20" spans="3:15" x14ac:dyDescent="0.3">
      <c r="C20" s="11"/>
      <c r="D20" s="4"/>
      <c r="E20" s="4"/>
      <c r="F20" s="4"/>
      <c r="G20" s="4"/>
      <c r="H20" s="4"/>
      <c r="I20" s="4"/>
      <c r="J20" s="4"/>
      <c r="K20" s="4"/>
      <c r="L20" s="4"/>
      <c r="M20" s="4"/>
      <c r="N20" s="4"/>
      <c r="O20" s="4"/>
    </row>
    <row r="21" spans="3:15" x14ac:dyDescent="0.3">
      <c r="C21" s="4"/>
      <c r="D21" s="4"/>
      <c r="E21" s="4"/>
      <c r="F21" s="4"/>
      <c r="G21" s="4"/>
      <c r="H21" s="4"/>
      <c r="I21" s="4"/>
      <c r="J21" s="4"/>
      <c r="K21" s="4"/>
      <c r="L21" s="4"/>
      <c r="M21" s="4"/>
      <c r="N21" s="4"/>
      <c r="O21" s="4"/>
    </row>
    <row r="22" spans="3:15" x14ac:dyDescent="0.3">
      <c r="C22" s="4"/>
      <c r="D22" s="4"/>
      <c r="E22" s="4"/>
      <c r="F22" s="4"/>
      <c r="G22" s="4"/>
      <c r="H22" s="4"/>
      <c r="I22" s="4"/>
      <c r="J22" s="4"/>
      <c r="K22" s="4"/>
      <c r="L22" s="4"/>
      <c r="M22" s="4"/>
      <c r="N22" s="4"/>
      <c r="O22" s="4"/>
    </row>
    <row r="23" spans="3:15" x14ac:dyDescent="0.3">
      <c r="C23" s="4"/>
      <c r="D23" s="4"/>
      <c r="E23" s="4"/>
      <c r="F23" s="4"/>
      <c r="G23" s="4"/>
      <c r="H23" s="4"/>
      <c r="I23" s="4"/>
      <c r="J23" s="4"/>
      <c r="K23" s="4"/>
      <c r="L23" s="4"/>
      <c r="M23" s="4"/>
      <c r="N23" s="4"/>
      <c r="O23" s="4"/>
    </row>
    <row r="24" spans="3:15" x14ac:dyDescent="0.3">
      <c r="C24" s="6"/>
      <c r="E24" s="6"/>
      <c r="F24" s="6"/>
      <c r="G24" s="4"/>
      <c r="H24" s="6"/>
      <c r="I24" s="6"/>
      <c r="J24" s="6"/>
    </row>
    <row r="25" spans="3:15" x14ac:dyDescent="0.3">
      <c r="C25" s="107" t="s">
        <v>18</v>
      </c>
      <c r="D25" s="108"/>
      <c r="E25" s="108"/>
      <c r="F25" s="108"/>
      <c r="G25" s="108"/>
      <c r="H25" s="108"/>
      <c r="I25" s="108"/>
      <c r="J25" s="108"/>
      <c r="K25" s="108"/>
      <c r="L25" s="108"/>
      <c r="M25" s="108"/>
      <c r="N25" s="108"/>
      <c r="O25" s="109"/>
    </row>
    <row r="26" spans="3:15" x14ac:dyDescent="0.3">
      <c r="C26" s="110"/>
      <c r="D26" s="111"/>
      <c r="E26" s="111"/>
      <c r="F26" s="111"/>
      <c r="G26" s="111"/>
      <c r="H26" s="111"/>
      <c r="I26" s="111"/>
      <c r="J26" s="111"/>
      <c r="K26" s="111"/>
      <c r="L26" s="111"/>
      <c r="M26" s="111"/>
      <c r="N26" s="111"/>
      <c r="O26" s="112"/>
    </row>
    <row r="27" spans="3:15" x14ac:dyDescent="0.3">
      <c r="C27" s="113"/>
      <c r="D27" s="114"/>
      <c r="E27" s="114"/>
      <c r="F27" s="114"/>
      <c r="G27" s="114"/>
      <c r="H27" s="114"/>
      <c r="I27" s="114"/>
      <c r="J27" s="114"/>
      <c r="K27" s="114"/>
      <c r="L27" s="114"/>
      <c r="M27" s="114"/>
      <c r="N27" s="114"/>
      <c r="O27" s="115"/>
    </row>
    <row r="28" spans="3:15" x14ac:dyDescent="0.3">
      <c r="C28" s="103"/>
      <c r="D28" s="104"/>
      <c r="E28" s="104"/>
      <c r="F28" s="104"/>
      <c r="G28" s="104"/>
      <c r="H28" s="104"/>
      <c r="I28" s="104"/>
      <c r="J28" s="104"/>
      <c r="K28" s="104"/>
      <c r="L28" s="104"/>
      <c r="M28" s="104"/>
      <c r="N28" s="104"/>
      <c r="O28" s="105"/>
    </row>
    <row r="29" spans="3:15" x14ac:dyDescent="0.3">
      <c r="C29" s="12"/>
      <c r="D29" s="12"/>
      <c r="E29" s="12"/>
      <c r="F29" s="12"/>
      <c r="G29" s="12"/>
      <c r="H29" s="12"/>
      <c r="I29" s="12"/>
      <c r="J29" s="12"/>
      <c r="K29" s="12"/>
      <c r="L29" s="12"/>
      <c r="M29" s="12"/>
      <c r="N29" s="12"/>
      <c r="O29" s="12"/>
    </row>
    <row r="30" spans="3:15" ht="15.6" x14ac:dyDescent="0.3">
      <c r="C30" s="28"/>
      <c r="E30" s="6"/>
      <c r="F30" s="6"/>
      <c r="G30" s="6"/>
      <c r="H30" s="6"/>
      <c r="I30" s="6"/>
      <c r="J30" s="6"/>
    </row>
    <row r="31" spans="3:15" x14ac:dyDescent="0.3">
      <c r="C31" s="24"/>
      <c r="E31" s="6"/>
      <c r="F31" s="6"/>
      <c r="G31" s="6"/>
      <c r="H31" s="6"/>
      <c r="I31" s="6"/>
      <c r="J31" s="6"/>
    </row>
    <row r="32" spans="3:15" x14ac:dyDescent="0.3">
      <c r="E32" s="6"/>
      <c r="F32" s="6"/>
      <c r="G32" s="6"/>
      <c r="H32" s="6"/>
      <c r="I32" s="6"/>
      <c r="J32" s="6"/>
    </row>
    <row r="33" spans="3:10" x14ac:dyDescent="0.3">
      <c r="C33" s="24"/>
      <c r="E33" s="6"/>
      <c r="F33" s="6"/>
      <c r="G33" s="6"/>
      <c r="H33" s="6"/>
      <c r="I33" s="6"/>
      <c r="J33" s="6"/>
    </row>
    <row r="34" spans="3:10" x14ac:dyDescent="0.3">
      <c r="C34" s="6"/>
      <c r="E34" s="6"/>
      <c r="F34" s="6"/>
      <c r="G34" s="6"/>
      <c r="H34" s="6"/>
      <c r="I34" s="6"/>
      <c r="J34" s="6"/>
    </row>
    <row r="35" spans="3:10" x14ac:dyDescent="0.3">
      <c r="C35" s="6"/>
      <c r="E35" s="6"/>
      <c r="F35" s="6"/>
      <c r="G35" s="6"/>
      <c r="H35" s="6"/>
      <c r="I35" s="6"/>
      <c r="J35" s="6"/>
    </row>
    <row r="36" spans="3:10" x14ac:dyDescent="0.3">
      <c r="C36" s="6"/>
      <c r="E36" s="6"/>
      <c r="F36" s="6"/>
      <c r="G36" s="6"/>
      <c r="H36" s="6"/>
      <c r="I36" s="6"/>
      <c r="J36" s="6"/>
    </row>
    <row r="37" spans="3:10" x14ac:dyDescent="0.3">
      <c r="C37" s="6"/>
      <c r="E37" s="6"/>
      <c r="F37" s="6"/>
      <c r="G37" s="6"/>
      <c r="H37" s="6"/>
      <c r="I37" s="6"/>
      <c r="J37" s="6"/>
    </row>
    <row r="38" spans="3:10" x14ac:dyDescent="0.3">
      <c r="C38" s="6"/>
      <c r="E38" s="6"/>
      <c r="F38" s="6"/>
      <c r="G38" s="6"/>
      <c r="H38" s="6"/>
      <c r="I38" s="6"/>
      <c r="J38" s="6"/>
    </row>
    <row r="39" spans="3:10" x14ac:dyDescent="0.3">
      <c r="C39" s="6"/>
      <c r="E39" s="6"/>
      <c r="F39" s="6"/>
      <c r="G39" s="6"/>
      <c r="H39" s="6"/>
      <c r="I39" s="6"/>
      <c r="J39" s="6"/>
    </row>
    <row r="40" spans="3:10" x14ac:dyDescent="0.3">
      <c r="C40" s="6"/>
      <c r="E40" s="6"/>
      <c r="F40" s="6"/>
      <c r="G40" s="6"/>
      <c r="H40" s="6"/>
      <c r="I40" s="6"/>
      <c r="J40" s="6"/>
    </row>
    <row r="41" spans="3:10" x14ac:dyDescent="0.3">
      <c r="C41" s="6"/>
      <c r="E41" s="6"/>
      <c r="F41" s="6"/>
      <c r="G41" s="6"/>
      <c r="H41" s="6"/>
      <c r="I41" s="6"/>
      <c r="J41" s="6"/>
    </row>
    <row r="42" spans="3:10" x14ac:dyDescent="0.3">
      <c r="C42" s="6"/>
      <c r="E42" s="6"/>
      <c r="F42" s="6"/>
      <c r="G42" s="6"/>
      <c r="H42" s="6"/>
      <c r="I42" s="6"/>
      <c r="J42" s="6"/>
    </row>
    <row r="43" spans="3:10" x14ac:dyDescent="0.3">
      <c r="C43" s="6"/>
      <c r="E43" s="6"/>
      <c r="F43" s="6"/>
      <c r="G43" s="6"/>
      <c r="H43" s="6"/>
      <c r="I43" s="6"/>
      <c r="J43" s="6"/>
    </row>
    <row r="44" spans="3:10" x14ac:dyDescent="0.3">
      <c r="C44" s="6"/>
      <c r="E44" s="6"/>
      <c r="F44" s="6"/>
      <c r="G44" s="6"/>
      <c r="H44" s="6"/>
      <c r="I44" s="6"/>
      <c r="J44" s="6"/>
    </row>
    <row r="45" spans="3:10" x14ac:dyDescent="0.3">
      <c r="C45" s="6"/>
      <c r="E45" s="6"/>
      <c r="F45" s="6"/>
      <c r="G45" s="6"/>
      <c r="H45" s="6"/>
      <c r="I45" s="6"/>
      <c r="J45" s="6"/>
    </row>
    <row r="46" spans="3:10" x14ac:dyDescent="0.3">
      <c r="C46" s="6"/>
      <c r="E46" s="6"/>
      <c r="F46" s="6"/>
      <c r="G46" s="6"/>
      <c r="H46" s="6"/>
      <c r="I46" s="6"/>
      <c r="J46" s="6"/>
    </row>
    <row r="47" spans="3:10" x14ac:dyDescent="0.3">
      <c r="C47" s="6"/>
      <c r="E47" s="6"/>
      <c r="F47" s="6"/>
      <c r="G47" s="6"/>
      <c r="H47" s="6"/>
      <c r="I47" s="6"/>
      <c r="J47" s="6"/>
    </row>
    <row r="48" spans="3:10" x14ac:dyDescent="0.3">
      <c r="C48" s="6"/>
      <c r="E48" s="6"/>
      <c r="F48" s="6"/>
      <c r="G48" s="6"/>
      <c r="H48" s="6"/>
      <c r="I48" s="6"/>
      <c r="J48" s="6"/>
    </row>
    <row r="49" spans="3:10" x14ac:dyDescent="0.3">
      <c r="C49" s="6"/>
      <c r="E49" s="6"/>
      <c r="F49" s="6"/>
      <c r="G49" s="6"/>
      <c r="H49" s="6"/>
      <c r="I49" s="6"/>
      <c r="J49" s="6"/>
    </row>
    <row r="50" spans="3:10" x14ac:dyDescent="0.3">
      <c r="C50" s="6"/>
      <c r="E50" s="6"/>
      <c r="F50" s="6"/>
      <c r="G50" s="6"/>
      <c r="H50" s="6"/>
      <c r="I50" s="6"/>
      <c r="J50" s="6"/>
    </row>
    <row r="51" spans="3:10" x14ac:dyDescent="0.3">
      <c r="C51" s="6"/>
      <c r="E51" s="6"/>
      <c r="F51" s="6"/>
      <c r="G51" s="6"/>
      <c r="H51" s="6"/>
      <c r="I51" s="6"/>
      <c r="J51" s="6"/>
    </row>
    <row r="52" spans="3:10" x14ac:dyDescent="0.3">
      <c r="C52" s="6"/>
      <c r="E52" s="6"/>
      <c r="F52" s="6"/>
      <c r="G52" s="6"/>
      <c r="H52" s="6"/>
      <c r="I52" s="6"/>
      <c r="J52" s="6"/>
    </row>
    <row r="53" spans="3:10" x14ac:dyDescent="0.3">
      <c r="C53" s="6"/>
      <c r="E53" s="6"/>
      <c r="F53" s="6"/>
      <c r="G53" s="6"/>
      <c r="H53" s="6"/>
      <c r="I53" s="6"/>
      <c r="J53" s="6"/>
    </row>
    <row r="54" spans="3:10" x14ac:dyDescent="0.3">
      <c r="C54" s="6"/>
      <c r="E54" s="6"/>
      <c r="F54" s="6"/>
      <c r="G54" s="6"/>
      <c r="H54" s="6"/>
      <c r="I54" s="6"/>
      <c r="J54" s="6"/>
    </row>
    <row r="55" spans="3:10" x14ac:dyDescent="0.3">
      <c r="C55" s="6"/>
      <c r="E55" s="6"/>
      <c r="F55" s="6"/>
      <c r="G55" s="6"/>
      <c r="H55" s="6"/>
      <c r="I55" s="6"/>
      <c r="J55" s="6"/>
    </row>
    <row r="56" spans="3:10" x14ac:dyDescent="0.3">
      <c r="C56" s="6"/>
      <c r="E56" s="6"/>
      <c r="F56" s="6"/>
      <c r="G56" s="6"/>
      <c r="H56" s="6"/>
      <c r="I56" s="6"/>
      <c r="J56" s="6"/>
    </row>
    <row r="57" spans="3:10" x14ac:dyDescent="0.3">
      <c r="C57" s="6"/>
      <c r="E57" s="6"/>
      <c r="F57" s="6"/>
      <c r="G57" s="6"/>
      <c r="H57" s="6"/>
      <c r="I57" s="6"/>
      <c r="J57" s="6"/>
    </row>
    <row r="58" spans="3:10" x14ac:dyDescent="0.3">
      <c r="C58" s="6"/>
      <c r="E58" s="6"/>
      <c r="F58" s="6"/>
      <c r="G58" s="6"/>
      <c r="H58" s="6"/>
      <c r="I58" s="6"/>
      <c r="J58" s="6"/>
    </row>
    <row r="59" spans="3:10" x14ac:dyDescent="0.3">
      <c r="C59" s="6"/>
      <c r="E59" s="6"/>
      <c r="F59" s="6"/>
      <c r="G59" s="6"/>
      <c r="H59" s="6"/>
      <c r="I59" s="6"/>
      <c r="J59" s="6"/>
    </row>
    <row r="60" spans="3:10" x14ac:dyDescent="0.3">
      <c r="C60" s="6"/>
      <c r="E60" s="6"/>
      <c r="F60" s="6"/>
      <c r="G60" s="6"/>
      <c r="H60" s="6"/>
      <c r="I60" s="6"/>
      <c r="J60" s="6"/>
    </row>
    <row r="61" spans="3:10" x14ac:dyDescent="0.3">
      <c r="C61" s="6"/>
      <c r="E61" s="6"/>
      <c r="F61" s="6"/>
      <c r="G61" s="6"/>
      <c r="H61" s="6"/>
      <c r="I61" s="6"/>
      <c r="J61" s="6"/>
    </row>
    <row r="62" spans="3:10" x14ac:dyDescent="0.3">
      <c r="C62" s="6"/>
      <c r="E62" s="6"/>
      <c r="F62" s="6"/>
      <c r="G62" s="6"/>
      <c r="H62" s="6"/>
      <c r="I62" s="6"/>
      <c r="J62" s="6"/>
    </row>
    <row r="63" spans="3:10" x14ac:dyDescent="0.3">
      <c r="C63" s="6"/>
      <c r="E63" s="6"/>
      <c r="F63" s="6"/>
      <c r="G63" s="6"/>
      <c r="H63" s="6"/>
      <c r="I63" s="6"/>
      <c r="J63" s="6"/>
    </row>
    <row r="64" spans="3:10" x14ac:dyDescent="0.3">
      <c r="C64" s="6"/>
      <c r="E64" s="6"/>
      <c r="F64" s="6"/>
      <c r="G64" s="6"/>
      <c r="H64" s="6"/>
      <c r="I64" s="6"/>
      <c r="J64" s="6"/>
    </row>
    <row r="65" spans="3:10" x14ac:dyDescent="0.3">
      <c r="C65" s="6"/>
      <c r="E65" s="6"/>
      <c r="F65" s="6"/>
      <c r="G65" s="6"/>
      <c r="H65" s="6"/>
      <c r="I65" s="6"/>
      <c r="J65" s="6"/>
    </row>
    <row r="66" spans="3:10" x14ac:dyDescent="0.3">
      <c r="C66" s="6"/>
      <c r="E66" s="6"/>
      <c r="F66" s="6"/>
      <c r="G66" s="6"/>
      <c r="H66" s="6"/>
      <c r="I66" s="6"/>
      <c r="J66" s="6"/>
    </row>
    <row r="67" spans="3:10" x14ac:dyDescent="0.3">
      <c r="C67" s="6"/>
      <c r="E67" s="6"/>
      <c r="F67" s="6"/>
      <c r="G67" s="6"/>
      <c r="H67" s="6"/>
      <c r="I67" s="6"/>
      <c r="J67" s="6"/>
    </row>
    <row r="68" spans="3:10" x14ac:dyDescent="0.3">
      <c r="C68" s="6"/>
      <c r="E68" s="6"/>
      <c r="F68" s="6"/>
      <c r="G68" s="6"/>
      <c r="H68" s="6"/>
      <c r="I68" s="6"/>
      <c r="J68" s="6"/>
    </row>
    <row r="69" spans="3:10" x14ac:dyDescent="0.3">
      <c r="C69" s="6"/>
      <c r="E69" s="6"/>
      <c r="F69" s="6"/>
      <c r="G69" s="6"/>
      <c r="H69" s="6"/>
      <c r="I69" s="6"/>
      <c r="J69" s="6"/>
    </row>
    <row r="70" spans="3:10" x14ac:dyDescent="0.3">
      <c r="C70" s="6"/>
      <c r="E70" s="6"/>
      <c r="F70" s="6"/>
      <c r="G70" s="6"/>
      <c r="H70" s="6"/>
      <c r="I70" s="6"/>
      <c r="J70" s="6"/>
    </row>
    <row r="71" spans="3:10" x14ac:dyDescent="0.3">
      <c r="C71" s="6"/>
      <c r="E71" s="6"/>
      <c r="F71" s="6"/>
      <c r="G71" s="6"/>
      <c r="H71" s="6"/>
      <c r="I71" s="6"/>
      <c r="J71" s="6"/>
    </row>
    <row r="72" spans="3:10" x14ac:dyDescent="0.3">
      <c r="C72" s="6"/>
      <c r="E72" s="6"/>
      <c r="F72" s="6"/>
      <c r="G72" s="6"/>
      <c r="H72" s="6"/>
      <c r="I72" s="6"/>
      <c r="J72" s="6"/>
    </row>
    <row r="73" spans="3:10" x14ac:dyDescent="0.3">
      <c r="C73" s="6"/>
      <c r="E73" s="6"/>
      <c r="F73" s="6"/>
      <c r="G73" s="6"/>
      <c r="H73" s="6"/>
      <c r="I73" s="6"/>
      <c r="J73" s="6"/>
    </row>
    <row r="74" spans="3:10" x14ac:dyDescent="0.3">
      <c r="C74" s="6"/>
      <c r="E74" s="6"/>
      <c r="F74" s="6"/>
      <c r="G74" s="6"/>
      <c r="H74" s="6"/>
      <c r="I74" s="6"/>
      <c r="J74" s="6"/>
    </row>
    <row r="75" spans="3:10" x14ac:dyDescent="0.3">
      <c r="C75" s="6"/>
      <c r="E75" s="6"/>
      <c r="F75" s="6"/>
      <c r="G75" s="6"/>
      <c r="H75" s="6"/>
      <c r="I75" s="6"/>
      <c r="J75" s="6"/>
    </row>
    <row r="76" spans="3:10" x14ac:dyDescent="0.3">
      <c r="C76" s="6"/>
      <c r="E76" s="6"/>
      <c r="F76" s="6"/>
      <c r="G76" s="6"/>
      <c r="H76" s="6"/>
      <c r="I76" s="6"/>
      <c r="J76" s="6"/>
    </row>
    <row r="77" spans="3:10" x14ac:dyDescent="0.3">
      <c r="C77" s="6"/>
      <c r="E77" s="6"/>
      <c r="F77" s="6"/>
      <c r="G77" s="6"/>
      <c r="H77" s="6"/>
      <c r="I77" s="6"/>
      <c r="J77" s="6"/>
    </row>
    <row r="78" spans="3:10" x14ac:dyDescent="0.3">
      <c r="C78" s="6"/>
      <c r="E78" s="6"/>
      <c r="F78" s="6"/>
      <c r="G78" s="6"/>
      <c r="H78" s="6"/>
      <c r="I78" s="6"/>
      <c r="J78" s="6"/>
    </row>
    <row r="79" spans="3:10" x14ac:dyDescent="0.3">
      <c r="C79" s="6"/>
      <c r="E79" s="6"/>
      <c r="F79" s="6"/>
      <c r="G79" s="6"/>
      <c r="H79" s="6"/>
      <c r="I79" s="6"/>
      <c r="J79" s="6"/>
    </row>
    <row r="80" spans="3:10" x14ac:dyDescent="0.3">
      <c r="C80" s="6"/>
      <c r="E80" s="6"/>
      <c r="F80" s="6"/>
      <c r="G80" s="6"/>
      <c r="H80" s="6"/>
      <c r="I80" s="6"/>
      <c r="J80" s="6"/>
    </row>
    <row r="81" spans="3:10" x14ac:dyDescent="0.3">
      <c r="C81" s="6"/>
      <c r="E81" s="6"/>
      <c r="F81" s="6"/>
      <c r="G81" s="6"/>
      <c r="H81" s="6"/>
      <c r="I81" s="6"/>
      <c r="J81" s="6"/>
    </row>
    <row r="82" spans="3:10" x14ac:dyDescent="0.3">
      <c r="C82" s="6"/>
      <c r="E82" s="6"/>
      <c r="F82" s="6"/>
      <c r="G82" s="6"/>
      <c r="H82" s="6"/>
      <c r="I82" s="6"/>
      <c r="J82" s="6"/>
    </row>
    <row r="83" spans="3:10" x14ac:dyDescent="0.3">
      <c r="C83" s="6"/>
      <c r="E83" s="6"/>
      <c r="F83" s="6"/>
      <c r="G83" s="6"/>
      <c r="H83" s="6"/>
      <c r="I83" s="6"/>
      <c r="J83" s="6"/>
    </row>
    <row r="84" spans="3:10" x14ac:dyDescent="0.3">
      <c r="C84" s="6"/>
      <c r="E84" s="6"/>
      <c r="F84" s="6"/>
      <c r="G84" s="6"/>
      <c r="H84" s="6"/>
      <c r="I84" s="6"/>
      <c r="J84" s="6"/>
    </row>
    <row r="85" spans="3:10" x14ac:dyDescent="0.3">
      <c r="C85" s="6"/>
      <c r="E85" s="6"/>
      <c r="F85" s="6"/>
      <c r="G85" s="6"/>
      <c r="H85" s="6"/>
      <c r="I85" s="6"/>
      <c r="J85" s="6"/>
    </row>
    <row r="86" spans="3:10" x14ac:dyDescent="0.3">
      <c r="C86" s="6"/>
      <c r="E86" s="6"/>
      <c r="F86" s="6"/>
      <c r="G86" s="6"/>
      <c r="H86" s="6"/>
      <c r="I86" s="6"/>
      <c r="J86" s="6"/>
    </row>
    <row r="87" spans="3:10" x14ac:dyDescent="0.3">
      <c r="C87" s="6"/>
      <c r="E87" s="6"/>
      <c r="F87" s="6"/>
      <c r="G87" s="6"/>
      <c r="H87" s="6"/>
      <c r="I87" s="6"/>
      <c r="J87" s="6"/>
    </row>
    <row r="88" spans="3:10" x14ac:dyDescent="0.3">
      <c r="C88" s="6"/>
      <c r="E88" s="6"/>
      <c r="F88" s="6"/>
      <c r="G88" s="6"/>
      <c r="H88" s="6"/>
      <c r="I88" s="6"/>
      <c r="J88" s="6"/>
    </row>
    <row r="89" spans="3:10" x14ac:dyDescent="0.3">
      <c r="C89" s="6"/>
      <c r="E89" s="6"/>
      <c r="F89" s="6"/>
      <c r="G89" s="6"/>
      <c r="H89" s="6"/>
      <c r="I89" s="6"/>
      <c r="J89" s="6"/>
    </row>
    <row r="90" spans="3:10" x14ac:dyDescent="0.3">
      <c r="C90" s="6"/>
      <c r="E90" s="6"/>
      <c r="F90" s="6"/>
      <c r="G90" s="6"/>
      <c r="H90" s="6"/>
      <c r="I90" s="6"/>
      <c r="J90" s="6"/>
    </row>
    <row r="91" spans="3:10" x14ac:dyDescent="0.3">
      <c r="C91" s="6"/>
      <c r="E91" s="6"/>
      <c r="F91" s="6"/>
      <c r="G91" s="6"/>
      <c r="H91" s="6"/>
      <c r="I91" s="6"/>
      <c r="J91" s="6"/>
    </row>
    <row r="92" spans="3:10" x14ac:dyDescent="0.3">
      <c r="C92" s="6"/>
      <c r="E92" s="6"/>
      <c r="F92" s="6"/>
      <c r="G92" s="6"/>
      <c r="H92" s="6"/>
      <c r="I92" s="6"/>
      <c r="J92" s="6"/>
    </row>
    <row r="93" spans="3:10" x14ac:dyDescent="0.3">
      <c r="C93" s="6"/>
      <c r="E93" s="6"/>
      <c r="F93" s="6"/>
      <c r="G93" s="6"/>
      <c r="H93" s="6"/>
      <c r="I93" s="6"/>
      <c r="J93" s="6"/>
    </row>
    <row r="94" spans="3:10" x14ac:dyDescent="0.3">
      <c r="C94" s="6"/>
      <c r="E94" s="6"/>
      <c r="F94" s="6"/>
      <c r="G94" s="6"/>
      <c r="H94" s="6"/>
      <c r="I94" s="6"/>
      <c r="J94" s="6"/>
    </row>
  </sheetData>
  <mergeCells count="5">
    <mergeCell ref="C28:O28"/>
    <mergeCell ref="G4:K5"/>
    <mergeCell ref="C25:O25"/>
    <mergeCell ref="C26:O26"/>
    <mergeCell ref="C27:O27"/>
  </mergeCells>
  <dataValidations count="1">
    <dataValidation type="list" allowBlank="1" showInputMessage="1" showErrorMessage="1" sqref="L9:L23" xr:uid="{452A7AA0-6163-4774-8CF9-39A6C6F2AA35}">
      <formula1>"Medicare Direct Contracting,MSSP,Other"</formula1>
    </dataValidation>
  </dataValidations>
  <pageMargins left="0.25" right="0.25" top="0.75" bottom="0.75" header="0.3" footer="0.3"/>
  <pageSetup scale="70"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'DO NOT DELETE'!$A$2:$A$14</xm:f>
          </x14:formula1>
          <xm:sqref>C9:C23</xm:sqref>
        </x14:dataValidation>
        <x14:dataValidation type="list" allowBlank="1" showInputMessage="1" showErrorMessage="1" xr:uid="{00000000-0002-0000-0000-000002000000}">
          <x14:formula1>
            <xm:f>'DO NOT DELETE'!$D$2:$D$3</xm:f>
          </x14:formula1>
          <xm:sqref>J9:J23</xm:sqref>
        </x14:dataValidation>
        <x14:dataValidation type="list" allowBlank="1" showInputMessage="1" showErrorMessage="1" xr:uid="{CFF5FDA1-AEDC-449F-B4AF-CD2C273AD61C}">
          <x14:formula1>
            <xm:f>'LISTS - DO NOT DELETE'!$B$3:$B$12</xm:f>
          </x14:formula1>
          <xm:sqref>E9:E23</xm:sqref>
        </x14:dataValidation>
        <x14:dataValidation type="list" allowBlank="1" showInputMessage="1" showErrorMessage="1" xr:uid="{6331858E-230B-4B68-AB11-DBE10C2AA47A}">
          <x14:formula1>
            <xm:f>'LISTS - DO NOT DELETE'!$C$3:$C$19</xm:f>
          </x14:formula1>
          <xm:sqref>G9:G24</xm:sqref>
        </x14:dataValidation>
        <x14:dataValidation type="list" allowBlank="1" showInputMessage="1" showErrorMessage="1" xr:uid="{9BEEA0AC-E6D1-48AF-B1A3-3B8245D62C26}">
          <x14:formula1>
            <xm:f>'LISTS - DO NOT DELETE'!$D$3:$D$5</xm:f>
          </x14:formula1>
          <xm:sqref>K9:K23</xm:sqref>
        </x14:dataValidation>
        <x14:dataValidation type="list" allowBlank="1" showInputMessage="1" showErrorMessage="1" xr:uid="{1F278CE4-9C4F-4F47-82FE-AA930A08C16D}">
          <x14:formula1>
            <xm:f>'LISTS - DO NOT DELETE'!$E$3:$E$4</xm:f>
          </x14:formula1>
          <xm:sqref>H9:H23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07560-8042-47DE-9515-B2A5B0E7E244}">
  <dimension ref="A1:J27"/>
  <sheetViews>
    <sheetView workbookViewId="0">
      <selection activeCell="F4" sqref="F4:J5"/>
    </sheetView>
  </sheetViews>
  <sheetFormatPr defaultRowHeight="14.4" x14ac:dyDescent="0.3"/>
  <cols>
    <col min="1" max="1" width="4.88671875" style="9" customWidth="1"/>
    <col min="2" max="2" width="7.88671875" customWidth="1"/>
    <col min="3" max="3" width="17.6640625" customWidth="1"/>
    <col min="4" max="4" width="18.5546875" customWidth="1"/>
    <col min="5" max="5" width="12.6640625" customWidth="1"/>
    <col min="6" max="6" width="13.44140625" customWidth="1"/>
    <col min="7" max="7" width="12.77734375" customWidth="1"/>
    <col min="8" max="8" width="16.6640625" customWidth="1"/>
    <col min="9" max="9" width="18.109375" customWidth="1"/>
    <col min="10" max="10" width="37.6640625" customWidth="1"/>
  </cols>
  <sheetData>
    <row r="1" spans="1:10" s="7" customFormat="1" ht="15.6" x14ac:dyDescent="0.3">
      <c r="B1" s="8" t="s">
        <v>19</v>
      </c>
    </row>
    <row r="2" spans="1:10" s="7" customFormat="1" ht="15.6" x14ac:dyDescent="0.3">
      <c r="B2" s="8" t="str">
        <f>_xlfn.CONCAT(D5," Vermont ACO Provider Network Changes ")</f>
        <v xml:space="preserve">2025 Vermont ACO Provider Network Changes </v>
      </c>
    </row>
    <row r="3" spans="1:10" x14ac:dyDescent="0.3">
      <c r="A3" s="7"/>
    </row>
    <row r="4" spans="1:10" ht="25.5" customHeight="1" x14ac:dyDescent="0.3">
      <c r="A4" s="7"/>
      <c r="C4" s="2" t="s">
        <v>1</v>
      </c>
      <c r="D4" s="4"/>
      <c r="F4" s="106" t="s">
        <v>142</v>
      </c>
      <c r="G4" s="106"/>
      <c r="H4" s="106"/>
      <c r="I4" s="106"/>
      <c r="J4" s="106"/>
    </row>
    <row r="5" spans="1:10" ht="29.25" customHeight="1" x14ac:dyDescent="0.3">
      <c r="A5" s="7"/>
      <c r="C5" s="2" t="s">
        <v>3</v>
      </c>
      <c r="D5" s="1">
        <f>'A-1 - Network Summary'!D5</f>
        <v>2025</v>
      </c>
      <c r="F5" s="106"/>
      <c r="G5" s="106"/>
      <c r="H5" s="106"/>
      <c r="I5" s="106"/>
      <c r="J5" s="106"/>
    </row>
    <row r="6" spans="1:10" ht="16.2" thickBot="1" x14ac:dyDescent="0.35">
      <c r="A6" s="7"/>
      <c r="C6" s="26"/>
      <c r="D6" s="6"/>
      <c r="F6" s="27"/>
      <c r="G6" s="27"/>
      <c r="H6" s="27"/>
      <c r="I6" s="27"/>
      <c r="J6" s="27"/>
    </row>
    <row r="7" spans="1:10" ht="15" thickBot="1" x14ac:dyDescent="0.35">
      <c r="C7" s="129" t="s">
        <v>141</v>
      </c>
      <c r="D7" s="130"/>
      <c r="E7" s="130"/>
      <c r="F7" s="130"/>
      <c r="G7" s="131"/>
    </row>
    <row r="8" spans="1:10" x14ac:dyDescent="0.3">
      <c r="C8" s="98"/>
      <c r="D8" s="96"/>
      <c r="E8" s="120" t="s">
        <v>20</v>
      </c>
      <c r="F8" s="121"/>
      <c r="G8" s="122"/>
    </row>
    <row r="9" spans="1:10" ht="15" thickBot="1" x14ac:dyDescent="0.35">
      <c r="C9" s="91" t="s">
        <v>10</v>
      </c>
      <c r="D9" s="92" t="s">
        <v>9</v>
      </c>
      <c r="E9" s="91" t="s">
        <v>21</v>
      </c>
      <c r="F9" s="92" t="s">
        <v>127</v>
      </c>
      <c r="G9" s="93" t="s">
        <v>136</v>
      </c>
    </row>
    <row r="10" spans="1:10" x14ac:dyDescent="0.3">
      <c r="C10" s="19"/>
      <c r="G10" s="20"/>
    </row>
    <row r="11" spans="1:10" x14ac:dyDescent="0.3">
      <c r="C11" s="19"/>
      <c r="G11" s="20"/>
    </row>
    <row r="12" spans="1:10" x14ac:dyDescent="0.3">
      <c r="C12" s="19"/>
      <c r="G12" s="20"/>
    </row>
    <row r="13" spans="1:10" x14ac:dyDescent="0.3">
      <c r="C13" s="19"/>
      <c r="G13" s="20"/>
    </row>
    <row r="14" spans="1:10" x14ac:dyDescent="0.3">
      <c r="C14" s="19"/>
      <c r="G14" s="20"/>
    </row>
    <row r="15" spans="1:10" x14ac:dyDescent="0.3">
      <c r="C15" s="19"/>
      <c r="G15" s="20"/>
    </row>
    <row r="16" spans="1:10" ht="15" thickBot="1" x14ac:dyDescent="0.35">
      <c r="C16" s="21"/>
      <c r="D16" s="22"/>
      <c r="E16" s="22"/>
      <c r="F16" s="22"/>
      <c r="G16" s="23"/>
    </row>
    <row r="17" spans="2:7" ht="15" thickBot="1" x14ac:dyDescent="0.35"/>
    <row r="18" spans="2:7" ht="15" thickBot="1" x14ac:dyDescent="0.35">
      <c r="C18" s="123" t="s">
        <v>22</v>
      </c>
      <c r="D18" s="124"/>
      <c r="E18" s="90"/>
      <c r="F18" s="94"/>
      <c r="G18" s="95"/>
    </row>
    <row r="19" spans="2:7" x14ac:dyDescent="0.3">
      <c r="C19" s="120"/>
      <c r="D19" s="122"/>
      <c r="E19" s="120" t="s">
        <v>23</v>
      </c>
      <c r="F19" s="121"/>
      <c r="G19" s="122"/>
    </row>
    <row r="20" spans="2:7" ht="15" thickBot="1" x14ac:dyDescent="0.35">
      <c r="B20" s="25"/>
      <c r="C20" s="125" t="s">
        <v>24</v>
      </c>
      <c r="D20" s="126"/>
      <c r="E20" s="98" t="s">
        <v>21</v>
      </c>
      <c r="F20" s="96" t="s">
        <v>127</v>
      </c>
      <c r="G20" s="97" t="s">
        <v>136</v>
      </c>
    </row>
    <row r="21" spans="2:7" x14ac:dyDescent="0.3">
      <c r="C21" s="127"/>
      <c r="D21" s="128"/>
      <c r="E21" s="17"/>
      <c r="F21" s="18"/>
      <c r="G21" s="99"/>
    </row>
    <row r="22" spans="2:7" x14ac:dyDescent="0.3">
      <c r="C22" s="116"/>
      <c r="D22" s="117"/>
      <c r="E22" s="19"/>
      <c r="G22" s="20"/>
    </row>
    <row r="23" spans="2:7" x14ac:dyDescent="0.3">
      <c r="C23" s="116"/>
      <c r="D23" s="117"/>
      <c r="E23" s="19"/>
      <c r="G23" s="20"/>
    </row>
    <row r="24" spans="2:7" x14ac:dyDescent="0.3">
      <c r="C24" s="116"/>
      <c r="D24" s="117"/>
      <c r="E24" s="19"/>
      <c r="G24" s="20"/>
    </row>
    <row r="25" spans="2:7" x14ac:dyDescent="0.3">
      <c r="C25" s="116"/>
      <c r="D25" s="117"/>
      <c r="E25" s="19"/>
      <c r="G25" s="20"/>
    </row>
    <row r="26" spans="2:7" x14ac:dyDescent="0.3">
      <c r="C26" s="116"/>
      <c r="D26" s="117"/>
      <c r="E26" s="19"/>
      <c r="G26" s="20"/>
    </row>
    <row r="27" spans="2:7" ht="15" thickBot="1" x14ac:dyDescent="0.35">
      <c r="C27" s="118"/>
      <c r="D27" s="119"/>
      <c r="E27" s="21"/>
      <c r="F27" s="22"/>
      <c r="G27" s="23"/>
    </row>
  </sheetData>
  <mergeCells count="14">
    <mergeCell ref="C24:D24"/>
    <mergeCell ref="C25:D25"/>
    <mergeCell ref="C26:D26"/>
    <mergeCell ref="C27:D27"/>
    <mergeCell ref="F4:J5"/>
    <mergeCell ref="E8:G8"/>
    <mergeCell ref="E19:G19"/>
    <mergeCell ref="C18:D18"/>
    <mergeCell ref="C23:D23"/>
    <mergeCell ref="C20:D20"/>
    <mergeCell ref="C19:D19"/>
    <mergeCell ref="C21:D21"/>
    <mergeCell ref="C22:D22"/>
    <mergeCell ref="C7:G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77149-221B-4CB8-9B73-F41046EBFC39}">
  <dimension ref="A1:K32"/>
  <sheetViews>
    <sheetView topLeftCell="A8" zoomScale="85" zoomScaleNormal="85" workbookViewId="0">
      <selection activeCell="A19" sqref="A19:XFD19"/>
    </sheetView>
  </sheetViews>
  <sheetFormatPr defaultRowHeight="14.4" x14ac:dyDescent="0.3"/>
  <cols>
    <col min="1" max="1" width="4.88671875" style="9" customWidth="1"/>
    <col min="3" max="3" width="9" style="13" customWidth="1"/>
    <col min="4" max="4" width="45.5546875" bestFit="1" customWidth="1"/>
    <col min="5" max="5" width="130.33203125" customWidth="1"/>
    <col min="6" max="6" width="53.5546875" customWidth="1"/>
  </cols>
  <sheetData>
    <row r="1" spans="1:11" s="9" customFormat="1" ht="15.6" x14ac:dyDescent="0.3">
      <c r="B1" s="8" t="str">
        <f>_xlfn.CONCAT("Appendix B: ",LEFT(D5,4), " Program Arrangements and Elements between ACO and Payer ")</f>
        <v xml:space="preserve">Appendix B: 2025 Program Arrangements and Elements between ACO and Payer </v>
      </c>
    </row>
    <row r="2" spans="1:11" s="9" customFormat="1" ht="15.6" x14ac:dyDescent="0.3">
      <c r="B2" s="8"/>
    </row>
    <row r="3" spans="1:11" s="6" customFormat="1" x14ac:dyDescent="0.3">
      <c r="A3" s="9"/>
    </row>
    <row r="4" spans="1:11" s="6" customFormat="1" ht="15.6" customHeight="1" x14ac:dyDescent="0.3">
      <c r="A4" s="9"/>
      <c r="C4" s="2" t="s">
        <v>1</v>
      </c>
      <c r="D4" s="1"/>
      <c r="E4" s="132" t="s">
        <v>25</v>
      </c>
    </row>
    <row r="5" spans="1:11" s="6" customFormat="1" ht="15.6" x14ac:dyDescent="0.3">
      <c r="A5" s="9"/>
      <c r="C5" s="2" t="s">
        <v>26</v>
      </c>
      <c r="D5" s="1" t="str">
        <f>_xlfn.CONCAT('A-1 - Network Summary'!D5," Budget")</f>
        <v>2025 Budget</v>
      </c>
      <c r="E5" s="132"/>
    </row>
    <row r="6" spans="1:11" ht="15" thickBot="1" x14ac:dyDescent="0.35"/>
    <row r="7" spans="1:11" ht="34.5" customHeight="1" thickBot="1" x14ac:dyDescent="0.35">
      <c r="C7" s="41" t="s">
        <v>27</v>
      </c>
      <c r="D7" s="42" t="s">
        <v>28</v>
      </c>
      <c r="E7" s="43" t="s">
        <v>29</v>
      </c>
      <c r="I7" s="3"/>
      <c r="J7" s="3"/>
      <c r="K7" s="3"/>
    </row>
    <row r="8" spans="1:11" ht="34.5" customHeight="1" x14ac:dyDescent="0.3">
      <c r="C8" s="38">
        <v>1</v>
      </c>
      <c r="D8" s="39" t="s">
        <v>30</v>
      </c>
      <c r="E8" s="40" t="s">
        <v>31</v>
      </c>
      <c r="I8" s="3"/>
      <c r="J8" s="3"/>
      <c r="K8" s="3"/>
    </row>
    <row r="9" spans="1:11" ht="27" customHeight="1" x14ac:dyDescent="0.3">
      <c r="C9" s="34">
        <v>2</v>
      </c>
      <c r="D9" s="35" t="s">
        <v>32</v>
      </c>
      <c r="E9" s="15"/>
      <c r="I9" s="3"/>
      <c r="J9" s="3"/>
      <c r="K9" s="3"/>
    </row>
    <row r="10" spans="1:11" ht="42" customHeight="1" x14ac:dyDescent="0.3">
      <c r="C10" s="34">
        <v>3</v>
      </c>
      <c r="D10" s="35" t="s">
        <v>33</v>
      </c>
      <c r="E10" s="14"/>
      <c r="I10" s="3"/>
      <c r="J10" s="3"/>
      <c r="K10" s="3"/>
    </row>
    <row r="11" spans="1:11" ht="50.25" customHeight="1" x14ac:dyDescent="0.3">
      <c r="C11" s="34">
        <v>4</v>
      </c>
      <c r="D11" s="35" t="s">
        <v>34</v>
      </c>
      <c r="E11" s="14"/>
      <c r="I11" s="3"/>
      <c r="J11" s="3"/>
      <c r="K11" s="3"/>
    </row>
    <row r="12" spans="1:11" ht="50.25" customHeight="1" x14ac:dyDescent="0.3">
      <c r="C12" s="34">
        <v>5</v>
      </c>
      <c r="D12" s="35" t="s">
        <v>35</v>
      </c>
      <c r="E12" s="14"/>
      <c r="I12" s="3"/>
      <c r="J12" s="3"/>
      <c r="K12" s="3"/>
    </row>
    <row r="13" spans="1:11" ht="34.5" customHeight="1" x14ac:dyDescent="0.3">
      <c r="C13" s="34">
        <v>6</v>
      </c>
      <c r="D13" s="35" t="s">
        <v>36</v>
      </c>
      <c r="E13" s="14"/>
      <c r="I13" s="3"/>
      <c r="J13" s="3"/>
      <c r="K13" s="3"/>
    </row>
    <row r="14" spans="1:11" ht="34.5" customHeight="1" x14ac:dyDescent="0.3">
      <c r="C14" s="34">
        <v>7</v>
      </c>
      <c r="D14" s="35" t="s">
        <v>37</v>
      </c>
      <c r="E14" s="14"/>
      <c r="I14" s="3"/>
      <c r="J14" s="3"/>
      <c r="K14" s="3"/>
    </row>
    <row r="15" spans="1:11" ht="34.5" customHeight="1" x14ac:dyDescent="0.3">
      <c r="C15" s="34">
        <v>8</v>
      </c>
      <c r="D15" s="35" t="s">
        <v>38</v>
      </c>
      <c r="E15" s="14"/>
      <c r="I15" s="3"/>
      <c r="J15" s="3"/>
      <c r="K15" s="3"/>
    </row>
    <row r="16" spans="1:11" ht="34.5" customHeight="1" x14ac:dyDescent="0.3">
      <c r="C16" s="34">
        <v>9</v>
      </c>
      <c r="D16" s="35" t="s">
        <v>39</v>
      </c>
      <c r="E16" s="14"/>
      <c r="I16" s="3"/>
      <c r="J16" s="3"/>
      <c r="K16" s="3"/>
    </row>
    <row r="17" spans="3:5" ht="34.5" customHeight="1" x14ac:dyDescent="0.3">
      <c r="C17" s="34">
        <v>10</v>
      </c>
      <c r="D17" s="35" t="s">
        <v>131</v>
      </c>
      <c r="E17" s="14"/>
    </row>
    <row r="18" spans="3:5" ht="34.5" customHeight="1" x14ac:dyDescent="0.3">
      <c r="C18" s="34">
        <v>11</v>
      </c>
      <c r="D18" s="35" t="s">
        <v>40</v>
      </c>
      <c r="E18" s="14"/>
    </row>
    <row r="19" spans="3:5" ht="34.5" customHeight="1" x14ac:dyDescent="0.3">
      <c r="C19" s="34">
        <v>12</v>
      </c>
      <c r="D19" s="35" t="s">
        <v>41</v>
      </c>
      <c r="E19" s="14"/>
    </row>
    <row r="20" spans="3:5" ht="34.5" customHeight="1" thickBot="1" x14ac:dyDescent="0.35">
      <c r="C20" s="36">
        <v>13</v>
      </c>
      <c r="D20" s="37" t="s">
        <v>42</v>
      </c>
      <c r="E20" s="16"/>
    </row>
    <row r="23" spans="3:5" x14ac:dyDescent="0.3">
      <c r="C23" s="3" t="s">
        <v>43</v>
      </c>
      <c r="D23" s="3"/>
      <c r="E23" s="3"/>
    </row>
    <row r="24" spans="3:5" x14ac:dyDescent="0.3">
      <c r="C24" s="3" t="s">
        <v>44</v>
      </c>
      <c r="D24" s="3"/>
      <c r="E24" s="3" t="s">
        <v>45</v>
      </c>
    </row>
    <row r="25" spans="3:5" x14ac:dyDescent="0.3">
      <c r="C25" s="3"/>
      <c r="D25" s="3"/>
      <c r="E25" s="3" t="s">
        <v>46</v>
      </c>
    </row>
    <row r="26" spans="3:5" x14ac:dyDescent="0.3">
      <c r="C26" s="3"/>
      <c r="D26" s="3"/>
      <c r="E26" s="3" t="s">
        <v>47</v>
      </c>
    </row>
    <row r="27" spans="3:5" x14ac:dyDescent="0.3">
      <c r="C27" s="3"/>
      <c r="D27" s="3"/>
      <c r="E27" s="3"/>
    </row>
    <row r="28" spans="3:5" x14ac:dyDescent="0.3">
      <c r="C28" s="3" t="s">
        <v>48</v>
      </c>
      <c r="D28" s="3"/>
      <c r="E28" s="3" t="s">
        <v>49</v>
      </c>
    </row>
    <row r="29" spans="3:5" x14ac:dyDescent="0.3">
      <c r="E29" s="3" t="s">
        <v>50</v>
      </c>
    </row>
    <row r="30" spans="3:5" x14ac:dyDescent="0.3">
      <c r="C30" s="3"/>
      <c r="D30" s="3"/>
      <c r="E30" s="3" t="s">
        <v>51</v>
      </c>
    </row>
    <row r="31" spans="3:5" x14ac:dyDescent="0.3">
      <c r="C31" s="3"/>
      <c r="D31" s="3"/>
    </row>
    <row r="32" spans="3:5" x14ac:dyDescent="0.3">
      <c r="C32" s="3"/>
      <c r="D32" s="3"/>
    </row>
  </sheetData>
  <mergeCells count="1">
    <mergeCell ref="E4:E5"/>
  </mergeCells>
  <dataValidations count="1">
    <dataValidation type="list" allowBlank="1" showInputMessage="1" showErrorMessage="1" sqref="E9" xr:uid="{1BF05EEF-D885-4806-A763-D1206330B2D7}">
      <formula1>"Global,Professional"</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8DEA2-7A2F-4262-A33F-747E782D2D58}">
  <dimension ref="A1:J105"/>
  <sheetViews>
    <sheetView showGridLines="0" zoomScale="80" zoomScaleNormal="80" workbookViewId="0">
      <selection activeCell="K8" sqref="K8"/>
    </sheetView>
  </sheetViews>
  <sheetFormatPr defaultRowHeight="14.4" x14ac:dyDescent="0.3"/>
  <cols>
    <col min="1" max="1" width="4.88671875" style="9" customWidth="1"/>
    <col min="2" max="2" width="1.44140625" customWidth="1"/>
    <col min="3" max="3" width="73.33203125" style="13" customWidth="1"/>
    <col min="4" max="4" width="21.33203125" customWidth="1"/>
    <col min="5" max="5" width="18.109375" customWidth="1"/>
    <col min="6" max="6" width="19" customWidth="1"/>
    <col min="7" max="7" width="17" customWidth="1"/>
    <col min="8" max="8" width="68" customWidth="1"/>
  </cols>
  <sheetData>
    <row r="1" spans="1:10" s="9" customFormat="1" ht="15.6" x14ac:dyDescent="0.3">
      <c r="B1" s="8" t="str">
        <f>_xlfn.CONCAT('A-1 - Network Summary'!D4, LEFT('A-2 - Network Changes'!D5,4), " Financials ")</f>
        <v xml:space="preserve">2025 Financials </v>
      </c>
    </row>
    <row r="2" spans="1:10" s="9" customFormat="1" ht="15.6" x14ac:dyDescent="0.3">
      <c r="B2" s="8"/>
    </row>
    <row r="3" spans="1:10" s="6" customFormat="1" ht="8.25" customHeight="1" x14ac:dyDescent="0.3">
      <c r="A3" s="9"/>
      <c r="B3"/>
      <c r="C3"/>
      <c r="D3"/>
      <c r="E3"/>
      <c r="F3"/>
    </row>
    <row r="4" spans="1:10" s="6" customFormat="1" x14ac:dyDescent="0.3">
      <c r="A4" s="9"/>
      <c r="B4"/>
      <c r="C4" s="10" t="str">
        <f>_xlfn.CONCAT('A-1 - Network Summary'!D4, " ", 'A-1 - Network Summary'!D5," Financials")</f>
        <v xml:space="preserve"> 2025 Financials</v>
      </c>
      <c r="G4" s="12"/>
    </row>
    <row r="5" spans="1:10" s="6" customFormat="1" x14ac:dyDescent="0.3">
      <c r="A5" s="9"/>
      <c r="B5"/>
      <c r="C5" s="10" t="s">
        <v>130</v>
      </c>
      <c r="G5" s="12"/>
    </row>
    <row r="6" spans="1:10" ht="16.5" customHeight="1" x14ac:dyDescent="0.3">
      <c r="C6" s="6"/>
      <c r="D6" s="6"/>
      <c r="E6" s="6"/>
      <c r="F6" s="6"/>
      <c r="G6" s="12"/>
      <c r="H6" s="6"/>
    </row>
    <row r="7" spans="1:10" ht="56.4" customHeight="1" x14ac:dyDescent="0.3">
      <c r="C7" s="133" t="s">
        <v>155</v>
      </c>
      <c r="D7" s="133"/>
      <c r="E7" s="133"/>
      <c r="F7" s="133"/>
      <c r="G7" s="133"/>
      <c r="H7" s="6"/>
      <c r="I7" s="3"/>
      <c r="J7" s="3"/>
    </row>
    <row r="8" spans="1:10" ht="18.75" customHeight="1" x14ac:dyDescent="0.3">
      <c r="C8" s="6"/>
      <c r="D8" s="6"/>
      <c r="E8" s="6"/>
      <c r="F8" s="6"/>
      <c r="G8" s="12"/>
      <c r="H8" s="6"/>
      <c r="I8" s="3"/>
      <c r="J8" s="3"/>
    </row>
    <row r="9" spans="1:10" x14ac:dyDescent="0.3">
      <c r="C9" s="78" t="s">
        <v>52</v>
      </c>
      <c r="D9" s="79" t="s">
        <v>21</v>
      </c>
      <c r="E9" s="79" t="s">
        <v>127</v>
      </c>
      <c r="F9" s="80" t="s">
        <v>136</v>
      </c>
      <c r="G9" s="80" t="s">
        <v>140</v>
      </c>
      <c r="H9" s="81"/>
      <c r="I9" s="3"/>
      <c r="J9" s="3"/>
    </row>
    <row r="10" spans="1:10" x14ac:dyDescent="0.3">
      <c r="C10" s="82"/>
      <c r="D10" s="83" t="s">
        <v>138</v>
      </c>
      <c r="E10" s="83" t="s">
        <v>139</v>
      </c>
      <c r="F10" s="83" t="s">
        <v>128</v>
      </c>
      <c r="G10" s="83" t="s">
        <v>126</v>
      </c>
      <c r="H10" s="84" t="s">
        <v>125</v>
      </c>
      <c r="I10" s="3"/>
      <c r="J10" s="3"/>
    </row>
    <row r="11" spans="1:10" x14ac:dyDescent="0.3">
      <c r="C11" s="48" t="s">
        <v>53</v>
      </c>
      <c r="D11" s="88"/>
      <c r="E11" s="88"/>
      <c r="F11" s="88"/>
      <c r="G11" s="49">
        <f>F11-E11</f>
        <v>0</v>
      </c>
      <c r="H11" s="50"/>
      <c r="I11" s="3"/>
      <c r="J11" s="3"/>
    </row>
    <row r="12" spans="1:10" x14ac:dyDescent="0.3">
      <c r="C12" s="48" t="s">
        <v>133</v>
      </c>
      <c r="D12" s="88"/>
      <c r="E12" s="88"/>
      <c r="F12" s="88"/>
      <c r="G12" s="49">
        <f>F12-E12</f>
        <v>0</v>
      </c>
      <c r="H12" s="50"/>
      <c r="I12" s="3"/>
      <c r="J12" s="3"/>
    </row>
    <row r="13" spans="1:10" x14ac:dyDescent="0.3">
      <c r="C13" s="51" t="s">
        <v>148</v>
      </c>
      <c r="D13" s="89"/>
      <c r="E13" s="89"/>
      <c r="F13" s="89"/>
      <c r="G13" s="52">
        <f t="shared" ref="G13:G25" si="0">F13-E13</f>
        <v>0</v>
      </c>
      <c r="H13" s="53"/>
      <c r="I13" s="3"/>
      <c r="J13" s="3"/>
    </row>
    <row r="14" spans="1:10" x14ac:dyDescent="0.3">
      <c r="C14" s="73" t="s">
        <v>149</v>
      </c>
      <c r="D14" s="54">
        <f>D13*D11</f>
        <v>0</v>
      </c>
      <c r="E14" s="54">
        <f>E13*E11</f>
        <v>0</v>
      </c>
      <c r="F14" s="54">
        <f>F13*F11</f>
        <v>0</v>
      </c>
      <c r="G14" s="54">
        <f>F14-E15</f>
        <v>0</v>
      </c>
      <c r="H14" s="55"/>
      <c r="I14" s="3"/>
      <c r="J14" s="3"/>
    </row>
    <row r="15" spans="1:10" x14ac:dyDescent="0.3">
      <c r="C15" s="48" t="s">
        <v>151</v>
      </c>
      <c r="D15" s="101"/>
      <c r="E15" s="101"/>
      <c r="F15" s="101"/>
      <c r="G15" s="135"/>
      <c r="H15" s="57"/>
      <c r="I15" s="3"/>
      <c r="J15" s="3"/>
    </row>
    <row r="16" spans="1:10" x14ac:dyDescent="0.3">
      <c r="C16" s="51" t="s">
        <v>143</v>
      </c>
      <c r="D16" s="102" t="e">
        <f>1-(D15/D14)</f>
        <v>#DIV/0!</v>
      </c>
      <c r="E16" s="102" t="e">
        <f>1-(E15/E14)</f>
        <v>#DIV/0!</v>
      </c>
      <c r="F16" s="102" t="e">
        <f>1-(F15/F14)</f>
        <v>#DIV/0!</v>
      </c>
      <c r="G16" s="58" t="e">
        <f>F16-E16</f>
        <v>#DIV/0!</v>
      </c>
      <c r="H16" s="59"/>
      <c r="I16" s="3"/>
      <c r="J16" s="3"/>
    </row>
    <row r="17" spans="3:8" x14ac:dyDescent="0.3">
      <c r="C17" s="74" t="s">
        <v>147</v>
      </c>
      <c r="D17" s="54" t="e">
        <f>D14*D16</f>
        <v>#DIV/0!</v>
      </c>
      <c r="E17" s="54" t="e">
        <f>E15*E16</f>
        <v>#DIV/0!</v>
      </c>
      <c r="F17" s="54" t="e">
        <f>F14*F16</f>
        <v>#DIV/0!</v>
      </c>
      <c r="G17" s="54" t="e">
        <f>F17-E17</f>
        <v>#DIV/0!</v>
      </c>
      <c r="H17" s="60"/>
    </row>
    <row r="18" spans="3:8" x14ac:dyDescent="0.3">
      <c r="C18" s="72"/>
      <c r="D18" s="61"/>
      <c r="E18" s="61"/>
      <c r="F18" s="61"/>
      <c r="G18" s="61"/>
      <c r="H18" s="60"/>
    </row>
    <row r="19" spans="3:8" x14ac:dyDescent="0.3">
      <c r="C19" s="48" t="s">
        <v>145</v>
      </c>
      <c r="D19" s="87"/>
      <c r="E19" s="87"/>
      <c r="F19" s="87"/>
      <c r="G19" s="61">
        <f t="shared" si="0"/>
        <v>0</v>
      </c>
      <c r="H19" s="55"/>
    </row>
    <row r="20" spans="3:8" x14ac:dyDescent="0.3">
      <c r="C20" s="48" t="s">
        <v>144</v>
      </c>
      <c r="D20" s="87"/>
      <c r="E20" s="87"/>
      <c r="F20" s="87"/>
      <c r="G20" s="61">
        <f t="shared" si="0"/>
        <v>0</v>
      </c>
      <c r="H20" s="55"/>
    </row>
    <row r="21" spans="3:8" x14ac:dyDescent="0.3">
      <c r="C21" s="48" t="s">
        <v>152</v>
      </c>
      <c r="D21" s="87"/>
      <c r="E21" s="87"/>
      <c r="F21" s="87"/>
      <c r="G21" s="61"/>
      <c r="H21" s="55"/>
    </row>
    <row r="22" spans="3:8" x14ac:dyDescent="0.3">
      <c r="C22" s="51" t="s">
        <v>146</v>
      </c>
      <c r="D22" s="52" t="e">
        <f>D17-SUM(D19:D21)</f>
        <v>#DIV/0!</v>
      </c>
      <c r="E22" s="52" t="e">
        <f>E17-SUM(E19:E20)</f>
        <v>#DIV/0!</v>
      </c>
      <c r="F22" s="52" t="e">
        <f>F17-SUM(F19:F20)</f>
        <v>#DIV/0!</v>
      </c>
      <c r="G22" s="52" t="e">
        <f t="shared" si="0"/>
        <v>#DIV/0!</v>
      </c>
      <c r="H22" s="53"/>
    </row>
    <row r="23" spans="3:8" x14ac:dyDescent="0.3">
      <c r="C23" s="73" t="s">
        <v>153</v>
      </c>
      <c r="D23" s="54" t="e">
        <f>SUM(D19:D22)</f>
        <v>#DIV/0!</v>
      </c>
      <c r="E23" s="54" t="e">
        <f>SUM(E19:E22)</f>
        <v>#DIV/0!</v>
      </c>
      <c r="F23" s="54" t="e">
        <f>SUM(F19:F22)</f>
        <v>#DIV/0!</v>
      </c>
      <c r="G23" s="54" t="e">
        <f t="shared" si="0"/>
        <v>#DIV/0!</v>
      </c>
      <c r="H23" s="55"/>
    </row>
    <row r="24" spans="3:8" x14ac:dyDescent="0.3">
      <c r="C24" s="51" t="s">
        <v>54</v>
      </c>
      <c r="D24" s="52" t="e">
        <f>D15-D23</f>
        <v>#DIV/0!</v>
      </c>
      <c r="E24" s="52" t="e">
        <f>E15-E23</f>
        <v>#DIV/0!</v>
      </c>
      <c r="F24" s="52" t="e">
        <f>F14-F23</f>
        <v>#DIV/0!</v>
      </c>
      <c r="G24" s="52" t="e">
        <f t="shared" si="0"/>
        <v>#DIV/0!</v>
      </c>
      <c r="H24" s="62"/>
    </row>
    <row r="25" spans="3:8" x14ac:dyDescent="0.3">
      <c r="C25" s="73" t="s">
        <v>129</v>
      </c>
      <c r="D25" s="54" t="e">
        <f>SUM(D23:D24)</f>
        <v>#DIV/0!</v>
      </c>
      <c r="E25" s="54" t="e">
        <f>SUM(E23:E24)</f>
        <v>#DIV/0!</v>
      </c>
      <c r="F25" s="54" t="e">
        <f>SUM(F23:F24)</f>
        <v>#DIV/0!</v>
      </c>
      <c r="G25" s="54" t="e">
        <f t="shared" si="0"/>
        <v>#DIV/0!</v>
      </c>
      <c r="H25" s="55"/>
    </row>
    <row r="26" spans="3:8" x14ac:dyDescent="0.3">
      <c r="C26" s="48"/>
      <c r="D26" s="56"/>
      <c r="E26" s="56"/>
      <c r="F26" s="56"/>
      <c r="G26" s="56"/>
      <c r="H26" s="57"/>
    </row>
    <row r="27" spans="3:8" x14ac:dyDescent="0.3">
      <c r="C27" s="63" t="s">
        <v>134</v>
      </c>
      <c r="D27" s="77" t="str">
        <f>IFERROR((D25-D22-D20-D21)/D25,"")</f>
        <v/>
      </c>
      <c r="E27" s="77" t="str">
        <f t="shared" ref="E27:F27" si="1">IFERROR((E25-E22-E20-E21)/E25,"")</f>
        <v/>
      </c>
      <c r="F27" s="77" t="str">
        <f t="shared" si="1"/>
        <v/>
      </c>
      <c r="G27" s="64" t="str">
        <f>IFERROR(F27-E27,"")</f>
        <v/>
      </c>
      <c r="H27" s="65"/>
    </row>
    <row r="28" spans="3:8" x14ac:dyDescent="0.3">
      <c r="C28" s="63" t="s">
        <v>154</v>
      </c>
      <c r="D28" s="75" t="str">
        <f>IFERROR(D20/D25,"")</f>
        <v/>
      </c>
      <c r="E28" s="75"/>
      <c r="F28" s="75"/>
      <c r="G28" s="64"/>
      <c r="H28" s="65"/>
    </row>
    <row r="29" spans="3:8" x14ac:dyDescent="0.3">
      <c r="C29" s="63" t="s">
        <v>135</v>
      </c>
      <c r="D29" s="75" t="str">
        <f>IFERROR(D21/D25,"")</f>
        <v/>
      </c>
      <c r="E29" s="75" t="str">
        <f t="shared" ref="E29:F29" si="2">IFERROR(E21/E25,"")</f>
        <v/>
      </c>
      <c r="F29" s="75" t="str">
        <f t="shared" si="2"/>
        <v/>
      </c>
      <c r="G29" s="64" t="str">
        <f>IFERROR(F29-E29,"")</f>
        <v/>
      </c>
      <c r="H29" s="66"/>
    </row>
    <row r="30" spans="3:8" x14ac:dyDescent="0.3">
      <c r="C30" s="67" t="s">
        <v>150</v>
      </c>
      <c r="D30" s="76" t="str">
        <f>IFERROR(D22/D25,"")</f>
        <v/>
      </c>
      <c r="E30" s="76" t="str">
        <f t="shared" ref="E30:F30" si="3">IFERROR(E22/E25,"")</f>
        <v/>
      </c>
      <c r="F30" s="76" t="str">
        <f t="shared" si="3"/>
        <v/>
      </c>
      <c r="G30" s="68" t="str">
        <f>IFERROR(F30-E30,"")</f>
        <v/>
      </c>
      <c r="H30" s="69"/>
    </row>
    <row r="31" spans="3:8" ht="9.75" customHeight="1" x14ac:dyDescent="0.3">
      <c r="C31" s="6"/>
      <c r="D31" s="6"/>
      <c r="E31" s="6"/>
      <c r="F31" s="6"/>
      <c r="G31" s="70"/>
      <c r="H31" s="6"/>
    </row>
    <row r="32" spans="3:8" x14ac:dyDescent="0.3">
      <c r="C32" s="100" t="s">
        <v>137</v>
      </c>
      <c r="D32" s="85"/>
      <c r="E32" s="85"/>
      <c r="F32" s="86"/>
      <c r="G32" s="6"/>
      <c r="H32" s="6"/>
    </row>
    <row r="33" spans="3:8" ht="16.5" customHeight="1" x14ac:dyDescent="0.3">
      <c r="C33" s="6"/>
      <c r="D33" s="6"/>
      <c r="E33" s="6"/>
      <c r="F33" s="6"/>
      <c r="G33" s="6"/>
      <c r="H33" s="6"/>
    </row>
    <row r="34" spans="3:8" x14ac:dyDescent="0.3">
      <c r="C34" s="6"/>
      <c r="D34" s="134" t="s">
        <v>132</v>
      </c>
      <c r="E34" s="134"/>
      <c r="F34" s="134"/>
      <c r="G34" s="134"/>
      <c r="H34" s="6"/>
    </row>
    <row r="35" spans="3:8" x14ac:dyDescent="0.3">
      <c r="C35" s="71"/>
      <c r="D35" s="6"/>
      <c r="E35" s="6"/>
      <c r="F35" s="6"/>
      <c r="G35" s="6"/>
      <c r="H35" s="6"/>
    </row>
    <row r="36" spans="3:8" x14ac:dyDescent="0.3">
      <c r="C36" s="71"/>
      <c r="D36" s="6"/>
      <c r="E36" s="6"/>
      <c r="F36" s="6"/>
      <c r="G36" s="6"/>
      <c r="H36" s="6"/>
    </row>
    <row r="39" spans="3:8" ht="16.5" customHeight="1" x14ac:dyDescent="0.3"/>
    <row r="40" spans="3:8" ht="16.5" customHeight="1" x14ac:dyDescent="0.3"/>
    <row r="41" spans="3:8" ht="16.5" customHeight="1" x14ac:dyDescent="0.3"/>
    <row r="42" spans="3:8" ht="16.5" customHeight="1" x14ac:dyDescent="0.3"/>
    <row r="43" spans="3:8" ht="16.5" customHeight="1" x14ac:dyDescent="0.3"/>
    <row r="44" spans="3:8" ht="16.5" customHeight="1" x14ac:dyDescent="0.3"/>
    <row r="45" spans="3:8" ht="16.5" customHeight="1" x14ac:dyDescent="0.3"/>
    <row r="46" spans="3:8" ht="16.5" customHeight="1" x14ac:dyDescent="0.3"/>
    <row r="47" spans="3:8" ht="16.5" customHeight="1" x14ac:dyDescent="0.3"/>
    <row r="48" spans="3:8" ht="16.5" customHeight="1" x14ac:dyDescent="0.3"/>
    <row r="49" ht="16.5" customHeight="1" x14ac:dyDescent="0.3"/>
    <row r="50" ht="16.5" customHeight="1" x14ac:dyDescent="0.3"/>
    <row r="51" ht="16.5" customHeight="1" x14ac:dyDescent="0.3"/>
    <row r="52" ht="16.5" customHeight="1" x14ac:dyDescent="0.3"/>
    <row r="53" ht="16.5" customHeight="1" x14ac:dyDescent="0.3"/>
    <row r="54" ht="16.5" customHeight="1" x14ac:dyDescent="0.3"/>
    <row r="55" ht="16.5" customHeight="1" x14ac:dyDescent="0.3"/>
    <row r="56" ht="16.5" customHeight="1" x14ac:dyDescent="0.3"/>
    <row r="57" ht="16.5" customHeight="1" x14ac:dyDescent="0.3"/>
    <row r="58" ht="16.5" customHeight="1" x14ac:dyDescent="0.3"/>
    <row r="59" ht="16.5" customHeight="1" x14ac:dyDescent="0.3"/>
    <row r="60" ht="16.5" customHeight="1" x14ac:dyDescent="0.3"/>
    <row r="61" ht="16.5" customHeight="1" x14ac:dyDescent="0.3"/>
    <row r="62" ht="16.5" customHeight="1" x14ac:dyDescent="0.3"/>
    <row r="63" ht="16.5" customHeight="1" x14ac:dyDescent="0.3"/>
    <row r="64" ht="16.5" customHeight="1" x14ac:dyDescent="0.3"/>
    <row r="65" ht="16.5" customHeight="1" x14ac:dyDescent="0.3"/>
    <row r="66" ht="16.5" customHeight="1" x14ac:dyDescent="0.3"/>
    <row r="67" ht="16.5" customHeight="1" x14ac:dyDescent="0.3"/>
    <row r="68" ht="16.5" customHeight="1" x14ac:dyDescent="0.3"/>
    <row r="69" ht="16.5" customHeight="1" x14ac:dyDescent="0.3"/>
    <row r="70" ht="16.5" customHeight="1" x14ac:dyDescent="0.3"/>
    <row r="71" ht="16.5" customHeight="1" x14ac:dyDescent="0.3"/>
    <row r="72" ht="16.5" customHeight="1" x14ac:dyDescent="0.3"/>
    <row r="73" ht="16.5" customHeight="1" x14ac:dyDescent="0.3"/>
    <row r="74" ht="16.5" customHeight="1" x14ac:dyDescent="0.3"/>
    <row r="75" ht="16.5" customHeight="1" x14ac:dyDescent="0.3"/>
    <row r="76" ht="16.5" customHeight="1" x14ac:dyDescent="0.3"/>
    <row r="77" ht="16.5" customHeight="1" x14ac:dyDescent="0.3"/>
    <row r="78" ht="16.5" customHeight="1" x14ac:dyDescent="0.3"/>
    <row r="79" ht="16.5" customHeight="1" x14ac:dyDescent="0.3"/>
    <row r="80" ht="16.5" customHeight="1" x14ac:dyDescent="0.3"/>
    <row r="81" ht="16.5" customHeight="1" x14ac:dyDescent="0.3"/>
    <row r="82" ht="16.5" customHeight="1" x14ac:dyDescent="0.3"/>
    <row r="83" ht="16.5" customHeight="1" x14ac:dyDescent="0.3"/>
    <row r="84" ht="16.5" customHeight="1" x14ac:dyDescent="0.3"/>
    <row r="85" ht="16.5" customHeight="1" x14ac:dyDescent="0.3"/>
    <row r="86" ht="16.5" customHeight="1" x14ac:dyDescent="0.3"/>
    <row r="87" ht="16.5" customHeight="1" x14ac:dyDescent="0.3"/>
    <row r="88" ht="16.5" customHeight="1" x14ac:dyDescent="0.3"/>
    <row r="89" ht="16.5" customHeight="1" x14ac:dyDescent="0.3"/>
    <row r="90" ht="16.5" customHeight="1" x14ac:dyDescent="0.3"/>
    <row r="91" ht="16.5" customHeight="1" x14ac:dyDescent="0.3"/>
    <row r="92" ht="16.5" customHeight="1" x14ac:dyDescent="0.3"/>
    <row r="93" ht="16.5" customHeight="1" x14ac:dyDescent="0.3"/>
    <row r="94" ht="16.5" customHeight="1" x14ac:dyDescent="0.3"/>
    <row r="95" ht="16.5" customHeight="1" x14ac:dyDescent="0.3"/>
    <row r="96" ht="16.5" customHeight="1" x14ac:dyDescent="0.3"/>
    <row r="97" ht="16.5" customHeight="1" x14ac:dyDescent="0.3"/>
    <row r="98" ht="16.5" customHeight="1" x14ac:dyDescent="0.3"/>
    <row r="99" ht="16.5" customHeight="1" x14ac:dyDescent="0.3"/>
    <row r="100" ht="16.5" customHeight="1" x14ac:dyDescent="0.3"/>
    <row r="101" ht="16.5" customHeight="1" x14ac:dyDescent="0.3"/>
    <row r="102" ht="16.5" customHeight="1" x14ac:dyDescent="0.3"/>
    <row r="103" ht="16.5" customHeight="1" x14ac:dyDescent="0.3"/>
    <row r="104" ht="16.5" customHeight="1" x14ac:dyDescent="0.3"/>
    <row r="105" ht="16.5" customHeight="1" x14ac:dyDescent="0.3"/>
  </sheetData>
  <mergeCells count="2">
    <mergeCell ref="C7:G7"/>
    <mergeCell ref="D34:G3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62BDC-E143-4734-AE6C-8E9A00CBA1C1}">
  <dimension ref="B2:E19"/>
  <sheetViews>
    <sheetView workbookViewId="0">
      <selection activeCell="L7" sqref="L7"/>
    </sheetView>
  </sheetViews>
  <sheetFormatPr defaultRowHeight="14.4" x14ac:dyDescent="0.3"/>
  <cols>
    <col min="2" max="2" width="40.6640625" customWidth="1"/>
    <col min="3" max="3" width="49" customWidth="1"/>
    <col min="4" max="4" width="15.6640625" customWidth="1"/>
    <col min="5" max="5" width="16.6640625" customWidth="1"/>
  </cols>
  <sheetData>
    <row r="2" spans="2:5" x14ac:dyDescent="0.3">
      <c r="B2" s="29" t="s">
        <v>7</v>
      </c>
      <c r="C2" s="29" t="s">
        <v>9</v>
      </c>
      <c r="D2" s="29" t="s">
        <v>55</v>
      </c>
      <c r="E2" s="29" t="s">
        <v>10</v>
      </c>
    </row>
    <row r="3" spans="2:5" ht="28.8" x14ac:dyDescent="0.3">
      <c r="B3" s="30" t="s">
        <v>56</v>
      </c>
      <c r="C3" s="31" t="s">
        <v>57</v>
      </c>
      <c r="D3" s="31" t="s">
        <v>58</v>
      </c>
      <c r="E3" s="30" t="s">
        <v>59</v>
      </c>
    </row>
    <row r="4" spans="2:5" x14ac:dyDescent="0.3">
      <c r="B4" s="30" t="s">
        <v>60</v>
      </c>
      <c r="C4" s="31" t="s">
        <v>61</v>
      </c>
      <c r="D4" s="31" t="s">
        <v>62</v>
      </c>
      <c r="E4" s="30" t="s">
        <v>63</v>
      </c>
    </row>
    <row r="5" spans="2:5" x14ac:dyDescent="0.3">
      <c r="B5" s="30" t="s">
        <v>64</v>
      </c>
      <c r="C5" s="31" t="s">
        <v>65</v>
      </c>
      <c r="D5" s="31" t="s">
        <v>66</v>
      </c>
      <c r="E5" s="33"/>
    </row>
    <row r="6" spans="2:5" x14ac:dyDescent="0.3">
      <c r="B6" s="31" t="s">
        <v>67</v>
      </c>
      <c r="C6" s="31" t="s">
        <v>68</v>
      </c>
      <c r="D6" s="4"/>
      <c r="E6" s="4"/>
    </row>
    <row r="7" spans="2:5" x14ac:dyDescent="0.3">
      <c r="B7" s="31" t="s">
        <v>69</v>
      </c>
      <c r="C7" s="31" t="s">
        <v>70</v>
      </c>
      <c r="D7" s="4"/>
      <c r="E7" s="4"/>
    </row>
    <row r="8" spans="2:5" x14ac:dyDescent="0.3">
      <c r="B8" s="32" t="s">
        <v>71</v>
      </c>
      <c r="C8" s="31" t="s">
        <v>72</v>
      </c>
      <c r="D8" s="4"/>
      <c r="E8" s="4"/>
    </row>
    <row r="9" spans="2:5" x14ac:dyDescent="0.3">
      <c r="B9" s="31" t="s">
        <v>73</v>
      </c>
      <c r="C9" s="31" t="s">
        <v>74</v>
      </c>
      <c r="D9" s="4"/>
      <c r="E9" s="4"/>
    </row>
    <row r="10" spans="2:5" x14ac:dyDescent="0.3">
      <c r="B10" s="31" t="s">
        <v>75</v>
      </c>
      <c r="C10" s="31" t="s">
        <v>76</v>
      </c>
      <c r="D10" s="4"/>
      <c r="E10" s="4"/>
    </row>
    <row r="11" spans="2:5" x14ac:dyDescent="0.3">
      <c r="B11" s="31" t="s">
        <v>77</v>
      </c>
      <c r="C11" s="31" t="s">
        <v>78</v>
      </c>
      <c r="D11" s="4"/>
      <c r="E11" s="4"/>
    </row>
    <row r="12" spans="2:5" x14ac:dyDescent="0.3">
      <c r="B12" s="31" t="s">
        <v>79</v>
      </c>
      <c r="C12" s="31" t="s">
        <v>80</v>
      </c>
      <c r="D12" s="4"/>
      <c r="E12" s="4"/>
    </row>
    <row r="13" spans="2:5" x14ac:dyDescent="0.3">
      <c r="B13" s="32"/>
      <c r="C13" s="31" t="s">
        <v>81</v>
      </c>
      <c r="D13" s="4"/>
      <c r="E13" s="4"/>
    </row>
    <row r="14" spans="2:5" x14ac:dyDescent="0.3">
      <c r="B14" s="32"/>
      <c r="C14" s="31" t="s">
        <v>82</v>
      </c>
      <c r="D14" s="4"/>
      <c r="E14" s="4"/>
    </row>
    <row r="15" spans="2:5" x14ac:dyDescent="0.3">
      <c r="B15" s="31"/>
      <c r="C15" s="31" t="s">
        <v>83</v>
      </c>
      <c r="D15" s="4"/>
      <c r="E15" s="4"/>
    </row>
    <row r="16" spans="2:5" x14ac:dyDescent="0.3">
      <c r="B16" s="31"/>
      <c r="C16" s="31" t="s">
        <v>84</v>
      </c>
      <c r="D16" s="4"/>
      <c r="E16" s="4"/>
    </row>
    <row r="17" spans="2:5" x14ac:dyDescent="0.3">
      <c r="B17" s="31"/>
      <c r="C17" s="31" t="s">
        <v>85</v>
      </c>
      <c r="D17" s="4"/>
      <c r="E17" s="4"/>
    </row>
    <row r="18" spans="2:5" x14ac:dyDescent="0.3">
      <c r="B18" s="31"/>
      <c r="C18" s="31" t="s">
        <v>86</v>
      </c>
      <c r="D18" s="4"/>
      <c r="E18" s="4"/>
    </row>
    <row r="19" spans="2:5" x14ac:dyDescent="0.3">
      <c r="B19" s="31"/>
      <c r="C19" s="31" t="s">
        <v>87</v>
      </c>
      <c r="D19" s="4"/>
      <c r="E19" s="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
  <sheetViews>
    <sheetView workbookViewId="0">
      <selection activeCell="L28" sqref="L28"/>
    </sheetView>
  </sheetViews>
  <sheetFormatPr defaultRowHeight="14.4" x14ac:dyDescent="0.3"/>
  <cols>
    <col min="1" max="1" width="12.6640625" bestFit="1" customWidth="1"/>
    <col min="3" max="3" width="13.44140625" bestFit="1" customWidth="1"/>
  </cols>
  <sheetData>
    <row r="1" spans="1:6" x14ac:dyDescent="0.3">
      <c r="A1" t="s">
        <v>88</v>
      </c>
      <c r="B1" t="s">
        <v>89</v>
      </c>
      <c r="C1" t="s">
        <v>90</v>
      </c>
      <c r="D1" t="s">
        <v>91</v>
      </c>
      <c r="E1" t="s">
        <v>55</v>
      </c>
      <c r="F1" t="s">
        <v>92</v>
      </c>
    </row>
    <row r="2" spans="1:6" x14ac:dyDescent="0.3">
      <c r="A2" t="s">
        <v>93</v>
      </c>
      <c r="B2" t="s">
        <v>94</v>
      </c>
      <c r="C2" t="s">
        <v>95</v>
      </c>
      <c r="D2" t="s">
        <v>96</v>
      </c>
      <c r="E2" t="s">
        <v>62</v>
      </c>
      <c r="F2" t="s">
        <v>63</v>
      </c>
    </row>
    <row r="3" spans="1:6" x14ac:dyDescent="0.3">
      <c r="A3" t="s">
        <v>97</v>
      </c>
      <c r="B3" t="s">
        <v>98</v>
      </c>
      <c r="C3" t="s">
        <v>99</v>
      </c>
      <c r="D3" t="s">
        <v>100</v>
      </c>
      <c r="E3" t="s">
        <v>58</v>
      </c>
      <c r="F3" t="s">
        <v>101</v>
      </c>
    </row>
    <row r="4" spans="1:6" x14ac:dyDescent="0.3">
      <c r="A4" t="s">
        <v>102</v>
      </c>
      <c r="B4" t="s">
        <v>103</v>
      </c>
      <c r="C4" t="s">
        <v>104</v>
      </c>
      <c r="E4" t="s">
        <v>105</v>
      </c>
    </row>
    <row r="5" spans="1:6" x14ac:dyDescent="0.3">
      <c r="A5" t="s">
        <v>106</v>
      </c>
      <c r="B5" t="s">
        <v>107</v>
      </c>
      <c r="C5" t="s">
        <v>108</v>
      </c>
      <c r="E5" t="s">
        <v>109</v>
      </c>
    </row>
    <row r="6" spans="1:6" x14ac:dyDescent="0.3">
      <c r="A6" t="s">
        <v>110</v>
      </c>
      <c r="B6" t="s">
        <v>64</v>
      </c>
    </row>
    <row r="7" spans="1:6" x14ac:dyDescent="0.3">
      <c r="A7" t="s">
        <v>111</v>
      </c>
      <c r="B7" t="s">
        <v>112</v>
      </c>
    </row>
    <row r="8" spans="1:6" x14ac:dyDescent="0.3">
      <c r="A8" t="s">
        <v>113</v>
      </c>
      <c r="B8" t="s">
        <v>114</v>
      </c>
    </row>
    <row r="9" spans="1:6" x14ac:dyDescent="0.3">
      <c r="A9" t="s">
        <v>115</v>
      </c>
      <c r="B9" t="s">
        <v>116</v>
      </c>
    </row>
    <row r="10" spans="1:6" x14ac:dyDescent="0.3">
      <c r="A10" t="s">
        <v>117</v>
      </c>
      <c r="B10" t="s">
        <v>118</v>
      </c>
    </row>
    <row r="11" spans="1:6" x14ac:dyDescent="0.3">
      <c r="A11" t="s">
        <v>119</v>
      </c>
      <c r="B11" t="s">
        <v>120</v>
      </c>
    </row>
    <row r="12" spans="1:6" x14ac:dyDescent="0.3">
      <c r="A12" t="s">
        <v>121</v>
      </c>
      <c r="B12" t="s">
        <v>122</v>
      </c>
    </row>
    <row r="13" spans="1:6" x14ac:dyDescent="0.3">
      <c r="A13" t="s">
        <v>123</v>
      </c>
      <c r="B13" t="s">
        <v>73</v>
      </c>
    </row>
    <row r="14" spans="1:6" x14ac:dyDescent="0.3">
      <c r="A14" t="s">
        <v>124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8dbc17e-cec9-4211-a89f-0bf74a616302" xsi:nil="true"/>
    <lcf76f155ced4ddcb4097134ff3c332f xmlns="2819d22d-c924-42b3-954a-d3b43813cc67">
      <Terms xmlns="http://schemas.microsoft.com/office/infopath/2007/PartnerControls"/>
    </lcf76f155ced4ddcb4097134ff3c332f>
    <SharedWithUsers xmlns="18dbc17e-cec9-4211-a89f-0bf74a616302">
      <UserInfo>
        <DisplayName>McCracken, Russ</DisplayName>
        <AccountId>40</AccountId>
        <AccountType/>
      </UserInfo>
      <UserInfo>
        <DisplayName>Hengstler, Mark</DisplayName>
        <AccountId>448</AccountId>
        <AccountType/>
      </UserInfo>
      <UserInfo>
        <DisplayName>Pellegrino-Wood, Angela</DisplayName>
        <AccountId>292</AccountId>
        <AccountType/>
      </UserInfo>
      <UserInfo>
        <DisplayName>Melamed, Marisa</DisplayName>
        <AccountId>23</AccountId>
        <AccountType/>
      </UserInfo>
      <UserInfo>
        <DisplayName>Sawyer, Michelle</DisplayName>
        <AccountId>71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7" ma:contentTypeDescription="Create a new document." ma:contentTypeScope="" ma:versionID="d175c38aaee3ac6428a490f41afbe164">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a5b784b79ee7d46f29d38b4b483c1c3b"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cb61913b-1a94-4df5-bbf5-603f3215decd}" ma:internalName="TaxCatchAll" ma:showField="CatchAllData" ma:web="18dbc17e-cec9-4211-a89f-0bf74a6163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CBD5BA-2729-4160-9FD8-9A30A4A41D94}">
  <ds:schemaRefs>
    <ds:schemaRef ds:uri="18dbc17e-cec9-4211-a89f-0bf74a616302"/>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dcmitype/"/>
    <ds:schemaRef ds:uri="2819d22d-c924-42b3-954a-d3b43813cc67"/>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85E392C-6D33-4732-9498-50AA7BE98054}">
  <ds:schemaRefs>
    <ds:schemaRef ds:uri="http://schemas.microsoft.com/sharepoint/v3/contenttype/forms"/>
  </ds:schemaRefs>
</ds:datastoreItem>
</file>

<file path=customXml/itemProps3.xml><?xml version="1.0" encoding="utf-8"?>
<ds:datastoreItem xmlns:ds="http://schemas.openxmlformats.org/officeDocument/2006/customXml" ds:itemID="{E1732941-1BB3-4ADB-84FA-031B2C6541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A-1 - Network Summary</vt:lpstr>
      <vt:lpstr>A-2 - Network Changes</vt:lpstr>
      <vt:lpstr>B - Program Arrangements</vt:lpstr>
      <vt:lpstr>C - Financials</vt:lpstr>
      <vt:lpstr>LISTS - DO NOT DELETE</vt:lpstr>
      <vt:lpstr>DO NOT DELETE</vt:lpstr>
      <vt:lpstr>'A-1 - Network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Kara Vidal</dc:creator>
  <cp:keywords/>
  <dc:description/>
  <cp:lastModifiedBy>Sawyer, Michelle</cp:lastModifiedBy>
  <cp:revision/>
  <dcterms:created xsi:type="dcterms:W3CDTF">2015-04-28T15:02:19Z</dcterms:created>
  <dcterms:modified xsi:type="dcterms:W3CDTF">2024-04-11T14:46:35Z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y fmtid="{D5CDD505-2E9C-101B-9397-08002B2CF9AE}" pid="3" name="MediaServiceImageTags">
    <vt:lpwstr/>
  </property>
  <property fmtid="{D5CDD505-2E9C-101B-9397-08002B2CF9AE}" pid="4" name="Tags">
    <vt:lpwstr>31;#FY23|71976664-8ac9-431b-bc3e-f40a8eed78a0;#43;#Guidance|e1c09e26-970a-4931-904b-71b521951705;#41;#Posted Publicly|a822eef5-4dd2-45e5-bae5-abcd306db70f</vt:lpwstr>
  </property>
</Properties>
</file>