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66925"/>
  <mc:AlternateContent xmlns:mc="http://schemas.openxmlformats.org/markup-compatibility/2006">
    <mc:Choice Requires="x15">
      <x15ac:absPath xmlns:x15ac="http://schemas.microsoft.com/office/spreadsheetml/2010/11/ac" url="S:\AOA\GMCB\Board Meetings\Board Meeting Materials\2021\2021.06.09\"/>
    </mc:Choice>
  </mc:AlternateContent>
  <xr:revisionPtr revIDLastSave="0" documentId="8_{DCD2F4F6-4F9D-498C-A553-F6942DDC1A64}" xr6:coauthVersionLast="47" xr6:coauthVersionMax="47" xr10:uidLastSave="{00000000-0000-0000-0000-000000000000}"/>
  <bookViews>
    <workbookView xWindow="28680" yWindow="-120" windowWidth="29040" windowHeight="15840" tabRatio="846" firstSheet="2" activeTab="7" xr2:uid="{00000000-000D-0000-FFFF-FFFF00000000}"/>
  </bookViews>
  <sheets>
    <sheet name="2.1 Organizations List " sheetId="58" r:id="rId1"/>
    <sheet name="2.2 Provider List" sheetId="59" r:id="rId2"/>
    <sheet name="LISTS--DO NOT DELETE" sheetId="60" r:id="rId3"/>
    <sheet name="3.1 Scale Target Align" sheetId="37" r:id="rId4"/>
    <sheet name="4.1 TCOC Prior Yr" sheetId="40" r:id="rId5"/>
    <sheet name="NEW 4.1 Payer TCOC" sheetId="62" r:id="rId6"/>
    <sheet name="4.2 TCOC Current Yr" sheetId="39" r:id="rId7"/>
    <sheet name="NEW 4.2 HSA Settlement" sheetId="63" r:id="rId8"/>
    <sheet name="4.3 Trend Rates" sheetId="6" r:id="rId9"/>
    <sheet name="4.4 TCOC Budget Yr" sheetId="38" r:id="rId10"/>
    <sheet name="4.5 Service Risk" sheetId="43" r:id="rId11"/>
    <sheet name="5.1 ACO Risk by Payer" sheetId="51" r:id="rId12"/>
    <sheet name="5.2 Risk Payer RBE" sheetId="42" r:id="rId13"/>
    <sheet name="5.3 SS and Loss" sheetId="10" r:id="rId14"/>
    <sheet name="5.4 SS and Loss by RBE" sheetId="52" r:id="rId15"/>
    <sheet name="Sec. 6 Narrative" sheetId="65" r:id="rId16"/>
    <sheet name="NEW 6.1 Balance Sheet" sheetId="66" r:id="rId17"/>
    <sheet name="6.1 Balance Sheet " sheetId="7" r:id="rId18"/>
    <sheet name="6.2 Income Statement" sheetId="8" r:id="rId19"/>
    <sheet name="6.3 Cash Flow" sheetId="9" r:id="rId20"/>
    <sheet name="6.1-6.3 Variance Analysis" sheetId="57" r:id="rId21"/>
    <sheet name="6.4 Sources Uses" sheetId="45" r:id="rId22"/>
    <sheet name="6.5 PMPM Rev Payer" sheetId="11" r:id="rId23"/>
    <sheet name="6.6 Hospital - Under Dev" sheetId="12" r:id="rId24"/>
    <sheet name="6.7 ACO Mgt Salaries" sheetId="44" r:id="rId25"/>
    <sheet name="7.1 ACO Clinical Focus Areas" sheetId="25" r:id="rId26"/>
    <sheet name="7.2 Pop Health Pmt Reform" sheetId="28" r:id="rId27"/>
    <sheet name="7.2 LISTS - DO NOT DELETE" sheetId="46" r:id="rId28"/>
    <sheet name="7.3 Pop Risk Summary" sheetId="27" r:id="rId29"/>
    <sheet name="7.3 LISTS - DO NOT DELETE" sheetId="50" r:id="rId30"/>
    <sheet name="7.4 CareNavigator" sheetId="32" r:id="rId31"/>
    <sheet name="7.4 LISTS - DO NOT DELETE" sheetId="47" r:id="rId32"/>
    <sheet name="7.5 Care Coordination HSA" sheetId="34" r:id="rId33"/>
    <sheet name="7.5 LISTS - DO NOT DELETE" sheetId="48" r:id="rId34"/>
    <sheet name="8.1 APM Quality Measures" sheetId="26" r:id="rId35"/>
  </sheets>
  <externalReferences>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s>
  <definedNames>
    <definedName name="\B" localSheetId="0">#REF!</definedName>
    <definedName name="\B" localSheetId="1">#REF!</definedName>
    <definedName name="\B" localSheetId="17">#REF!</definedName>
    <definedName name="\B" localSheetId="19">#REF!</definedName>
    <definedName name="\B" localSheetId="2">#REF!</definedName>
    <definedName name="\B">#REF!</definedName>
    <definedName name="\D" localSheetId="0">#REF!</definedName>
    <definedName name="\D" localSheetId="1">#REF!</definedName>
    <definedName name="\D" localSheetId="17">#REF!</definedName>
    <definedName name="\D" localSheetId="2">#REF!</definedName>
    <definedName name="\D">#REF!</definedName>
    <definedName name="\E" localSheetId="0">#REF!</definedName>
    <definedName name="\E" localSheetId="1">#REF!</definedName>
    <definedName name="\E" localSheetId="17">#REF!</definedName>
    <definedName name="\E" localSheetId="2">#REF!</definedName>
    <definedName name="\E">#REF!</definedName>
    <definedName name="\F" localSheetId="17">#REF!</definedName>
    <definedName name="\F">#REF!</definedName>
    <definedName name="\H" localSheetId="17">#REF!</definedName>
    <definedName name="\H">#REF!</definedName>
    <definedName name="\L" localSheetId="17">#REF!</definedName>
    <definedName name="\L">#REF!</definedName>
    <definedName name="\M" localSheetId="17">#REF!</definedName>
    <definedName name="\M">#REF!</definedName>
    <definedName name="\S" localSheetId="17">#REF!</definedName>
    <definedName name="\S">#REF!</definedName>
    <definedName name="___A66000" localSheetId="0">[1]opsumm!#REF!</definedName>
    <definedName name="___A66000" localSheetId="1">[1]opsumm!#REF!</definedName>
    <definedName name="___A66000" localSheetId="17">[2]opsumm!#REF!</definedName>
    <definedName name="___A66000" localSheetId="2">[1]opsumm!#REF!</definedName>
    <definedName name="___A66000">[2]opsumm!#REF!</definedName>
    <definedName name="__A66000" localSheetId="0">[1]opsumm!#REF!</definedName>
    <definedName name="__A66000" localSheetId="1">[1]opsumm!#REF!</definedName>
    <definedName name="__A66000" localSheetId="17">[2]opsumm!#REF!</definedName>
    <definedName name="__A66000" localSheetId="2">[1]opsumm!#REF!</definedName>
    <definedName name="__A66000">[2]opsumm!#REF!</definedName>
    <definedName name="_A66000" localSheetId="0">[1]opsumm!#REF!</definedName>
    <definedName name="_A66000" localSheetId="1">[1]opsumm!#REF!</definedName>
    <definedName name="_A66000" localSheetId="17">[2]opsumm!#REF!</definedName>
    <definedName name="_A66000" localSheetId="2">[1]opsumm!#REF!</definedName>
    <definedName name="_A66000">[2]opsumm!#REF!</definedName>
    <definedName name="_CAP1" localSheetId="0">[3]CAP!#REF!</definedName>
    <definedName name="_CAP1" localSheetId="1">[3]CAP!#REF!</definedName>
    <definedName name="_CAP1" localSheetId="17">[4]CAP!#REF!</definedName>
    <definedName name="_CAP1" localSheetId="2">[3]CAP!#REF!</definedName>
    <definedName name="_CAP1">[4]CAP!#REF!</definedName>
    <definedName name="_xlnm._FilterDatabase" localSheetId="0" hidden="1">'2.1 Organizations List '!$A$4:$O$130</definedName>
    <definedName name="_xlnm._FilterDatabase" localSheetId="1" hidden="1">'2.2 Provider List'!$A$4:$KL$4</definedName>
    <definedName name="_xlnm._FilterDatabase" localSheetId="30" hidden="1">'7.4 CareNavigator'!$B$4:$D$4</definedName>
    <definedName name="_xlnm._FilterDatabase" localSheetId="32" hidden="1">'7.5 Care Coordination HSA'!$B$4:$K$4</definedName>
    <definedName name="_Key1" localSheetId="0" hidden="1">'[5]000'!#REF!</definedName>
    <definedName name="_Key1" localSheetId="1" hidden="1">'[5]000'!#REF!</definedName>
    <definedName name="_Key1" localSheetId="17" hidden="1">'[6]000'!#REF!</definedName>
    <definedName name="_Key1" localSheetId="2" hidden="1">'[5]000'!#REF!</definedName>
    <definedName name="_Key1" hidden="1">'[6]000'!#REF!</definedName>
    <definedName name="_Order1" hidden="1">0</definedName>
    <definedName name="_Order2" hidden="1">0</definedName>
    <definedName name="_Parse_In" localSheetId="0" hidden="1">#REF!</definedName>
    <definedName name="_Parse_In" localSheetId="1" hidden="1">#REF!</definedName>
    <definedName name="_Parse_In" localSheetId="17" hidden="1">#REF!</definedName>
    <definedName name="_Parse_In" localSheetId="2" hidden="1">#REF!</definedName>
    <definedName name="_Parse_In" hidden="1">#REF!</definedName>
    <definedName name="Access_Load" localSheetId="17">#REF!</definedName>
    <definedName name="Access_Load">#REF!</definedName>
    <definedName name="ACCT">[7]Hidden!$F$11</definedName>
    <definedName name="ADC_IP" localSheetId="0">#REF!</definedName>
    <definedName name="ADC_IP" localSheetId="1">#REF!</definedName>
    <definedName name="ADC_IP" localSheetId="17">#REF!</definedName>
    <definedName name="ADC_IP" localSheetId="19">#REF!</definedName>
    <definedName name="ADC_IP" localSheetId="2">#REF!</definedName>
    <definedName name="ADC_IP">#REF!</definedName>
    <definedName name="ADCTable" localSheetId="0">[8]ADC!$W$70:$AM$224</definedName>
    <definedName name="ADCTable" localSheetId="1">[8]ADC!$W$70:$AM$224</definedName>
    <definedName name="ADCTable" localSheetId="2">[8]ADC!$W$70:$AM$224</definedName>
    <definedName name="ADCTable">[9]ADC!$W$70:$AM$224</definedName>
    <definedName name="Adjusted_Patient_Days" localSheetId="0">#REF!</definedName>
    <definedName name="Adjusted_Patient_Days" localSheetId="1">#REF!</definedName>
    <definedName name="Adjusted_Patient_Days" localSheetId="17">#REF!</definedName>
    <definedName name="Adjusted_Patient_Days" localSheetId="19">#REF!</definedName>
    <definedName name="Adjusted_Patient_Days" localSheetId="2">#REF!</definedName>
    <definedName name="Adjusted_Patient_Days">#REF!</definedName>
    <definedName name="Admissions_Adjusted" localSheetId="0">#REF!</definedName>
    <definedName name="Admissions_Adjusted" localSheetId="1">#REF!</definedName>
    <definedName name="Admissions_Adjusted" localSheetId="17">#REF!</definedName>
    <definedName name="Admissions_Adjusted" localSheetId="2">#REF!</definedName>
    <definedName name="Admissions_Adjusted">#REF!</definedName>
    <definedName name="Admissions_IP" localSheetId="0">#REF!</definedName>
    <definedName name="Admissions_IP" localSheetId="1">#REF!</definedName>
    <definedName name="Admissions_IP" localSheetId="17">#REF!</definedName>
    <definedName name="Admissions_IP" localSheetId="2">#REF!</definedName>
    <definedName name="Admissions_IP">#REF!</definedName>
    <definedName name="AGE" localSheetId="17">#REF!</definedName>
    <definedName name="AGE">#REF!</definedName>
    <definedName name="AR" localSheetId="17">#REF!</definedName>
    <definedName name="AR">#REF!</definedName>
    <definedName name="AREA_COLUMN_LABEL" localSheetId="0">[10]Evaluation!#REF!</definedName>
    <definedName name="AREA_COLUMN_LABEL" localSheetId="1">[10]Evaluation!#REF!</definedName>
    <definedName name="AREA_COLUMN_LABEL" localSheetId="17">[11]Evaluation!#REF!</definedName>
    <definedName name="AREA_COLUMN_LABEL" localSheetId="2">[10]Evaluation!#REF!</definedName>
    <definedName name="AREA_COLUMN_LABEL">[11]Evaluation!#REF!</definedName>
    <definedName name="B_BalSht" localSheetId="0">#REF!</definedName>
    <definedName name="B_BalSht" localSheetId="1">#REF!</definedName>
    <definedName name="B_BalSht" localSheetId="17">#REF!</definedName>
    <definedName name="B_BalSht" localSheetId="19">#REF!</definedName>
    <definedName name="B_BalSht" localSheetId="2">#REF!</definedName>
    <definedName name="B_BalSht">#REF!</definedName>
    <definedName name="Bal_Acct" localSheetId="0">#REF!</definedName>
    <definedName name="Bal_Acct" localSheetId="1">#REF!</definedName>
    <definedName name="Bal_Acct" localSheetId="17">#REF!</definedName>
    <definedName name="Bal_Acct" localSheetId="2">#REF!</definedName>
    <definedName name="Bal_Acct">#REF!</definedName>
    <definedName name="Bal_MTD" localSheetId="0">#REF!</definedName>
    <definedName name="Bal_MTD" localSheetId="1">#REF!</definedName>
    <definedName name="Bal_MTD" localSheetId="17">#REF!</definedName>
    <definedName name="Bal_MTD" localSheetId="2">#REF!</definedName>
    <definedName name="Bal_MTD">#REF!</definedName>
    <definedName name="Bal_YTD" localSheetId="17">#REF!</definedName>
    <definedName name="Bal_YTD">#REF!</definedName>
    <definedName name="BalSht" localSheetId="17">#REF!</definedName>
    <definedName name="BalSht">#REF!</definedName>
    <definedName name="Budget" localSheetId="17">#REF!</definedName>
    <definedName name="Budget">#REF!</definedName>
    <definedName name="BudgetInput" localSheetId="0">'[12]Budget Input'!$C$10:$AN$302</definedName>
    <definedName name="BudgetInput" localSheetId="1">'[12]Budget Input'!$C$10:$AN$302</definedName>
    <definedName name="BudgetInput" localSheetId="2">'[12]Budget Input'!$C$10:$AN$302</definedName>
    <definedName name="BudgetInput">'[13]Budget Input'!$C$10:$AN$302</definedName>
    <definedName name="CAP" localSheetId="0">[3]CAP!#REF!</definedName>
    <definedName name="CAP" localSheetId="1">[3]CAP!#REF!</definedName>
    <definedName name="CAP" localSheetId="17">[4]CAP!#REF!</definedName>
    <definedName name="CAP" localSheetId="19">[4]CAP!#REF!</definedName>
    <definedName name="CAP" localSheetId="2">[3]CAP!#REF!</definedName>
    <definedName name="CAP">[4]CAP!#REF!</definedName>
    <definedName name="Capital_Accounts" localSheetId="0">#REF!</definedName>
    <definedName name="Capital_Accounts" localSheetId="1">#REF!</definedName>
    <definedName name="Capital_Accounts" localSheetId="17">#REF!</definedName>
    <definedName name="Capital_Accounts" localSheetId="19">#REF!</definedName>
    <definedName name="Capital_Accounts" localSheetId="2">#REF!</definedName>
    <definedName name="Capital_Accounts">#REF!</definedName>
    <definedName name="colgroup">[7]Orientation!$G$6</definedName>
    <definedName name="colsegment">[7]Orientation!$F$6</definedName>
    <definedName name="Column1">[14]Options!$A$3:$A$85</definedName>
    <definedName name="Column2">[14]Options!$G$3:$G$120</definedName>
    <definedName name="Comm_AR" localSheetId="0">#REF!</definedName>
    <definedName name="Comm_AR" localSheetId="1">#REF!</definedName>
    <definedName name="Comm_AR" localSheetId="17">#REF!</definedName>
    <definedName name="Comm_AR" localSheetId="19">#REF!</definedName>
    <definedName name="Comm_AR" localSheetId="2">#REF!</definedName>
    <definedName name="Comm_AR">#REF!</definedName>
    <definedName name="Complexity_Factor">'[15]Client Profile'!$L$9</definedName>
    <definedName name="Consulting_Complexity_Factor">[15]Assumptions!$L$30</definedName>
    <definedName name="Contract_Complexity_Factor">[15]Assumptions!$K$30</definedName>
    <definedName name="Conversion_Complexity_Factor">[15]Assumptions!$H$30</definedName>
    <definedName name="CostCenter" localSheetId="0">#REF!</definedName>
    <definedName name="CostCenter" localSheetId="1">#REF!</definedName>
    <definedName name="CostCenter" localSheetId="17">#REF!</definedName>
    <definedName name="CostCenter" localSheetId="19">#REF!</definedName>
    <definedName name="CostCenter" localSheetId="2">#REF!</definedName>
    <definedName name="CostCenter">#REF!</definedName>
    <definedName name="CritO" localSheetId="0">[16]OPReport!#REF!</definedName>
    <definedName name="CritO" localSheetId="1">[16]OPReport!#REF!</definedName>
    <definedName name="CritO" localSheetId="17">[16]OPReport!#REF!</definedName>
    <definedName name="CritO" localSheetId="19">[16]OPReport!#REF!</definedName>
    <definedName name="CritO" localSheetId="2">[16]OPReport!#REF!</definedName>
    <definedName name="CritO">[16]OPReport!#REF!</definedName>
    <definedName name="Data" localSheetId="0">#REF!</definedName>
    <definedName name="Data" localSheetId="1">#REF!</definedName>
    <definedName name="Data" localSheetId="17">#REF!</definedName>
    <definedName name="Data" localSheetId="19">#REF!</definedName>
    <definedName name="Data" localSheetId="2">#REF!</definedName>
    <definedName name="Data">#REF!</definedName>
    <definedName name="DEPT">[7]Hidden!$D$11</definedName>
    <definedName name="drlFilter">[7]Settings!$D$27</definedName>
    <definedName name="End" localSheetId="0">#REF!</definedName>
    <definedName name="End" localSheetId="1">#REF!</definedName>
    <definedName name="End" localSheetId="17">#REF!</definedName>
    <definedName name="End" localSheetId="19">#REF!</definedName>
    <definedName name="End" localSheetId="2">#REF!</definedName>
    <definedName name="End">#REF!</definedName>
    <definedName name="filter">[7]Settings!$B$14:$H$25</definedName>
    <definedName name="FM_Data" localSheetId="0">#REF!</definedName>
    <definedName name="FM_Data" localSheetId="1">#REF!</definedName>
    <definedName name="FM_Data" localSheetId="17">#REF!</definedName>
    <definedName name="FM_Data" localSheetId="19">#REF!</definedName>
    <definedName name="FM_Data" localSheetId="2">#REF!</definedName>
    <definedName name="FM_Data">#REF!</definedName>
    <definedName name="fy2000_budget" localSheetId="0">'[17]FY Budget Items'!$B$15:$AA$26</definedName>
    <definedName name="fy2000_budget" localSheetId="1">'[17]FY Budget Items'!$B$15:$AA$26</definedName>
    <definedName name="fy2000_budget" localSheetId="2">'[17]FY Budget Items'!$B$15:$AA$26</definedName>
    <definedName name="fy2000_budget">'[18]FY Budget Items'!$B$15:$AA$26</definedName>
    <definedName name="FY2001_budget" localSheetId="0">'[17]FY Budget Items'!$B$2:$AF$13</definedName>
    <definedName name="FY2001_budget" localSheetId="1">'[17]FY Budget Items'!$B$2:$AF$13</definedName>
    <definedName name="FY2001_budget" localSheetId="2">'[17]FY Budget Items'!$B$2:$AF$13</definedName>
    <definedName name="FY2001_budget">'[18]FY Budget Items'!$B$2:$AF$13</definedName>
    <definedName name="FY2004_budget" localSheetId="0">'[17]FY Budget Items'!$B$2:$AS$13</definedName>
    <definedName name="FY2004_budget" localSheetId="1">'[17]FY Budget Items'!$B$2:$AS$13</definedName>
    <definedName name="FY2004_budget" localSheetId="2">'[17]FY Budget Items'!$B$2:$AS$13</definedName>
    <definedName name="FY2004_budget">'[18]FY Budget Items'!$B$2:$AS$13</definedName>
    <definedName name="FY2005_budget" localSheetId="0">'[17]FY Budget Items'!$B$2:$BB$13</definedName>
    <definedName name="FY2005_budget" localSheetId="1">'[17]FY Budget Items'!$B$2:$BB$13</definedName>
    <definedName name="FY2005_budget" localSheetId="2">'[17]FY Budget Items'!$B$2:$BB$13</definedName>
    <definedName name="FY2005_budget">'[18]FY Budget Items'!$B$2:$BB$13</definedName>
    <definedName name="GL_Codes" localSheetId="0">#REF!</definedName>
    <definedName name="GL_Codes" localSheetId="1">#REF!</definedName>
    <definedName name="GL_Codes" localSheetId="17">#REF!</definedName>
    <definedName name="GL_Codes" localSheetId="19">#REF!</definedName>
    <definedName name="GL_Codes" localSheetId="2">#REF!</definedName>
    <definedName name="GL_Codes">#REF!</definedName>
    <definedName name="Hardware_Complexity_Factor">[15]Assumptions!$C$30</definedName>
    <definedName name="Hardware_Depreciation_Term">[15]Assumptions!$C$20</definedName>
    <definedName name="hide1" localSheetId="0">[19]Cover!$A$18:$B$29</definedName>
    <definedName name="hide1" localSheetId="1">[19]Cover!$A$18:$B$29</definedName>
    <definedName name="hide1" localSheetId="2">[19]Cover!$A$18:$B$29</definedName>
    <definedName name="hide1">[20]Cover!$A$18:$B$29</definedName>
    <definedName name="InSumm" localSheetId="0">#REF!</definedName>
    <definedName name="InSumm" localSheetId="1">#REF!</definedName>
    <definedName name="InSumm" localSheetId="17">#REF!</definedName>
    <definedName name="InSumm" localSheetId="19">#REF!</definedName>
    <definedName name="InSumm" localSheetId="2">#REF!</definedName>
    <definedName name="InSumm">#REF!</definedName>
    <definedName name="Interface_Complexity_Factor">[15]Assumptions!$G$30</definedName>
    <definedName name="IPsumm" localSheetId="0">#REF!</definedName>
    <definedName name="IPsumm" localSheetId="1">#REF!</definedName>
    <definedName name="IPsumm" localSheetId="17">#REF!</definedName>
    <definedName name="IPsumm" localSheetId="19">#REF!</definedName>
    <definedName name="IPsumm" localSheetId="2">#REF!</definedName>
    <definedName name="IPsumm">#REF!</definedName>
    <definedName name="Level">'[15]Client Profile'!$L$7</definedName>
    <definedName name="LookupTable" localSheetId="0">'[12]Budget Input'!$H$882:$N$905</definedName>
    <definedName name="LookupTable" localSheetId="1">'[12]Budget Input'!$H$882:$N$905</definedName>
    <definedName name="LookupTable" localSheetId="2">'[12]Budget Input'!$H$882:$N$905</definedName>
    <definedName name="LookupTable">'[13]Budget Input'!$H$882:$N$905</definedName>
    <definedName name="master_def" localSheetId="0">#REF!</definedName>
    <definedName name="master_def" localSheetId="1">#REF!</definedName>
    <definedName name="master_def" localSheetId="17">#REF!</definedName>
    <definedName name="master_def" localSheetId="19">#REF!</definedName>
    <definedName name="master_def" localSheetId="2">#REF!</definedName>
    <definedName name="master_def">#REF!</definedName>
    <definedName name="Mcaid_AR" localSheetId="0">#REF!</definedName>
    <definedName name="Mcaid_AR" localSheetId="1">#REF!</definedName>
    <definedName name="Mcaid_AR" localSheetId="17">#REF!</definedName>
    <definedName name="Mcaid_AR" localSheetId="2">#REF!</definedName>
    <definedName name="Mcaid_AR">#REF!</definedName>
    <definedName name="Mcare_AR" localSheetId="0">#REF!</definedName>
    <definedName name="Mcare_AR" localSheetId="1">#REF!</definedName>
    <definedName name="Mcare_AR" localSheetId="17">#REF!</definedName>
    <definedName name="Mcare_AR" localSheetId="2">#REF!</definedName>
    <definedName name="Mcare_AR">#REF!</definedName>
    <definedName name="MetaSet">[7]Orientation!$C$22</definedName>
    <definedName name="monroe" localSheetId="0">#REF!</definedName>
    <definedName name="monroe" localSheetId="1">#REF!</definedName>
    <definedName name="monroe" localSheetId="17">#REF!</definedName>
    <definedName name="monroe" localSheetId="19">#REF!</definedName>
    <definedName name="monroe" localSheetId="2">#REF!</definedName>
    <definedName name="monroe">#REF!</definedName>
    <definedName name="NetGross" localSheetId="0">'[21]Net to Gross'!$A$6:$L$132</definedName>
    <definedName name="NetGross" localSheetId="1">'[21]Net to Gross'!$A$6:$L$132</definedName>
    <definedName name="NetGross" localSheetId="2">'[21]Net to Gross'!$A$6:$L$132</definedName>
    <definedName name="NetGross">'[22]Net to Gross'!$A$6:$L$132</definedName>
    <definedName name="Network_Complexity_Factor">[15]Assumptions!$E$30</definedName>
    <definedName name="NewAR" localSheetId="0">#REF!</definedName>
    <definedName name="NewAR" localSheetId="1">#REF!</definedName>
    <definedName name="NewAR" localSheetId="17">#REF!</definedName>
    <definedName name="NewAR" localSheetId="19">#REF!</definedName>
    <definedName name="NewAR" localSheetId="2">#REF!</definedName>
    <definedName name="NewAR">#REF!</definedName>
    <definedName name="o" localSheetId="0">#REF!</definedName>
    <definedName name="o" localSheetId="1">#REF!</definedName>
    <definedName name="o" localSheetId="17">#REF!</definedName>
    <definedName name="o" localSheetId="2">#REF!</definedName>
    <definedName name="o">#REF!</definedName>
    <definedName name="Operational_Accounts" localSheetId="0">#REF!</definedName>
    <definedName name="Operational_Accounts" localSheetId="1">#REF!</definedName>
    <definedName name="Operational_Accounts" localSheetId="17">#REF!</definedName>
    <definedName name="Operational_Accounts" localSheetId="2">#REF!</definedName>
    <definedName name="Operational_Accounts">#REF!</definedName>
    <definedName name="Operational_Accounts2" localSheetId="17">#REF!</definedName>
    <definedName name="Operational_Accounts2">#REF!</definedName>
    <definedName name="opsumm" localSheetId="17">#REF!</definedName>
    <definedName name="opsumm">#REF!</definedName>
    <definedName name="Options">[23]List!$B$3:$B$52</definedName>
    <definedName name="OutSum" localSheetId="0">#REF!</definedName>
    <definedName name="OutSum" localSheetId="1">#REF!</definedName>
    <definedName name="OutSum" localSheetId="17">#REF!</definedName>
    <definedName name="OutSum" localSheetId="19">#REF!</definedName>
    <definedName name="OutSum" localSheetId="2">#REF!</definedName>
    <definedName name="OutSum">#REF!</definedName>
    <definedName name="Patient_Days_IP" localSheetId="0">#REF!</definedName>
    <definedName name="Patient_Days_IP" localSheetId="1">#REF!</definedName>
    <definedName name="Patient_Days_IP" localSheetId="17">#REF!</definedName>
    <definedName name="Patient_Days_IP" localSheetId="2">#REF!</definedName>
    <definedName name="Patient_Days_IP">#REF!</definedName>
    <definedName name="PAYER" localSheetId="0">#REF!</definedName>
    <definedName name="PAYER" localSheetId="1">#REF!</definedName>
    <definedName name="PAYER" localSheetId="17">#REF!</definedName>
    <definedName name="PAYER" localSheetId="2">#REF!</definedName>
    <definedName name="PAYER">#REF!</definedName>
    <definedName name="Peripheral_Complexity_Factor">[15]Assumptions!$F$30</definedName>
    <definedName name="Peripheral_Depreciation_Term">[15]Assumptions!$C$22</definedName>
    <definedName name="PL" localSheetId="0">#REF!</definedName>
    <definedName name="PL" localSheetId="1">#REF!</definedName>
    <definedName name="PL" localSheetId="17">#REF!</definedName>
    <definedName name="PL" localSheetId="19">#REF!</definedName>
    <definedName name="PL" localSheetId="2">#REF!</definedName>
    <definedName name="PL">#REF!</definedName>
    <definedName name="PosChange" localSheetId="0">'[24]Detailed Changes'!$B$41:$D$52</definedName>
    <definedName name="PosChange" localSheetId="1">'[24]Detailed Changes'!$B$41:$D$52</definedName>
    <definedName name="PosChange" localSheetId="2">'[24]Detailed Changes'!$B$41:$D$52</definedName>
    <definedName name="PosChange">'[25]Detailed Changes'!$B$41:$D$52</definedName>
    <definedName name="PPSSummary" localSheetId="0">#REF!</definedName>
    <definedName name="PPSSummary" localSheetId="1">#REF!</definedName>
    <definedName name="PPSSummary" localSheetId="17">#REF!</definedName>
    <definedName name="PPSSummary" localSheetId="19">#REF!</definedName>
    <definedName name="PPSSummary" localSheetId="2">#REF!</definedName>
    <definedName name="PPSSummary">#REF!</definedName>
    <definedName name="Prescriptions" localSheetId="0" hidden="1">{"add",#N/A,FALSE,"code"}</definedName>
    <definedName name="Prescriptions" localSheetId="1" hidden="1">{"add",#N/A,FALSE,"code"}</definedName>
    <definedName name="Prescriptions" localSheetId="13" hidden="1">{"add",#N/A,FALSE,"code"}</definedName>
    <definedName name="Prescriptions" localSheetId="18" hidden="1">{"add",#N/A,FALSE,"code"}</definedName>
    <definedName name="Prescriptions" localSheetId="19" hidden="1">{"add",#N/A,FALSE,"code"}</definedName>
    <definedName name="Prescriptions" localSheetId="22" hidden="1">{"add",#N/A,FALSE,"code"}</definedName>
    <definedName name="Prescriptions" localSheetId="2" hidden="1">{"add",#N/A,FALSE,"code"}</definedName>
    <definedName name="Prescriptions" hidden="1">{"add",#N/A,FALSE,"code"}</definedName>
    <definedName name="primtbl">[7]Orientation!$C$23</definedName>
    <definedName name="_xlnm.Print_Area" localSheetId="0">'2.1 Organizations List '!$B$1:$C$45</definedName>
    <definedName name="_xlnm.Print_Area" localSheetId="8">'4.3 Trend Rates'!$A$1:$K$25</definedName>
    <definedName name="_xlnm.Print_Area" localSheetId="17">'6.1 Balance Sheet '!$A$2:$S$46</definedName>
    <definedName name="_xlnm.Print_Area" localSheetId="18">'6.2 Income Statement'!$A$1:$U$122</definedName>
    <definedName name="_xlnm.Print_Area" localSheetId="19">'6.3 Cash Flow'!$A$1:$M$44</definedName>
    <definedName name="_xlnm.Print_Area" localSheetId="22">'6.5 PMPM Rev Payer'!$B$3:$AD$31</definedName>
    <definedName name="_xlnm.Print_Area" localSheetId="30">'7.4 CareNavigator'!$B$1:$D$56</definedName>
    <definedName name="_xlnm.Print_Area" localSheetId="32">'7.5 Care Coordination HSA'!$B$1:$K$56</definedName>
    <definedName name="_xlnm.Print_Area" localSheetId="34">'8.1 APM Quality Measures'!$B$3:$F$50</definedName>
    <definedName name="_xlnm.Print_Titles" localSheetId="0">#REF!</definedName>
    <definedName name="_xlnm.Print_Titles" localSheetId="1">#REF!</definedName>
    <definedName name="_xlnm.Print_Titles" localSheetId="18">'6.2 Income Statement'!$4:$5</definedName>
    <definedName name="_xlnm.Print_Titles" localSheetId="22">'6.5 PMPM Rev Payer'!$B:$B</definedName>
    <definedName name="_xlnm.Print_Titles" localSheetId="2">#REF!</definedName>
    <definedName name="_xlnm.Print_Titles">#REF!</definedName>
    <definedName name="prof" localSheetId="0">#REF!</definedName>
    <definedName name="prof" localSheetId="1">#REF!</definedName>
    <definedName name="prof" localSheetId="17">#REF!</definedName>
    <definedName name="prof" localSheetId="19">#REF!</definedName>
    <definedName name="prof" localSheetId="2">#REF!</definedName>
    <definedName name="prof">#REF!</definedName>
    <definedName name="Rate_nmc" localSheetId="0" hidden="1">#REF!</definedName>
    <definedName name="Rate_nmc" localSheetId="1" hidden="1">#REF!</definedName>
    <definedName name="Rate_nmc" localSheetId="17" hidden="1">#REF!</definedName>
    <definedName name="Rate_nmc" localSheetId="2" hidden="1">#REF!</definedName>
    <definedName name="Rate_nmc" hidden="1">#REF!</definedName>
    <definedName name="Rate_nmc1" localSheetId="17" hidden="1">#REF!</definedName>
    <definedName name="Rate_nmc1" hidden="1">#REF!</definedName>
    <definedName name="REHAB" localSheetId="0">'[26]M''care IP DRG'!#REF!</definedName>
    <definedName name="REHAB" localSheetId="1">'[26]M''care IP DRG'!#REF!</definedName>
    <definedName name="REHAB" localSheetId="17">'[27]M''care IP DRG'!#REF!</definedName>
    <definedName name="REHAB" localSheetId="2">'[26]M''care IP DRG'!#REF!</definedName>
    <definedName name="REHAB">'[27]M''care IP DRG'!#REF!</definedName>
    <definedName name="report_type">[7]Orientation!$C$24</definedName>
    <definedName name="REPORT1" localSheetId="0">#REF!</definedName>
    <definedName name="REPORT1" localSheetId="1">#REF!</definedName>
    <definedName name="REPORT1" localSheetId="17">#REF!</definedName>
    <definedName name="REPORT1" localSheetId="19">#REF!</definedName>
    <definedName name="REPORT1" localSheetId="2">#REF!</definedName>
    <definedName name="REPORT1">#REF!</definedName>
    <definedName name="REPORT11" localSheetId="0">#REF!</definedName>
    <definedName name="REPORT11" localSheetId="1">#REF!</definedName>
    <definedName name="REPORT11" localSheetId="17">#REF!</definedName>
    <definedName name="REPORT11" localSheetId="2">#REF!</definedName>
    <definedName name="REPORT11">#REF!</definedName>
    <definedName name="REPORT3" localSheetId="0">#REF!</definedName>
    <definedName name="REPORT3" localSheetId="1">#REF!</definedName>
    <definedName name="REPORT3" localSheetId="17">#REF!</definedName>
    <definedName name="REPORT3" localSheetId="2">#REF!</definedName>
    <definedName name="REPORT3">#REF!</definedName>
    <definedName name="REPORT4" localSheetId="17">#REF!</definedName>
    <definedName name="REPORT4">#REF!</definedName>
    <definedName name="REPORT5" localSheetId="17">#REF!</definedName>
    <definedName name="REPORT5">#REF!</definedName>
    <definedName name="REPORT6" localSheetId="17">#REF!</definedName>
    <definedName name="REPORT6">#REF!</definedName>
    <definedName name="REPORT7" localSheetId="17">#REF!</definedName>
    <definedName name="REPORT7">#REF!</definedName>
    <definedName name="REPORT8" localSheetId="17">#REF!</definedName>
    <definedName name="REPORT8">#REF!</definedName>
    <definedName name="ReportVersion">[7]Settings!$D$5</definedName>
    <definedName name="RevbyPayor" localSheetId="0">[21]Stats!$A$8:$V$124</definedName>
    <definedName name="RevbyPayor" localSheetId="1">[21]Stats!$A$8:$V$124</definedName>
    <definedName name="RevbyPayor" localSheetId="2">[21]Stats!$A$8:$V$124</definedName>
    <definedName name="RevbyPayor">[22]Stats!$A$8:$V$124</definedName>
    <definedName name="Revenue" localSheetId="0">#REF!</definedName>
    <definedName name="Revenue" localSheetId="1">#REF!</definedName>
    <definedName name="Revenue" localSheetId="17">#REF!</definedName>
    <definedName name="Revenue" localSheetId="19">#REF!</definedName>
    <definedName name="Revenue" localSheetId="2">#REF!</definedName>
    <definedName name="Revenue">#REF!</definedName>
    <definedName name="rngCreateLog">[7]Delivery!$B$12</definedName>
    <definedName name="rngFilePassword">[7]Delivery!$B$6</definedName>
    <definedName name="rngSourceTab">[7]Delivery!$E$8</definedName>
    <definedName name="rowgroup">[7]Orientation!$C$17</definedName>
    <definedName name="rowsegment">[7]Orientation!$B$17</definedName>
    <definedName name="ScenGrpList" localSheetId="0">OFFSET([28]Control!$AG$1,0,0,COUNTIF([28]Control!$AG:$AG,"&gt;"""),1)</definedName>
    <definedName name="ScenGrpList" localSheetId="1">OFFSET([28]Control!$AG$1,0,0,COUNTIF([28]Control!$AG:$AG,"&gt;"""),1)</definedName>
    <definedName name="ScenGrpList" localSheetId="2">OFFSET([28]Control!$AG$1,0,0,COUNTIF([28]Control!$AG:$AG,"&gt;"""),1)</definedName>
    <definedName name="ScenGrpList">OFFSET([28]Control!$AG$1,0,0,COUNTIF([28]Control!$AG$1:$AG$65536,"&gt;"""),1)</definedName>
    <definedName name="Sequential_Group">[7]Settings!$J$6</definedName>
    <definedName name="Sequential_Segment">[7]Settings!$I$6</definedName>
    <definedName name="Sequential_Sort">[7]Settings!$I$10:$J$11</definedName>
    <definedName name="Slicer_Category">#N/A</definedName>
    <definedName name="Software_Complexity_Factor">[15]Assumptions!$D$30</definedName>
    <definedName name="Software_Depreciation_Term">[15]Assumptions!$C$21</definedName>
    <definedName name="sortcol" localSheetId="0">#REF!</definedName>
    <definedName name="sortcol" localSheetId="1">#REF!</definedName>
    <definedName name="sortcol" localSheetId="17">#REF!</definedName>
    <definedName name="sortcol" localSheetId="19">#REF!</definedName>
    <definedName name="sortcol" localSheetId="2">#REF!</definedName>
    <definedName name="sortcol">#REF!</definedName>
    <definedName name="Staff_Complexity_Factor">[15]Assumptions!$I$30</definedName>
    <definedName name="START" localSheetId="0">#REF!</definedName>
    <definedName name="START" localSheetId="1">#REF!</definedName>
    <definedName name="START" localSheetId="17">#REF!</definedName>
    <definedName name="START" localSheetId="19">#REF!</definedName>
    <definedName name="START" localSheetId="2">#REF!</definedName>
    <definedName name="START">#REF!</definedName>
    <definedName name="STAT">[29]List!$A$2:$A$88</definedName>
    <definedName name="Stat2">[29]List!$A$2:$A$88</definedName>
    <definedName name="Supplemental_filter" localSheetId="23">[28]Settings!$C$31</definedName>
    <definedName name="Supplemental_filter">[7]Settings!$C$31</definedName>
    <definedName name="Time">[14]Options!$L$4:$L$49</definedName>
    <definedName name="timeseries">[7]Orientation!$B$6:$C$13</definedName>
    <definedName name="Types" localSheetId="0">[30]t!$A$2:$A$7</definedName>
    <definedName name="Types" localSheetId="1">[30]t!$A$2:$A$7</definedName>
    <definedName name="Types" localSheetId="2">[30]t!$A$2:$A$7</definedName>
    <definedName name="Types">[31]t!$A$2:$A$7</definedName>
    <definedName name="Vendor_Complexity_Factor">[15]Assumptions!$J$30</definedName>
    <definedName name="w" localSheetId="0" hidden="1">{"add",#N/A,FALSE,"code"}</definedName>
    <definedName name="w" localSheetId="1" hidden="1">{"add",#N/A,FALSE,"code"}</definedName>
    <definedName name="w" localSheetId="13" hidden="1">{"add",#N/A,FALSE,"code"}</definedName>
    <definedName name="w" localSheetId="18" hidden="1">{"add",#N/A,FALSE,"code"}</definedName>
    <definedName name="w" localSheetId="19" hidden="1">{"add",#N/A,FALSE,"code"}</definedName>
    <definedName name="w" localSheetId="22" hidden="1">{"add",#N/A,FALSE,"code"}</definedName>
    <definedName name="w" localSheetId="2" hidden="1">{"add",#N/A,FALSE,"code"}</definedName>
    <definedName name="w" hidden="1">{"add",#N/A,FALSE,"code"}</definedName>
    <definedName name="WC_AR" localSheetId="0">#REF!</definedName>
    <definedName name="WC_AR" localSheetId="1">#REF!</definedName>
    <definedName name="WC_AR" localSheetId="17">#REF!</definedName>
    <definedName name="WC_AR" localSheetId="19">#REF!</definedName>
    <definedName name="WC_AR" localSheetId="2">#REF!</definedName>
    <definedName name="WC_AR">#REF!</definedName>
    <definedName name="wrn.rep1." localSheetId="0" hidden="1">{"add",#N/A,FALSE,"code"}</definedName>
    <definedName name="wrn.rep1." localSheetId="1" hidden="1">{"add",#N/A,FALSE,"code"}</definedName>
    <definedName name="wrn.rep1." localSheetId="13" hidden="1">{"add",#N/A,FALSE,"code"}</definedName>
    <definedName name="wrn.rep1." localSheetId="18" hidden="1">{"add",#N/A,FALSE,"code"}</definedName>
    <definedName name="wrn.rep1." localSheetId="19" hidden="1">{"add",#N/A,FALSE,"code"}</definedName>
    <definedName name="wrn.rep1." localSheetId="22" hidden="1">{"add",#N/A,FALSE,"code"}</definedName>
    <definedName name="wrn.rep1." localSheetId="23" hidden="1">{"add",#N/A,FALSE,"code"}</definedName>
    <definedName name="wrn.rep1." localSheetId="2" hidden="1">{"add",#N/A,FALSE,"code"}</definedName>
    <definedName name="wrn.rep1." hidden="1">{"add",#N/A,FALSE,"code"}</definedName>
    <definedName name="wrn.rep1._1" localSheetId="0" hidden="1">{"add",#N/A,FALSE,"code"}</definedName>
    <definedName name="wrn.rep1._1" localSheetId="1" hidden="1">{"add",#N/A,FALSE,"code"}</definedName>
    <definedName name="wrn.rep1._1" localSheetId="13" hidden="1">{"add",#N/A,FALSE,"code"}</definedName>
    <definedName name="wrn.rep1._1" localSheetId="18" hidden="1">{"add",#N/A,FALSE,"code"}</definedName>
    <definedName name="wrn.rep1._1" localSheetId="19" hidden="1">{"add",#N/A,FALSE,"code"}</definedName>
    <definedName name="wrn.rep1._1" localSheetId="22" hidden="1">{"add",#N/A,FALSE,"code"}</definedName>
    <definedName name="wrn.rep1._1" localSheetId="2" hidden="1">{"add",#N/A,FALSE,"code"}</definedName>
    <definedName name="wrn.rep1._1" hidden="1">{"add",#N/A,FALSE,"code"}</definedName>
    <definedName name="x" localSheetId="0" hidden="1">#REF!</definedName>
    <definedName name="x" localSheetId="1" hidden="1">#REF!</definedName>
    <definedName name="x" localSheetId="17" hidden="1">#REF!</definedName>
    <definedName name="x" localSheetId="19" hidden="1">#REF!</definedName>
    <definedName name="x" localSheetId="2" hidden="1">#REF!</definedName>
    <definedName name="x" hidden="1">#REF!</definedName>
    <definedName name="xperiod">[7]Orientation!$G$15</definedName>
    <definedName name="xtabin">[7]Hidden!$D$10:$H$11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5" i="66" l="1"/>
  <c r="O45" i="66"/>
  <c r="O47" i="66" s="1"/>
  <c r="M45" i="66"/>
  <c r="L45" i="66"/>
  <c r="J45" i="66"/>
  <c r="I45" i="66"/>
  <c r="G45" i="66"/>
  <c r="G47" i="66" s="1"/>
  <c r="F45" i="66"/>
  <c r="F47" i="66" s="1"/>
  <c r="D45" i="66"/>
  <c r="C45" i="66"/>
  <c r="C47" i="66" s="1"/>
  <c r="B45" i="66"/>
  <c r="Q44" i="66"/>
  <c r="Q45" i="66" s="1"/>
  <c r="Q47" i="66" s="1"/>
  <c r="R43" i="66"/>
  <c r="N43" i="66"/>
  <c r="N45" i="66" s="1"/>
  <c r="K43" i="66"/>
  <c r="H43" i="66"/>
  <c r="E43" i="66"/>
  <c r="R42" i="66"/>
  <c r="N42" i="66"/>
  <c r="K42" i="66"/>
  <c r="K45" i="66" s="1"/>
  <c r="H42" i="66"/>
  <c r="H45" i="66" s="1"/>
  <c r="E42" i="66"/>
  <c r="E45" i="66" s="1"/>
  <c r="O40" i="66"/>
  <c r="G40" i="66"/>
  <c r="C40" i="66"/>
  <c r="R39" i="66"/>
  <c r="Q39" i="66"/>
  <c r="N39" i="66"/>
  <c r="K39" i="66"/>
  <c r="H39" i="66"/>
  <c r="E39" i="66"/>
  <c r="R38" i="66"/>
  <c r="Q38" i="66"/>
  <c r="N38" i="66"/>
  <c r="K38" i="66"/>
  <c r="H38" i="66"/>
  <c r="E38" i="66"/>
  <c r="P36" i="66"/>
  <c r="P40" i="66" s="1"/>
  <c r="O36" i="66"/>
  <c r="M36" i="66"/>
  <c r="M40" i="66" s="1"/>
  <c r="M47" i="66" s="1"/>
  <c r="L36" i="66"/>
  <c r="L40" i="66" s="1"/>
  <c r="J36" i="66"/>
  <c r="J40" i="66" s="1"/>
  <c r="I36" i="66"/>
  <c r="I40" i="66" s="1"/>
  <c r="I47" i="66" s="1"/>
  <c r="H36" i="66"/>
  <c r="H40" i="66" s="1"/>
  <c r="G36" i="66"/>
  <c r="D36" i="66"/>
  <c r="D40" i="66" s="1"/>
  <c r="C36" i="66"/>
  <c r="B36" i="66"/>
  <c r="B40" i="66" s="1"/>
  <c r="N35" i="66"/>
  <c r="K35" i="66"/>
  <c r="H35" i="66"/>
  <c r="E35" i="66"/>
  <c r="N34" i="66"/>
  <c r="K34" i="66"/>
  <c r="H34" i="66"/>
  <c r="E34" i="66"/>
  <c r="N33" i="66"/>
  <c r="K33" i="66"/>
  <c r="H33" i="66"/>
  <c r="E33" i="66"/>
  <c r="Q32" i="66"/>
  <c r="R32" i="66" s="1"/>
  <c r="N32" i="66"/>
  <c r="K32" i="66"/>
  <c r="H32" i="66"/>
  <c r="E32" i="66"/>
  <c r="N31" i="66"/>
  <c r="K31" i="66"/>
  <c r="H31" i="66"/>
  <c r="E31" i="66"/>
  <c r="Q30" i="66"/>
  <c r="R30" i="66" s="1"/>
  <c r="N30" i="66"/>
  <c r="K30" i="66"/>
  <c r="H30" i="66"/>
  <c r="E30" i="66"/>
  <c r="N29" i="66"/>
  <c r="K29" i="66"/>
  <c r="H29" i="66"/>
  <c r="E29" i="66"/>
  <c r="N28" i="66"/>
  <c r="K28" i="66"/>
  <c r="H28" i="66"/>
  <c r="E28" i="66"/>
  <c r="Q27" i="66"/>
  <c r="Q36" i="66" s="1"/>
  <c r="Q40" i="66" s="1"/>
  <c r="N27" i="66"/>
  <c r="N36" i="66" s="1"/>
  <c r="N40" i="66" s="1"/>
  <c r="K27" i="66"/>
  <c r="K36" i="66" s="1"/>
  <c r="K40" i="66" s="1"/>
  <c r="H27" i="66"/>
  <c r="F27" i="66"/>
  <c r="F36" i="66" s="1"/>
  <c r="F40" i="66" s="1"/>
  <c r="E27" i="66"/>
  <c r="E36" i="66" s="1"/>
  <c r="E40" i="66" s="1"/>
  <c r="N24" i="66"/>
  <c r="K24" i="66"/>
  <c r="H24" i="66"/>
  <c r="E24" i="66"/>
  <c r="Q23" i="66"/>
  <c r="R23" i="66" s="1"/>
  <c r="N23" i="66"/>
  <c r="K23" i="66"/>
  <c r="H23" i="66"/>
  <c r="E23" i="66"/>
  <c r="N22" i="66"/>
  <c r="K22" i="66"/>
  <c r="H22" i="66"/>
  <c r="E22" i="66"/>
  <c r="O20" i="66"/>
  <c r="O25" i="66" s="1"/>
  <c r="C20" i="66"/>
  <c r="C50" i="66" s="1"/>
  <c r="R19" i="66"/>
  <c r="Q19" i="66"/>
  <c r="N19" i="66"/>
  <c r="K19" i="66"/>
  <c r="H19" i="66"/>
  <c r="E19" i="66"/>
  <c r="N18" i="66"/>
  <c r="K18" i="66"/>
  <c r="H18" i="66"/>
  <c r="E18" i="66"/>
  <c r="N17" i="66"/>
  <c r="K17" i="66"/>
  <c r="H17" i="66"/>
  <c r="E17" i="66"/>
  <c r="R16" i="66"/>
  <c r="Q16" i="66"/>
  <c r="N16" i="66"/>
  <c r="K16" i="66"/>
  <c r="H16" i="66"/>
  <c r="E16" i="66"/>
  <c r="P14" i="66"/>
  <c r="P20" i="66" s="1"/>
  <c r="O14" i="66"/>
  <c r="N14" i="66"/>
  <c r="N20" i="66" s="1"/>
  <c r="M14" i="66"/>
  <c r="M20" i="66" s="1"/>
  <c r="L14" i="66"/>
  <c r="L20" i="66" s="1"/>
  <c r="L25" i="66" s="1"/>
  <c r="J14" i="66"/>
  <c r="J20" i="66" s="1"/>
  <c r="I14" i="66"/>
  <c r="I20" i="66" s="1"/>
  <c r="F14" i="66"/>
  <c r="F20" i="66" s="1"/>
  <c r="D14" i="66"/>
  <c r="D20" i="66" s="1"/>
  <c r="C14" i="66"/>
  <c r="B14" i="66"/>
  <c r="B20" i="66" s="1"/>
  <c r="Q13" i="66"/>
  <c r="R13" i="66" s="1"/>
  <c r="N13" i="66"/>
  <c r="K13" i="66"/>
  <c r="H13" i="66"/>
  <c r="E13" i="66"/>
  <c r="Q12" i="66"/>
  <c r="R12" i="66" s="1"/>
  <c r="R14" i="66" s="1"/>
  <c r="R20" i="66" s="1"/>
  <c r="R25" i="66" s="1"/>
  <c r="N12" i="66"/>
  <c r="K12" i="66"/>
  <c r="K14" i="66" s="1"/>
  <c r="K20" i="66" s="1"/>
  <c r="G12" i="66"/>
  <c r="G14" i="66" s="1"/>
  <c r="G20" i="66" s="1"/>
  <c r="E12" i="66"/>
  <c r="E14" i="66" s="1"/>
  <c r="E20" i="66" s="1"/>
  <c r="D25" i="66" l="1"/>
  <c r="D50" i="66"/>
  <c r="P50" i="66"/>
  <c r="P25" i="66"/>
  <c r="K47" i="66"/>
  <c r="L47" i="66"/>
  <c r="L48" i="66" s="1"/>
  <c r="G50" i="66"/>
  <c r="G25" i="66"/>
  <c r="F50" i="66"/>
  <c r="F25" i="66"/>
  <c r="M25" i="66"/>
  <c r="M50" i="66"/>
  <c r="B47" i="66"/>
  <c r="E50" i="66"/>
  <c r="E25" i="66"/>
  <c r="B50" i="66"/>
  <c r="B25" i="66"/>
  <c r="I50" i="66"/>
  <c r="I25" i="66"/>
  <c r="O48" i="66"/>
  <c r="O51" i="66"/>
  <c r="K51" i="66"/>
  <c r="E47" i="66"/>
  <c r="N47" i="66"/>
  <c r="K50" i="66"/>
  <c r="K25" i="66"/>
  <c r="K48" i="66" s="1"/>
  <c r="N25" i="66"/>
  <c r="N50" i="66"/>
  <c r="J50" i="66"/>
  <c r="J25" i="66"/>
  <c r="H47" i="66"/>
  <c r="D47" i="66"/>
  <c r="J47" i="66"/>
  <c r="P47" i="66"/>
  <c r="Q14" i="66"/>
  <c r="Q20" i="66" s="1"/>
  <c r="R27" i="66"/>
  <c r="R36" i="66" s="1"/>
  <c r="R40" i="66" s="1"/>
  <c r="O50" i="66"/>
  <c r="H12" i="66"/>
  <c r="H14" i="66" s="1"/>
  <c r="H20" i="66" s="1"/>
  <c r="C25" i="66"/>
  <c r="R44" i="66"/>
  <c r="R45" i="66" s="1"/>
  <c r="R47" i="66" s="1"/>
  <c r="B48" i="66" l="1"/>
  <c r="B51" i="66"/>
  <c r="F48" i="66"/>
  <c r="F51" i="66"/>
  <c r="C48" i="66"/>
  <c r="C51" i="66"/>
  <c r="N48" i="66"/>
  <c r="N51" i="66"/>
  <c r="M51" i="66"/>
  <c r="M48" i="66"/>
  <c r="Q50" i="66"/>
  <c r="Q25" i="66"/>
  <c r="H50" i="66"/>
  <c r="H25" i="66"/>
  <c r="J48" i="66"/>
  <c r="J51" i="66"/>
  <c r="I48" i="66"/>
  <c r="I51" i="66"/>
  <c r="E48" i="66"/>
  <c r="E51" i="66"/>
  <c r="G48" i="66"/>
  <c r="G51" i="66"/>
  <c r="P51" i="66"/>
  <c r="P48" i="66"/>
  <c r="D51" i="66"/>
  <c r="D48" i="66"/>
  <c r="Q51" i="66" l="1"/>
  <c r="Q48" i="66"/>
  <c r="H48" i="66"/>
  <c r="H51" i="66"/>
  <c r="P8" i="8" l="1"/>
  <c r="M108" i="8"/>
  <c r="O47" i="7"/>
  <c r="N47" i="7"/>
  <c r="O44" i="7"/>
  <c r="N44" i="7"/>
  <c r="M44" i="7"/>
  <c r="O43" i="7"/>
  <c r="N43" i="7"/>
  <c r="M43" i="7"/>
  <c r="L47" i="7"/>
  <c r="L44" i="7"/>
  <c r="L43" i="7"/>
  <c r="R47" i="7"/>
  <c r="R44" i="7"/>
  <c r="R43" i="7"/>
  <c r="J43" i="7"/>
  <c r="J44" i="7"/>
  <c r="Q47" i="7"/>
  <c r="Q44" i="7"/>
  <c r="Q43" i="7"/>
  <c r="P47" i="7"/>
  <c r="P44" i="7"/>
  <c r="P43" i="7"/>
  <c r="D22" i="42"/>
  <c r="E22" i="42"/>
  <c r="G22" i="42"/>
  <c r="H22" i="42"/>
  <c r="J22" i="42"/>
  <c r="K22" i="42"/>
  <c r="M22" i="42"/>
  <c r="N22" i="42"/>
  <c r="P22" i="42"/>
  <c r="Q22" i="42"/>
  <c r="S22" i="42"/>
  <c r="T22" i="42"/>
  <c r="V22" i="42"/>
  <c r="X22" i="42"/>
  <c r="Y22" i="42"/>
  <c r="AA22" i="42"/>
  <c r="AB22" i="42"/>
  <c r="I19" i="51"/>
  <c r="I23" i="51" s="1"/>
  <c r="I29" i="51" s="1"/>
  <c r="J19" i="51"/>
  <c r="J23" i="51" s="1"/>
  <c r="J29" i="51" s="1"/>
  <c r="N12" i="10"/>
  <c r="M12" i="10"/>
  <c r="L12" i="10"/>
  <c r="K12" i="10"/>
  <c r="J12" i="10"/>
  <c r="I12" i="10"/>
  <c r="V25" i="11"/>
  <c r="V26" i="11" s="1"/>
  <c r="U25" i="11"/>
  <c r="T25" i="11"/>
  <c r="S25" i="11"/>
  <c r="V22" i="11"/>
  <c r="U22" i="11"/>
  <c r="T22" i="11"/>
  <c r="T26" i="11" s="1"/>
  <c r="S22" i="11"/>
  <c r="V14" i="11"/>
  <c r="U14" i="11"/>
  <c r="T14" i="11"/>
  <c r="S14" i="11"/>
  <c r="V9" i="11"/>
  <c r="U9" i="11"/>
  <c r="U26" i="11" s="1"/>
  <c r="T9" i="11"/>
  <c r="S9" i="11"/>
  <c r="S26" i="11"/>
  <c r="G10" i="51"/>
  <c r="G13" i="51" s="1"/>
  <c r="G19" i="51" s="1"/>
  <c r="G23" i="51" s="1"/>
  <c r="G29" i="51" s="1"/>
  <c r="H10" i="51"/>
  <c r="H13" i="51"/>
  <c r="H19" i="51" s="1"/>
  <c r="H23" i="51" s="1"/>
  <c r="H29" i="51" s="1"/>
  <c r="E18" i="51"/>
  <c r="F18" i="51"/>
  <c r="G18" i="51"/>
  <c r="H18" i="51"/>
  <c r="C18" i="51"/>
  <c r="D18" i="51"/>
  <c r="F10" i="51"/>
  <c r="F13" i="51"/>
  <c r="F19" i="51" s="1"/>
  <c r="F23" i="51" s="1"/>
  <c r="F29" i="51" s="1"/>
  <c r="E10" i="51"/>
  <c r="E13" i="51" s="1"/>
  <c r="E19" i="51" s="1"/>
  <c r="E23" i="51" s="1"/>
  <c r="E29" i="51" s="1"/>
  <c r="D10" i="51"/>
  <c r="C10" i="51"/>
  <c r="C13" i="51"/>
  <c r="C19" i="51" s="1"/>
  <c r="C23" i="51" s="1"/>
  <c r="C29" i="51" s="1"/>
  <c r="D13" i="51"/>
  <c r="D19" i="51" s="1"/>
  <c r="D23" i="51" s="1"/>
  <c r="D29" i="51" s="1"/>
  <c r="G37" i="45"/>
  <c r="G38" i="45"/>
  <c r="G21" i="45"/>
  <c r="G9" i="45"/>
  <c r="H37" i="45"/>
  <c r="H38" i="45"/>
  <c r="H21" i="45"/>
  <c r="H9" i="45"/>
  <c r="D38" i="45"/>
  <c r="D37" i="45"/>
  <c r="E37" i="45"/>
  <c r="E38" i="45" s="1"/>
  <c r="F37" i="45"/>
  <c r="F38" i="45" s="1"/>
  <c r="C37" i="45"/>
  <c r="C38" i="45" s="1"/>
  <c r="D21" i="45"/>
  <c r="E21" i="45"/>
  <c r="F21" i="45"/>
  <c r="C21" i="45"/>
  <c r="D9" i="45"/>
  <c r="E9" i="45"/>
  <c r="F9" i="45"/>
  <c r="C9" i="45"/>
  <c r="D12" i="10"/>
  <c r="E12" i="10"/>
  <c r="F12" i="10"/>
  <c r="G12" i="10"/>
  <c r="H12" i="10"/>
  <c r="H12" i="6"/>
  <c r="J12" i="6" s="1"/>
  <c r="H10" i="6"/>
  <c r="J10" i="6" s="1"/>
  <c r="F14" i="12"/>
  <c r="F16" i="12" s="1"/>
  <c r="E14" i="12"/>
  <c r="F6" i="12"/>
  <c r="E6" i="12"/>
  <c r="E16" i="12" s="1"/>
  <c r="C14" i="12"/>
  <c r="I14" i="12" s="1"/>
  <c r="I9" i="12"/>
  <c r="I10" i="12"/>
  <c r="I11" i="12"/>
  <c r="I12" i="12"/>
  <c r="I13" i="12"/>
  <c r="I15" i="12"/>
  <c r="D6" i="12"/>
  <c r="D14" i="12"/>
  <c r="I4" i="12"/>
  <c r="I5" i="12"/>
  <c r="C6" i="12"/>
  <c r="I6" i="12" s="1"/>
  <c r="I8" i="12"/>
  <c r="D16" i="12"/>
  <c r="R25" i="11"/>
  <c r="AD25" i="11" s="1"/>
  <c r="Q25" i="11"/>
  <c r="AC25" i="11" s="1"/>
  <c r="P25" i="11"/>
  <c r="O25" i="11"/>
  <c r="N25" i="11"/>
  <c r="M25" i="11"/>
  <c r="X25" i="11" s="1"/>
  <c r="L25" i="11"/>
  <c r="K25" i="11"/>
  <c r="J25" i="11"/>
  <c r="I25" i="11"/>
  <c r="H25" i="11"/>
  <c r="G25" i="11"/>
  <c r="F25" i="11"/>
  <c r="W25" i="11" s="1"/>
  <c r="E25" i="11"/>
  <c r="D25" i="11"/>
  <c r="C25" i="11"/>
  <c r="AD24" i="11"/>
  <c r="AC24" i="11"/>
  <c r="AB24" i="11"/>
  <c r="AA24" i="11"/>
  <c r="Z24" i="11"/>
  <c r="Y24" i="11"/>
  <c r="X24" i="11"/>
  <c r="W24" i="11"/>
  <c r="R22" i="11"/>
  <c r="AD22" i="11" s="1"/>
  <c r="Q22" i="11"/>
  <c r="AA22" i="11" s="1"/>
  <c r="P22" i="11"/>
  <c r="O22" i="11"/>
  <c r="N22" i="11"/>
  <c r="W22" i="11" s="1"/>
  <c r="M22" i="11"/>
  <c r="X22" i="11" s="1"/>
  <c r="L22" i="11"/>
  <c r="K22" i="11"/>
  <c r="K26" i="11" s="1"/>
  <c r="J22" i="11"/>
  <c r="I22" i="11"/>
  <c r="H22" i="11"/>
  <c r="G22" i="11"/>
  <c r="F22" i="11"/>
  <c r="E22" i="11"/>
  <c r="D22" i="11"/>
  <c r="C22" i="11"/>
  <c r="AD21" i="11"/>
  <c r="AC21" i="11"/>
  <c r="AB21" i="11"/>
  <c r="AA21" i="11"/>
  <c r="Z21" i="11"/>
  <c r="Y21" i="11"/>
  <c r="X21" i="11"/>
  <c r="W21" i="11"/>
  <c r="AD20" i="11"/>
  <c r="AC20" i="11"/>
  <c r="AB20" i="11"/>
  <c r="AA20" i="11"/>
  <c r="Z20" i="11"/>
  <c r="Y20" i="11"/>
  <c r="X20" i="11"/>
  <c r="W20" i="11"/>
  <c r="AD19" i="11"/>
  <c r="AC19" i="11"/>
  <c r="AB19" i="11"/>
  <c r="AA19" i="11"/>
  <c r="Z19" i="11"/>
  <c r="Y19" i="11"/>
  <c r="X19" i="11"/>
  <c r="W19" i="11"/>
  <c r="AD18" i="11"/>
  <c r="AC18" i="11"/>
  <c r="AB18" i="11"/>
  <c r="AA18" i="11"/>
  <c r="Z18" i="11"/>
  <c r="Y18" i="11"/>
  <c r="X18" i="11"/>
  <c r="W18" i="11"/>
  <c r="AD17" i="11"/>
  <c r="AC17" i="11"/>
  <c r="AB17" i="11"/>
  <c r="AA17" i="11"/>
  <c r="Z17" i="11"/>
  <c r="Y17" i="11"/>
  <c r="X17" i="11"/>
  <c r="W17" i="11"/>
  <c r="AD16" i="11"/>
  <c r="AC16" i="11"/>
  <c r="AB16" i="11"/>
  <c r="AA16" i="11"/>
  <c r="Z16" i="11"/>
  <c r="Y16" i="11"/>
  <c r="X16" i="11"/>
  <c r="W16" i="11"/>
  <c r="R14" i="11"/>
  <c r="AB14" i="11" s="1"/>
  <c r="Q14" i="11"/>
  <c r="AC14" i="11" s="1"/>
  <c r="P14" i="11"/>
  <c r="O14" i="11"/>
  <c r="N14" i="11"/>
  <c r="W14" i="11" s="1"/>
  <c r="M14" i="11"/>
  <c r="Z14" i="11" s="1"/>
  <c r="L14" i="11"/>
  <c r="K14" i="11"/>
  <c r="J14" i="11"/>
  <c r="I14" i="11"/>
  <c r="H14" i="11"/>
  <c r="G14" i="11"/>
  <c r="F14" i="11"/>
  <c r="E14" i="11"/>
  <c r="D14" i="11"/>
  <c r="D26" i="11" s="1"/>
  <c r="C14" i="11"/>
  <c r="AD13" i="11"/>
  <c r="AC13" i="11"/>
  <c r="AB13" i="11"/>
  <c r="AA13" i="11"/>
  <c r="Z13" i="11"/>
  <c r="Y13" i="11"/>
  <c r="X13" i="11"/>
  <c r="W13" i="11"/>
  <c r="AD12" i="11"/>
  <c r="AC12" i="11"/>
  <c r="AB12" i="11"/>
  <c r="AA12" i="11"/>
  <c r="Z12" i="11"/>
  <c r="Y12" i="11"/>
  <c r="X12" i="11"/>
  <c r="W12" i="11"/>
  <c r="AD11" i="11"/>
  <c r="AC11" i="11"/>
  <c r="AB11" i="11"/>
  <c r="AA11" i="11"/>
  <c r="Z11" i="11"/>
  <c r="Y11" i="11"/>
  <c r="X11" i="11"/>
  <c r="W11" i="11"/>
  <c r="R9" i="11"/>
  <c r="Q9" i="11"/>
  <c r="Q26" i="11"/>
  <c r="P9" i="11"/>
  <c r="O9" i="11"/>
  <c r="N9" i="11"/>
  <c r="M9" i="11"/>
  <c r="Z9" i="11" s="1"/>
  <c r="L9" i="11"/>
  <c r="K9" i="11"/>
  <c r="J9" i="11"/>
  <c r="I9" i="11"/>
  <c r="I26" i="11" s="1"/>
  <c r="H9" i="11"/>
  <c r="G9" i="11"/>
  <c r="G26" i="11" s="1"/>
  <c r="F9" i="11"/>
  <c r="E9" i="11"/>
  <c r="E26" i="11" s="1"/>
  <c r="D9" i="11"/>
  <c r="C9" i="11"/>
  <c r="AD8" i="11"/>
  <c r="AC8" i="11"/>
  <c r="AB8" i="11"/>
  <c r="AA8" i="11"/>
  <c r="Z8" i="11"/>
  <c r="Y8" i="11"/>
  <c r="X8" i="11"/>
  <c r="W8" i="11"/>
  <c r="AD7" i="11"/>
  <c r="AC7" i="11"/>
  <c r="AB7" i="11"/>
  <c r="AA7" i="11"/>
  <c r="Z7" i="11"/>
  <c r="Y7" i="11"/>
  <c r="X7" i="11"/>
  <c r="W7" i="11"/>
  <c r="AD6" i="11"/>
  <c r="AC6" i="11"/>
  <c r="AB6" i="11"/>
  <c r="AA6" i="11"/>
  <c r="Z6" i="11"/>
  <c r="Y6" i="11"/>
  <c r="X6" i="11"/>
  <c r="W6" i="11"/>
  <c r="C12" i="10"/>
  <c r="O115" i="8"/>
  <c r="N115" i="8"/>
  <c r="M115" i="8"/>
  <c r="L115" i="8"/>
  <c r="O114" i="8"/>
  <c r="N114" i="8"/>
  <c r="M114" i="8"/>
  <c r="L114" i="8"/>
  <c r="O113" i="8"/>
  <c r="N113" i="8"/>
  <c r="M113" i="8"/>
  <c r="L113" i="8"/>
  <c r="O112" i="8"/>
  <c r="N112" i="8"/>
  <c r="M112" i="8"/>
  <c r="L112" i="8"/>
  <c r="U109" i="8"/>
  <c r="T109" i="8"/>
  <c r="S109" i="8"/>
  <c r="R109" i="8"/>
  <c r="Q109" i="8"/>
  <c r="P109" i="8"/>
  <c r="U106" i="8"/>
  <c r="T106" i="8"/>
  <c r="S106" i="8"/>
  <c r="R106" i="8"/>
  <c r="Q106" i="8"/>
  <c r="P106" i="8"/>
  <c r="U104" i="8"/>
  <c r="T104" i="8"/>
  <c r="S104" i="8"/>
  <c r="R104" i="8"/>
  <c r="Q104" i="8"/>
  <c r="P104" i="8"/>
  <c r="U102" i="8"/>
  <c r="T102" i="8"/>
  <c r="S102" i="8"/>
  <c r="R102" i="8"/>
  <c r="Q102" i="8"/>
  <c r="P102" i="8"/>
  <c r="U99" i="8"/>
  <c r="T99" i="8"/>
  <c r="S99" i="8"/>
  <c r="R99" i="8"/>
  <c r="Q99" i="8"/>
  <c r="P99" i="8"/>
  <c r="U98" i="8"/>
  <c r="T98" i="8"/>
  <c r="S98" i="8"/>
  <c r="R98" i="8"/>
  <c r="Q98" i="8"/>
  <c r="P98" i="8"/>
  <c r="U97" i="8"/>
  <c r="T97" i="8"/>
  <c r="S97" i="8"/>
  <c r="R97" i="8"/>
  <c r="Q97" i="8"/>
  <c r="P97" i="8"/>
  <c r="U96" i="8"/>
  <c r="T96" i="8"/>
  <c r="S96" i="8"/>
  <c r="R96" i="8"/>
  <c r="Q96" i="8"/>
  <c r="P96" i="8"/>
  <c r="U95" i="8"/>
  <c r="T95" i="8"/>
  <c r="S95" i="8"/>
  <c r="R95" i="8"/>
  <c r="Q95" i="8"/>
  <c r="P95" i="8"/>
  <c r="U94" i="8"/>
  <c r="T94" i="8"/>
  <c r="S94" i="8"/>
  <c r="R94" i="8"/>
  <c r="Q94" i="8"/>
  <c r="P94" i="8"/>
  <c r="U93" i="8"/>
  <c r="T93" i="8"/>
  <c r="S93" i="8"/>
  <c r="R93" i="8"/>
  <c r="Q93" i="8"/>
  <c r="P93" i="8"/>
  <c r="U92" i="8"/>
  <c r="T92" i="8"/>
  <c r="S92" i="8"/>
  <c r="R92" i="8"/>
  <c r="Q92" i="8"/>
  <c r="P92" i="8"/>
  <c r="U91" i="8"/>
  <c r="T91" i="8"/>
  <c r="S91" i="8"/>
  <c r="R91" i="8"/>
  <c r="Q91" i="8"/>
  <c r="P91" i="8"/>
  <c r="U90" i="8"/>
  <c r="T90" i="8"/>
  <c r="S90" i="8"/>
  <c r="R90" i="8"/>
  <c r="Q90" i="8"/>
  <c r="P90" i="8"/>
  <c r="U89" i="8"/>
  <c r="T89" i="8"/>
  <c r="S89" i="8"/>
  <c r="R89" i="8"/>
  <c r="Q89" i="8"/>
  <c r="P89" i="8"/>
  <c r="U88" i="8"/>
  <c r="T88" i="8"/>
  <c r="S88" i="8"/>
  <c r="R88" i="8"/>
  <c r="Q88" i="8"/>
  <c r="P88" i="8"/>
  <c r="U87" i="8"/>
  <c r="T87" i="8"/>
  <c r="S87" i="8"/>
  <c r="R87" i="8"/>
  <c r="Q87" i="8"/>
  <c r="P87" i="8"/>
  <c r="U84" i="8"/>
  <c r="T84" i="8"/>
  <c r="S84" i="8"/>
  <c r="R84" i="8"/>
  <c r="Q84" i="8"/>
  <c r="P84" i="8"/>
  <c r="U83" i="8"/>
  <c r="T83" i="8"/>
  <c r="S83" i="8"/>
  <c r="R83" i="8"/>
  <c r="Q83" i="8"/>
  <c r="P83" i="8"/>
  <c r="U82" i="8"/>
  <c r="T82" i="8"/>
  <c r="S82" i="8"/>
  <c r="R82" i="8"/>
  <c r="Q82" i="8"/>
  <c r="P82" i="8"/>
  <c r="U81" i="8"/>
  <c r="T81" i="8"/>
  <c r="S81" i="8"/>
  <c r="R81" i="8"/>
  <c r="Q81" i="8"/>
  <c r="P81" i="8"/>
  <c r="U80" i="8"/>
  <c r="T80" i="8"/>
  <c r="S80" i="8"/>
  <c r="R80" i="8"/>
  <c r="Q80" i="8"/>
  <c r="P80" i="8"/>
  <c r="U79" i="8"/>
  <c r="T79" i="8"/>
  <c r="S79" i="8"/>
  <c r="R79" i="8"/>
  <c r="Q79" i="8"/>
  <c r="P79" i="8"/>
  <c r="U78" i="8"/>
  <c r="T78" i="8"/>
  <c r="S78" i="8"/>
  <c r="R78" i="8"/>
  <c r="Q78" i="8"/>
  <c r="P78" i="8"/>
  <c r="U77" i="8"/>
  <c r="T77" i="8"/>
  <c r="S77" i="8"/>
  <c r="R77" i="8"/>
  <c r="Q77" i="8"/>
  <c r="P77" i="8"/>
  <c r="U76" i="8"/>
  <c r="T76" i="8"/>
  <c r="S76" i="8"/>
  <c r="R76" i="8"/>
  <c r="Q76" i="8"/>
  <c r="P76" i="8"/>
  <c r="U75" i="8"/>
  <c r="T75" i="8"/>
  <c r="S75" i="8"/>
  <c r="R75" i="8"/>
  <c r="Q75" i="8"/>
  <c r="P75" i="8"/>
  <c r="U74" i="8"/>
  <c r="T74" i="8"/>
  <c r="S74" i="8"/>
  <c r="R74" i="8"/>
  <c r="Q74" i="8"/>
  <c r="P74" i="8"/>
  <c r="U73" i="8"/>
  <c r="T73" i="8"/>
  <c r="S73" i="8"/>
  <c r="R73" i="8"/>
  <c r="Q73" i="8"/>
  <c r="P73" i="8"/>
  <c r="U70" i="8"/>
  <c r="T70" i="8"/>
  <c r="S70" i="8"/>
  <c r="R70" i="8"/>
  <c r="Q70" i="8"/>
  <c r="P70" i="8"/>
  <c r="U68" i="8"/>
  <c r="T68" i="8"/>
  <c r="S68" i="8"/>
  <c r="R68" i="8"/>
  <c r="Q68" i="8"/>
  <c r="P68" i="8"/>
  <c r="U67" i="8"/>
  <c r="T67" i="8"/>
  <c r="S67" i="8"/>
  <c r="R67" i="8"/>
  <c r="Q67" i="8"/>
  <c r="P67" i="8"/>
  <c r="U66" i="8"/>
  <c r="T66" i="8"/>
  <c r="S66" i="8"/>
  <c r="R66" i="8"/>
  <c r="Q66" i="8"/>
  <c r="P66" i="8"/>
  <c r="U62" i="8"/>
  <c r="T62" i="8"/>
  <c r="S62" i="8"/>
  <c r="R62" i="8"/>
  <c r="Q62" i="8"/>
  <c r="P62" i="8"/>
  <c r="U60" i="8"/>
  <c r="T60" i="8"/>
  <c r="S60" i="8"/>
  <c r="R60" i="8"/>
  <c r="Q60" i="8"/>
  <c r="P60" i="8"/>
  <c r="U57" i="8"/>
  <c r="T57" i="8"/>
  <c r="S57" i="8"/>
  <c r="R57" i="8"/>
  <c r="Q57" i="8"/>
  <c r="P57" i="8"/>
  <c r="U56" i="8"/>
  <c r="T56" i="8"/>
  <c r="S56" i="8"/>
  <c r="R56" i="8"/>
  <c r="Q56" i="8"/>
  <c r="P56" i="8"/>
  <c r="U55" i="8"/>
  <c r="T55" i="8"/>
  <c r="S55" i="8"/>
  <c r="R55" i="8"/>
  <c r="Q55" i="8"/>
  <c r="P55" i="8"/>
  <c r="U54" i="8"/>
  <c r="T54" i="8"/>
  <c r="S54" i="8"/>
  <c r="R54" i="8"/>
  <c r="Q54" i="8"/>
  <c r="P54" i="8"/>
  <c r="U53" i="8"/>
  <c r="T53" i="8"/>
  <c r="S53" i="8"/>
  <c r="R53" i="8"/>
  <c r="Q53" i="8"/>
  <c r="P53" i="8"/>
  <c r="U52" i="8"/>
  <c r="T52" i="8"/>
  <c r="S52" i="8"/>
  <c r="R52" i="8"/>
  <c r="Q52" i="8"/>
  <c r="P52" i="8"/>
  <c r="U51" i="8"/>
  <c r="T51" i="8"/>
  <c r="S51" i="8"/>
  <c r="R51" i="8"/>
  <c r="Q51" i="8"/>
  <c r="P51" i="8"/>
  <c r="R49" i="8"/>
  <c r="U48" i="8"/>
  <c r="T48" i="8"/>
  <c r="S48" i="8"/>
  <c r="R48" i="8"/>
  <c r="Q48" i="8"/>
  <c r="P48" i="8"/>
  <c r="U45" i="8"/>
  <c r="T45" i="8"/>
  <c r="S45" i="8"/>
  <c r="R45" i="8"/>
  <c r="Q45" i="8"/>
  <c r="P45" i="8"/>
  <c r="U44" i="8"/>
  <c r="T44" i="8"/>
  <c r="S44" i="8"/>
  <c r="R44" i="8"/>
  <c r="Q44" i="8"/>
  <c r="P44" i="8"/>
  <c r="U41" i="8"/>
  <c r="T41" i="8"/>
  <c r="S41" i="8"/>
  <c r="R41" i="8"/>
  <c r="Q41" i="8"/>
  <c r="P41" i="8"/>
  <c r="U38" i="8"/>
  <c r="T38" i="8"/>
  <c r="S38" i="8"/>
  <c r="R38" i="8"/>
  <c r="Q38" i="8"/>
  <c r="P38" i="8"/>
  <c r="R36" i="8"/>
  <c r="U35" i="8"/>
  <c r="T35" i="8"/>
  <c r="S35" i="8"/>
  <c r="R35" i="8"/>
  <c r="Q35" i="8"/>
  <c r="P35" i="8"/>
  <c r="P34" i="8"/>
  <c r="P33" i="8"/>
  <c r="U32" i="8"/>
  <c r="T32" i="8"/>
  <c r="S32" i="8"/>
  <c r="R32" i="8"/>
  <c r="Q32" i="8"/>
  <c r="P32" i="8"/>
  <c r="R30" i="8"/>
  <c r="U29" i="8"/>
  <c r="T29" i="8"/>
  <c r="S29" i="8"/>
  <c r="R29" i="8"/>
  <c r="Q29" i="8"/>
  <c r="P29" i="8"/>
  <c r="U26" i="8"/>
  <c r="T26" i="8"/>
  <c r="S26" i="8"/>
  <c r="R26" i="8"/>
  <c r="Q26" i="8"/>
  <c r="P26" i="8"/>
  <c r="U25" i="8"/>
  <c r="T25" i="8"/>
  <c r="S25" i="8"/>
  <c r="R25" i="8"/>
  <c r="Q25" i="8"/>
  <c r="P25" i="8"/>
  <c r="U24" i="8"/>
  <c r="T24" i="8"/>
  <c r="S24" i="8"/>
  <c r="R24" i="8"/>
  <c r="Q24" i="8"/>
  <c r="P24" i="8"/>
  <c r="U23" i="8"/>
  <c r="T23" i="8"/>
  <c r="S23" i="8"/>
  <c r="R23" i="8"/>
  <c r="Q23" i="8"/>
  <c r="P23" i="8"/>
  <c r="U22" i="8"/>
  <c r="T22" i="8"/>
  <c r="S22" i="8"/>
  <c r="R22" i="8"/>
  <c r="Q22" i="8"/>
  <c r="P22" i="8"/>
  <c r="U21" i="8"/>
  <c r="T21" i="8"/>
  <c r="S21" i="8"/>
  <c r="R21" i="8"/>
  <c r="Q21" i="8"/>
  <c r="P21" i="8"/>
  <c r="U20" i="8"/>
  <c r="T20" i="8"/>
  <c r="S20" i="8"/>
  <c r="R20" i="8"/>
  <c r="Q20" i="8"/>
  <c r="P20" i="8"/>
  <c r="U19" i="8"/>
  <c r="T19" i="8"/>
  <c r="S19" i="8"/>
  <c r="R19" i="8"/>
  <c r="Q19" i="8"/>
  <c r="P19" i="8"/>
  <c r="U18" i="8"/>
  <c r="T18" i="8"/>
  <c r="S18" i="8"/>
  <c r="R18" i="8"/>
  <c r="Q18" i="8"/>
  <c r="P18" i="8"/>
  <c r="U17" i="8"/>
  <c r="T17" i="8"/>
  <c r="S17" i="8"/>
  <c r="R17" i="8"/>
  <c r="Q17" i="8"/>
  <c r="P17" i="8"/>
  <c r="U14" i="8"/>
  <c r="T14" i="8"/>
  <c r="S14" i="8"/>
  <c r="R14" i="8"/>
  <c r="Q14" i="8"/>
  <c r="P14" i="8"/>
  <c r="U12" i="8"/>
  <c r="T12" i="8"/>
  <c r="S12" i="8"/>
  <c r="R12" i="8"/>
  <c r="Q12" i="8"/>
  <c r="P12" i="8"/>
  <c r="U11" i="8"/>
  <c r="T11" i="8"/>
  <c r="S11" i="8"/>
  <c r="R11" i="8"/>
  <c r="Q11" i="8"/>
  <c r="P11" i="8"/>
  <c r="U10" i="8"/>
  <c r="T10" i="8"/>
  <c r="S10" i="8"/>
  <c r="R10" i="8"/>
  <c r="Q10" i="8"/>
  <c r="P10" i="8"/>
  <c r="U9" i="8"/>
  <c r="T9" i="8"/>
  <c r="S9" i="8"/>
  <c r="R9" i="8"/>
  <c r="Q9" i="8"/>
  <c r="P9" i="8"/>
  <c r="U8" i="8"/>
  <c r="T8" i="8"/>
  <c r="S8" i="8"/>
  <c r="R8" i="8"/>
  <c r="Q8" i="8"/>
  <c r="S47" i="7"/>
  <c r="K47" i="7"/>
  <c r="I47" i="7"/>
  <c r="H47" i="7"/>
  <c r="G47" i="7"/>
  <c r="E47" i="7"/>
  <c r="S44" i="7"/>
  <c r="K44" i="7"/>
  <c r="I44" i="7"/>
  <c r="H44" i="7"/>
  <c r="G44" i="7"/>
  <c r="F44" i="7"/>
  <c r="E44" i="7"/>
  <c r="C44" i="7"/>
  <c r="S43" i="7"/>
  <c r="K43" i="7"/>
  <c r="I43" i="7"/>
  <c r="H43" i="7"/>
  <c r="G43" i="7"/>
  <c r="F43" i="7"/>
  <c r="E43" i="7"/>
  <c r="D39" i="7"/>
  <c r="B39" i="7"/>
  <c r="B41" i="7" s="1"/>
  <c r="D35" i="7"/>
  <c r="B35" i="7"/>
  <c r="D14" i="7"/>
  <c r="D19" i="7"/>
  <c r="D24" i="7" s="1"/>
  <c r="C14" i="7"/>
  <c r="C19" i="7" s="1"/>
  <c r="C43" i="7" s="1"/>
  <c r="B14" i="7"/>
  <c r="B19" i="7" s="1"/>
  <c r="D41" i="7"/>
  <c r="D43" i="7"/>
  <c r="Y25" i="11"/>
  <c r="F26" i="11"/>
  <c r="J26" i="11"/>
  <c r="N26" i="11"/>
  <c r="W26" i="11" s="1"/>
  <c r="AB25" i="11"/>
  <c r="C26" i="11"/>
  <c r="O26" i="11"/>
  <c r="W9" i="11"/>
  <c r="AB9" i="11"/>
  <c r="Y14" i="11"/>
  <c r="AD14" i="11"/>
  <c r="AA14" i="11"/>
  <c r="AC22" i="11"/>
  <c r="H26" i="11"/>
  <c r="L26" i="11"/>
  <c r="P26" i="11"/>
  <c r="X9" i="11"/>
  <c r="Y22" i="11"/>
  <c r="Y26" i="11"/>
  <c r="Y9" i="11"/>
  <c r="AC9" i="11"/>
  <c r="AD9" i="11"/>
  <c r="H14" i="6"/>
  <c r="J14" i="6"/>
  <c r="H13" i="6"/>
  <c r="J13" i="6" s="1"/>
  <c r="H11" i="6"/>
  <c r="J11" i="6"/>
  <c r="H9" i="6"/>
  <c r="J9" i="6" s="1"/>
  <c r="H8" i="6"/>
  <c r="J8" i="6"/>
  <c r="H6" i="6"/>
  <c r="J6" i="6" s="1"/>
  <c r="D44" i="7" l="1"/>
  <c r="D47" i="7"/>
  <c r="B43" i="7"/>
  <c r="B24" i="7"/>
  <c r="AB22" i="11"/>
  <c r="AC26" i="11"/>
  <c r="AA9" i="11"/>
  <c r="R26" i="11"/>
  <c r="X14" i="11"/>
  <c r="Z22" i="11"/>
  <c r="C16" i="12"/>
  <c r="I16" i="12" s="1"/>
  <c r="M26" i="11"/>
  <c r="Z25" i="11"/>
  <c r="AA25" i="11"/>
  <c r="Z26" i="11" l="1"/>
  <c r="X26" i="11"/>
  <c r="AD26" i="11"/>
  <c r="AB26" i="11"/>
  <c r="B44" i="7"/>
  <c r="B47" i="7"/>
  <c r="AA26"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Theroux, Kelly</author>
  </authors>
  <commentList>
    <comment ref="H10" authorId="0" shapeId="0" xr:uid="{00000000-0006-0000-0D00-000001000000}">
      <text>
        <r>
          <rPr>
            <b/>
            <sz val="9"/>
            <color indexed="81"/>
            <rFont val="Tahoma"/>
            <family val="2"/>
          </rPr>
          <t>Theroux, Kelly:</t>
        </r>
        <r>
          <rPr>
            <sz val="9"/>
            <color indexed="81"/>
            <rFont val="Tahoma"/>
            <family val="2"/>
          </rPr>
          <t xml:space="preserve">
GMCB to complete with submitted data</t>
        </r>
      </text>
    </comment>
    <comment ref="I10" authorId="0" shapeId="0" xr:uid="{00000000-0006-0000-0D00-000002000000}">
      <text>
        <r>
          <rPr>
            <b/>
            <sz val="9"/>
            <color indexed="81"/>
            <rFont val="Tahoma"/>
            <family val="2"/>
          </rPr>
          <t>Theroux, Kelly:</t>
        </r>
        <r>
          <rPr>
            <sz val="9"/>
            <color indexed="81"/>
            <rFont val="Tahoma"/>
            <family val="2"/>
          </rPr>
          <t xml:space="preserve">
GMCB to complete with submitted data
</t>
        </r>
      </text>
    </comment>
  </commentList>
</comments>
</file>

<file path=xl/sharedStrings.xml><?xml version="1.0" encoding="utf-8"?>
<sst xmlns="http://schemas.openxmlformats.org/spreadsheetml/2006/main" count="1545" uniqueCount="780">
  <si>
    <t>Part 2. ACO Providers</t>
  </si>
  <si>
    <t>Hospital Service Area</t>
  </si>
  <si>
    <t>Contracted Entity</t>
  </si>
  <si>
    <t>Organization Type</t>
  </si>
  <si>
    <t>Other</t>
  </si>
  <si>
    <t>Billing TIN</t>
  </si>
  <si>
    <t>Organization CCN</t>
  </si>
  <si>
    <t>Organization Name</t>
  </si>
  <si>
    <t>Attribution</t>
  </si>
  <si>
    <t>Bennington (SVMC)</t>
  </si>
  <si>
    <t>Berlin (CVMC)</t>
  </si>
  <si>
    <t>Brattleboro (BMH)</t>
  </si>
  <si>
    <t>Burlington (UVMMC)</t>
  </si>
  <si>
    <t>Lebanon (DH)</t>
  </si>
  <si>
    <t>Middlebury (Porter)</t>
  </si>
  <si>
    <t>Morrisville (Copley)</t>
  </si>
  <si>
    <t>Newport (North Country)</t>
  </si>
  <si>
    <t>Randolph (Gifford)</t>
  </si>
  <si>
    <t>Rutland (RRMC)</t>
  </si>
  <si>
    <t>Springfield (Springfield)</t>
  </si>
  <si>
    <t>St. Albans (NMC)</t>
  </si>
  <si>
    <t>St. Johnsbury (NVRH)</t>
  </si>
  <si>
    <t>Townshend (Grace Cottage)</t>
  </si>
  <si>
    <t>Windsor (Mt. Ascutney)</t>
  </si>
  <si>
    <t>TOTAL</t>
  </si>
  <si>
    <t>Medicare</t>
  </si>
  <si>
    <t>Total Attribution</t>
  </si>
  <si>
    <t>Home Hospital Spend</t>
  </si>
  <si>
    <t>UVMMC</t>
  </si>
  <si>
    <t>Dartmouth</t>
  </si>
  <si>
    <t>Other Hospitals</t>
  </si>
  <si>
    <t>FFS In</t>
  </si>
  <si>
    <t>FFS Out</t>
  </si>
  <si>
    <t>Bennington</t>
  </si>
  <si>
    <t>Brattleboro</t>
  </si>
  <si>
    <t>Burlington</t>
  </si>
  <si>
    <t>Middlebury</t>
  </si>
  <si>
    <t>Morrisville</t>
  </si>
  <si>
    <t>Newport</t>
  </si>
  <si>
    <t>Randolph</t>
  </si>
  <si>
    <t>Rutland</t>
  </si>
  <si>
    <t>Springfield</t>
  </si>
  <si>
    <t>St. Albans</t>
  </si>
  <si>
    <t>St. Johnsbury</t>
  </si>
  <si>
    <t>Medicaid</t>
  </si>
  <si>
    <t>Payer</t>
  </si>
  <si>
    <t>(A)
PMPM</t>
  </si>
  <si>
    <t>(B)
Member Months</t>
  </si>
  <si>
    <t>(C)
Base experience PMPM</t>
  </si>
  <si>
    <t>(D)
Trend Rate</t>
  </si>
  <si>
    <t>(E) Budgeted PMPM
= C x D</t>
  </si>
  <si>
    <t>(F)
Budgeted Member Months</t>
  </si>
  <si>
    <t>(G)
Expected Growth Trend
= E/A - 1</t>
  </si>
  <si>
    <t>Total</t>
  </si>
  <si>
    <t>Calculated field</t>
  </si>
  <si>
    <t>Definitions:</t>
  </si>
  <si>
    <r>
      <t>(A)</t>
    </r>
    <r>
      <rPr>
        <sz val="7"/>
        <color indexed="8"/>
        <rFont val="Times New Roman"/>
        <family val="1"/>
      </rPr>
      <t xml:space="preserve">   </t>
    </r>
    <r>
      <rPr>
        <sz val="11"/>
        <color theme="1"/>
        <rFont val="Calibri"/>
        <family val="2"/>
        <scheme val="minor"/>
      </rPr>
      <t xml:space="preserve">Projected per member per month cost for the entire program through the end of the Performance Year </t>
    </r>
    <r>
      <rPr>
        <i/>
        <sz val="11"/>
        <color indexed="8"/>
        <rFont val="Calibri"/>
        <family val="2"/>
      </rPr>
      <t xml:space="preserve">excluding shared saving/loss estimates </t>
    </r>
    <r>
      <rPr>
        <sz val="11"/>
        <color theme="1"/>
        <rFont val="Calibri"/>
        <family val="2"/>
        <scheme val="minor"/>
      </rPr>
      <t>and other nonclaims based payments (e.g. care coordination, administration)</t>
    </r>
  </si>
  <si>
    <r>
      <t>(B)</t>
    </r>
    <r>
      <rPr>
        <sz val="7"/>
        <color indexed="8"/>
        <rFont val="Times New Roman"/>
        <family val="1"/>
      </rPr>
      <t xml:space="preserve">   </t>
    </r>
    <r>
      <rPr>
        <sz val="11"/>
        <color theme="1"/>
        <rFont val="Calibri"/>
        <family val="2"/>
        <scheme val="minor"/>
      </rPr>
      <t>Projected member months for the entire program through the end of the Performance Year. The factor should incorporate expected attrition for future months.</t>
    </r>
  </si>
  <si>
    <r>
      <t>(C)</t>
    </r>
    <r>
      <rPr>
        <sz val="7"/>
        <color indexed="8"/>
        <rFont val="Times New Roman"/>
        <family val="1"/>
      </rPr>
      <t xml:space="preserve">   </t>
    </r>
    <r>
      <rPr>
        <sz val="11"/>
        <color theme="1"/>
        <rFont val="Calibri"/>
        <family val="2"/>
        <scheme val="minor"/>
      </rPr>
      <t>The base experience used to build the current budgeted rate. Adjustments not included in the trend rate (D) should be reflected in the base experience.</t>
    </r>
  </si>
  <si>
    <r>
      <t>(D)</t>
    </r>
    <r>
      <rPr>
        <sz val="7"/>
        <color indexed="8"/>
        <rFont val="Times New Roman"/>
        <family val="1"/>
      </rPr>
      <t xml:space="preserve">   </t>
    </r>
    <r>
      <rPr>
        <sz val="11"/>
        <color theme="1"/>
        <rFont val="Calibri"/>
        <family val="2"/>
        <scheme val="minor"/>
      </rPr>
      <t>The full trend rate applied to the base experience to arrive at the budgeted PMPM. The trend rate may be for multiple years.</t>
    </r>
  </si>
  <si>
    <r>
      <t>(E)</t>
    </r>
    <r>
      <rPr>
        <sz val="7"/>
        <color indexed="8"/>
        <rFont val="Times New Roman"/>
        <family val="1"/>
      </rPr>
      <t xml:space="preserve">    </t>
    </r>
    <r>
      <rPr>
        <sz val="11"/>
        <color theme="1"/>
        <rFont val="Calibri"/>
        <family val="2"/>
        <scheme val="minor"/>
      </rPr>
      <t>This calculation should represent the targeted per member per month being used for each program for the budget.</t>
    </r>
  </si>
  <si>
    <r>
      <t>(F)</t>
    </r>
    <r>
      <rPr>
        <sz val="7"/>
        <color indexed="8"/>
        <rFont val="Times New Roman"/>
        <family val="1"/>
      </rPr>
      <t xml:space="preserve">    </t>
    </r>
    <r>
      <rPr>
        <sz val="11"/>
        <color theme="1"/>
        <rFont val="Calibri"/>
        <family val="2"/>
        <scheme val="minor"/>
      </rPr>
      <t>The estimated member months for the upcoming performance period, including assumptions related to attrition.</t>
    </r>
  </si>
  <si>
    <r>
      <t>(G)</t>
    </r>
    <r>
      <rPr>
        <sz val="7"/>
        <color indexed="8"/>
        <rFont val="Times New Roman"/>
        <family val="1"/>
      </rPr>
      <t xml:space="preserve">   </t>
    </r>
    <r>
      <rPr>
        <sz val="11"/>
        <color theme="1"/>
        <rFont val="Calibri"/>
        <family val="2"/>
        <scheme val="minor"/>
      </rPr>
      <t>This calculation should represent the comparison between the projected experience in the current performance year and the budgeted per member per month cost.</t>
    </r>
  </si>
  <si>
    <t>Actuals</t>
  </si>
  <si>
    <t>Projections 2017</t>
  </si>
  <si>
    <t>Budget 2018 Submitted</t>
  </si>
  <si>
    <t>FY2016</t>
  </si>
  <si>
    <t>FY2017</t>
  </si>
  <si>
    <t>FY2018</t>
  </si>
  <si>
    <t>OneCareVermont</t>
  </si>
  <si>
    <t>1Q2017 (10/1/17-12/31/17)</t>
  </si>
  <si>
    <t>3Q2018 (04/01/18-06/30/18)</t>
  </si>
  <si>
    <t>BALANCE SHEET</t>
  </si>
  <si>
    <t>FY2016 Actuals</t>
  </si>
  <si>
    <t>FY2017 Budget</t>
  </si>
  <si>
    <t>FY2017
Actuals</t>
  </si>
  <si>
    <t>FY2018 Q1 YTD Actuals</t>
  </si>
  <si>
    <t>FY2018 Q2 YTD Actuals</t>
  </si>
  <si>
    <t>FY2018 Q3 YTD Actuals</t>
  </si>
  <si>
    <t>FY2018 Budget Submitted</t>
  </si>
  <si>
    <t>FY2018 Budget Approved</t>
  </si>
  <si>
    <t>FY2019 Budget Submitted</t>
  </si>
  <si>
    <t>Cash &amp; Investments</t>
  </si>
  <si>
    <t xml:space="preserve">     Designated Risk Reserve</t>
  </si>
  <si>
    <t>Total Cash, Investments, &amp; Reserves</t>
  </si>
  <si>
    <t>Accounts Receivable</t>
  </si>
  <si>
    <t>Prepaid Expenses</t>
  </si>
  <si>
    <t>Other Current Assets</t>
  </si>
  <si>
    <t>Current Assets</t>
  </si>
  <si>
    <t>Board Designated Assets</t>
  </si>
  <si>
    <t>Net, Property, Plant And Equipment</t>
  </si>
  <si>
    <t>Other Long-Term Assets</t>
  </si>
  <si>
    <t xml:space="preserve"> Total Assets</t>
  </si>
  <si>
    <t>Unearned Revenue</t>
  </si>
  <si>
    <t>Due to UVMMC</t>
  </si>
  <si>
    <t>Due to DHH</t>
  </si>
  <si>
    <t>Due to Other</t>
  </si>
  <si>
    <t>Accrued Expenses</t>
  </si>
  <si>
    <t>Designated Risk Reserve Fund Balance</t>
  </si>
  <si>
    <t>Other Current Liabilities</t>
  </si>
  <si>
    <t>Long Term Liabilities</t>
  </si>
  <si>
    <t>Other Noncurrent Liabilities</t>
  </si>
  <si>
    <t>Total Liabilities</t>
  </si>
  <si>
    <t>Retained Earnings</t>
  </si>
  <si>
    <t>Capital Contributions</t>
  </si>
  <si>
    <t>Total Equity</t>
  </si>
  <si>
    <t>Liabilities and Equities</t>
  </si>
  <si>
    <t>Current Ratio</t>
  </si>
  <si>
    <t>Debt Ratio</t>
  </si>
  <si>
    <r>
      <rPr>
        <b/>
        <u/>
        <sz val="11"/>
        <color indexed="8"/>
        <rFont val="Calibri"/>
        <family val="2"/>
      </rPr>
      <t>Observations:</t>
    </r>
    <r>
      <rPr>
        <sz val="11"/>
        <color theme="1"/>
        <rFont val="Calibri"/>
        <family val="2"/>
        <scheme val="minor"/>
      </rPr>
      <t xml:space="preserve">  The amount in the Designated Risk Reserve is in line with OneCare's submitted narrative.  
</t>
    </r>
    <r>
      <rPr>
        <b/>
        <u/>
        <sz val="11"/>
        <color indexed="8"/>
        <rFont val="Calibri"/>
        <family val="2"/>
      </rPr>
      <t>Questions:</t>
    </r>
    <r>
      <rPr>
        <sz val="11"/>
        <color theme="1"/>
        <rFont val="Calibri"/>
        <family val="2"/>
        <scheme val="minor"/>
      </rPr>
      <t xml:space="preserve">  Does the Due to UVMMC liability account contain solely the amount due to UVMMC for operational expenses, etc. or are additional items included in this account?</t>
    </r>
  </si>
  <si>
    <t>var</t>
  </si>
  <si>
    <t>Explanation</t>
  </si>
  <si>
    <t>Rounding</t>
  </si>
  <si>
    <t>***Not part of OCV Financial Statement - Illustrative for Comparison</t>
  </si>
  <si>
    <t>Income Statement</t>
  </si>
  <si>
    <t>Budget</t>
  </si>
  <si>
    <t>Actual</t>
  </si>
  <si>
    <t>Budget
Submitted</t>
  </si>
  <si>
    <t>Budget
Approved</t>
  </si>
  <si>
    <t xml:space="preserve">Projected </t>
  </si>
  <si>
    <t>Revenues</t>
  </si>
  <si>
    <t>Program Target Revenue</t>
  </si>
  <si>
    <t>Medicare Modified Next Gen - Basic***</t>
  </si>
  <si>
    <t>Medicare Modified Next Gen - Added</t>
  </si>
  <si>
    <t>Medicaid Next Generation Year 2***</t>
  </si>
  <si>
    <t>BCBSVT - QHP Program***</t>
  </si>
  <si>
    <t>Self-Funded Programs</t>
  </si>
  <si>
    <t>Other - (Enter Account Here)</t>
  </si>
  <si>
    <t/>
  </si>
  <si>
    <t>Payer Program Support Revenue</t>
  </si>
  <si>
    <t>VHCIP</t>
  </si>
  <si>
    <t>VMNG PMPM General Revenue</t>
  </si>
  <si>
    <t>VMNG PHM Program Pilot - Complex CC</t>
  </si>
  <si>
    <t>BCBSVT - QHP Program Reform Pilot Support</t>
  </si>
  <si>
    <t>Self-Funded Programs Revenue</t>
  </si>
  <si>
    <t>Primary Prevention Revenue</t>
  </si>
  <si>
    <t>OUD Investment Revenue</t>
  </si>
  <si>
    <t>UVMMC Self-Funded Pilot Revenue</t>
  </si>
  <si>
    <t>CMMI Revenue</t>
  </si>
  <si>
    <t>Value Based Incentive Fund</t>
  </si>
  <si>
    <t>State HIT Support</t>
  </si>
  <si>
    <t>Informatics Infrastructure Support</t>
  </si>
  <si>
    <t>Grant Revenue</t>
  </si>
  <si>
    <t>Robert Wood Johnson</t>
  </si>
  <si>
    <t>MSO Revenues</t>
  </si>
  <si>
    <t>Adirondack ACO Revenues</t>
  </si>
  <si>
    <t>CIGNA Revenues</t>
  </si>
  <si>
    <t>Other Revenue</t>
  </si>
  <si>
    <t>Member Contributions</t>
  </si>
  <si>
    <t>Hospital Participation Fee</t>
  </si>
  <si>
    <t>Bad Debt</t>
  </si>
  <si>
    <t>Due to DVHA from Hospitals</t>
  </si>
  <si>
    <t>UVMMC Funding</t>
  </si>
  <si>
    <t>DHH Funding</t>
  </si>
  <si>
    <t>Total Revenues</t>
  </si>
  <si>
    <t>Expenses</t>
  </si>
  <si>
    <t>Health Services Spending</t>
  </si>
  <si>
    <t>Payer-Paid FFS***</t>
  </si>
  <si>
    <t>OneCare Hospital Payments***</t>
  </si>
  <si>
    <t>Expected Spending Under (Over) Claims Target****</t>
  </si>
  <si>
    <t>Operational Expenses</t>
  </si>
  <si>
    <t>Salaries and Benefits</t>
  </si>
  <si>
    <t>Contracted Services</t>
  </si>
  <si>
    <t>Software</t>
  </si>
  <si>
    <t>Insurance</t>
  </si>
  <si>
    <t>Supplies</t>
  </si>
  <si>
    <t>Travel</t>
  </si>
  <si>
    <t>Occupancy</t>
  </si>
  <si>
    <t>Other Expenses</t>
  </si>
  <si>
    <t>Purchased Services</t>
  </si>
  <si>
    <t>General Office Expenses (Rent, Office Supplies, IT, Maintenance, etc.)</t>
  </si>
  <si>
    <t>Reinsurance / Risk Protection</t>
  </si>
  <si>
    <t>PHM/Payment Reform Programs</t>
  </si>
  <si>
    <t>Basic OCV PMPM</t>
  </si>
  <si>
    <t>Complex Care Coordination Program</t>
  </si>
  <si>
    <t>Value-Based Incentive Fund</t>
  </si>
  <si>
    <t>Comprehensive Payment Reform Program</t>
  </si>
  <si>
    <t>Primary Prevention</t>
  </si>
  <si>
    <t>Specialist Program Pilot</t>
  </si>
  <si>
    <t>Innovation Fund</t>
  </si>
  <si>
    <t>RCRs</t>
  </si>
  <si>
    <t>PCMH Legacy Payments</t>
  </si>
  <si>
    <t>CHT Block Payment</t>
  </si>
  <si>
    <t>SASH</t>
  </si>
  <si>
    <t>Due to DVHA from OCV</t>
  </si>
  <si>
    <t>Primary Care Case Management</t>
  </si>
  <si>
    <t>Total Expenses</t>
  </si>
  <si>
    <t>Net Income</t>
  </si>
  <si>
    <t>Other Reportables</t>
  </si>
  <si>
    <t xml:space="preserve">     FTEs</t>
  </si>
  <si>
    <t>Monitoring Items*</t>
  </si>
  <si>
    <r>
      <t xml:space="preserve">     Administrative (Operating) Expense Ratio</t>
    </r>
    <r>
      <rPr>
        <vertAlign val="superscript"/>
        <sz val="11"/>
        <color indexed="8"/>
        <rFont val="Calibri"/>
        <family val="2"/>
      </rPr>
      <t>+</t>
    </r>
  </si>
  <si>
    <t xml:space="preserve">     PHM/Payment Reform (less MC SASH &amp; Bpt)/Revenues</t>
  </si>
  <si>
    <t xml:space="preserve">     Operating Margin</t>
  </si>
  <si>
    <t xml:space="preserve">     Total Margin</t>
  </si>
  <si>
    <t>*Will self-calculate with conditional formatting</t>
  </si>
  <si>
    <t>**** Does not factor in risk corridor limits or upside/downside arrangement adjustments; Excludes Medicare advanced shared savings</t>
  </si>
  <si>
    <r>
      <rPr>
        <vertAlign val="superscript"/>
        <sz val="11"/>
        <color indexed="8"/>
        <rFont val="Calibri"/>
        <family val="2"/>
      </rPr>
      <t>+</t>
    </r>
    <r>
      <rPr>
        <sz val="11"/>
        <color theme="1"/>
        <rFont val="Calibri"/>
        <family val="2"/>
        <scheme val="minor"/>
      </rPr>
      <t>Administrative Expense Ratio is calculated as Total Operating Expenses (row 84) divided by Total Revenues (row 62)</t>
    </r>
  </si>
  <si>
    <r>
      <t>Observations:</t>
    </r>
    <r>
      <rPr>
        <sz val="11"/>
        <color theme="1"/>
        <rFont val="Calibri"/>
        <family val="2"/>
        <scheme val="minor"/>
      </rPr>
      <t xml:space="preserve">  
</t>
    </r>
    <r>
      <rPr>
        <b/>
        <u/>
        <sz val="11"/>
        <color indexed="8"/>
        <rFont val="Calibri"/>
        <family val="2"/>
      </rPr>
      <t>Questions:</t>
    </r>
    <r>
      <rPr>
        <sz val="11"/>
        <color theme="1"/>
        <rFont val="Calibri"/>
        <family val="2"/>
        <scheme val="minor"/>
      </rPr>
      <t xml:space="preserve">  </t>
    </r>
  </si>
  <si>
    <t>Statement of Cash Flows</t>
  </si>
  <si>
    <t>FY2018 Budget</t>
  </si>
  <si>
    <t>Beginning Cash</t>
  </si>
  <si>
    <t xml:space="preserve">     Operations</t>
  </si>
  <si>
    <t xml:space="preserve">          Excess Revenues over Expenses</t>
  </si>
  <si>
    <t xml:space="preserve">          Depreciation/Amortization</t>
  </si>
  <si>
    <t xml:space="preserve">          (Increase)/Decrease A/R</t>
  </si>
  <si>
    <t xml:space="preserve">          (Increase)/Decrease Other Changes</t>
  </si>
  <si>
    <t xml:space="preserve">     Subtotal Cash from Operations</t>
  </si>
  <si>
    <t xml:space="preserve">     Investing Activity</t>
  </si>
  <si>
    <t xml:space="preserve">          Capital Spending</t>
  </si>
  <si>
    <t xml:space="preserve">               Capital</t>
  </si>
  <si>
    <t xml:space="preserve">               Capitalized Interest</t>
  </si>
  <si>
    <t xml:space="preserve">               Change in Accum Dep Less Depreciation</t>
  </si>
  <si>
    <t xml:space="preserve">               (Increase) Decrease in Capital Assets</t>
  </si>
  <si>
    <t xml:space="preserve">          Subtotal Capital Spending</t>
  </si>
  <si>
    <t xml:space="preserve">          (Increase)/Decrease</t>
  </si>
  <si>
    <t xml:space="preserve">               Funded Depreciation</t>
  </si>
  <si>
    <t xml:space="preserve">               Other LT Assets &amp; Escrowed Bonds and Other</t>
  </si>
  <si>
    <t xml:space="preserve">          Subtotal (Increase)/Decrease</t>
  </si>
  <si>
    <t xml:space="preserve">     Subtotal Cash from Investing Activity</t>
  </si>
  <si>
    <t xml:space="preserve">     Financing Activity</t>
  </si>
  <si>
    <t xml:space="preserve">          Debt (Increase)/Decrease</t>
  </si>
  <si>
    <t xml:space="preserve">               Bonds &amp; Mortgages</t>
  </si>
  <si>
    <t xml:space="preserve">               Repayment</t>
  </si>
  <si>
    <t xml:space="preserve">               Capital Lease &amp; Other LT Debt</t>
  </si>
  <si>
    <r>
      <t xml:space="preserve">     </t>
    </r>
    <r>
      <rPr>
        <b/>
        <sz val="11"/>
        <color indexed="8"/>
        <rFont val="Calibri"/>
        <family val="2"/>
      </rPr>
      <t>Subtotal Cash from Financing Activity</t>
    </r>
  </si>
  <si>
    <t xml:space="preserve">     Other Changes (Please Descibe)</t>
  </si>
  <si>
    <t xml:space="preserve">          Manual Adjustment</t>
  </si>
  <si>
    <t xml:space="preserve">          Other</t>
  </si>
  <si>
    <t xml:space="preserve">          Change in Fund Balance less Net Income</t>
  </si>
  <si>
    <r>
      <t xml:space="preserve">     </t>
    </r>
    <r>
      <rPr>
        <b/>
        <sz val="11"/>
        <color indexed="8"/>
        <rFont val="Calibri"/>
        <family val="2"/>
      </rPr>
      <t>Subtotal Other Changes</t>
    </r>
  </si>
  <si>
    <t>Net Increase/(Decrease) in Cash</t>
  </si>
  <si>
    <t>Ending Cash Balance</t>
  </si>
  <si>
    <t>Actual*</t>
  </si>
  <si>
    <t>Budgeted</t>
  </si>
  <si>
    <t>Projected</t>
  </si>
  <si>
    <t>Program</t>
  </si>
  <si>
    <t>BCBSVT QHP</t>
  </si>
  <si>
    <t xml:space="preserve">Revenue by payer </t>
  </si>
  <si>
    <t>FY 2018 Actual*</t>
  </si>
  <si>
    <t>FY 2020 Budget*</t>
  </si>
  <si>
    <t>$ Change</t>
  </si>
  <si>
    <t>% Change</t>
  </si>
  <si>
    <t>Line of business</t>
  </si>
  <si>
    <t>Member Months</t>
  </si>
  <si>
    <t>PMPM $
Non-Claims</t>
  </si>
  <si>
    <t>PMPM $
Claims</t>
  </si>
  <si>
    <t>Total $</t>
  </si>
  <si>
    <t>MSSP or Next Gen ACO</t>
  </si>
  <si>
    <t>Blueprint (PCP, CHT, SASH)**</t>
  </si>
  <si>
    <t>Other PHM/Payment Reform Programs**</t>
  </si>
  <si>
    <t>Subtotal Medicaid</t>
  </si>
  <si>
    <t>Subtotal Medicare</t>
  </si>
  <si>
    <t>Commercial</t>
  </si>
  <si>
    <t xml:space="preserve"> </t>
  </si>
  <si>
    <t>Vermont Health Connect</t>
  </si>
  <si>
    <t>Large Group</t>
  </si>
  <si>
    <t>Self-insured: UVMMC, Porter, NMC, CVMC</t>
  </si>
  <si>
    <t>Self-insured: Identify Name</t>
  </si>
  <si>
    <t>Subtotal Commercial</t>
  </si>
  <si>
    <t>Subtotal Other</t>
  </si>
  <si>
    <t>*For FY 2017 and FY 2018, please include the shared savings/shared risk budget (i.e., target).</t>
  </si>
  <si>
    <t>**For the 2018 reporting cycle, Blueprint was not separated by payer and only listed under "Other." Going forward, Blueprint and other PHM/Reform payments will be separated out.</t>
  </si>
  <si>
    <t>VT Medicaid</t>
  </si>
  <si>
    <t>Sum</t>
  </si>
  <si>
    <t xml:space="preserve">    Home Hospital Spend for OCV Lives *</t>
  </si>
  <si>
    <t xml:space="preserve">    Participation Deduction</t>
  </si>
  <si>
    <t>Fixed Prospective Payments (FPP)</t>
  </si>
  <si>
    <t>Value Based Incentive Payments *</t>
  </si>
  <si>
    <t>Basic OCV PMPM *</t>
  </si>
  <si>
    <t>Complex Care Program *</t>
  </si>
  <si>
    <t>Blueprint - CHT</t>
  </si>
  <si>
    <t>Blueprint - PCMH</t>
  </si>
  <si>
    <t>UVM CHI, RCRs</t>
  </si>
  <si>
    <t>Other Reform Payments</t>
  </si>
  <si>
    <t>Reserves adjustments / Prior Year Reconciliations</t>
  </si>
  <si>
    <t>Total Net FPP Payments &amp; Reserve Adjs</t>
  </si>
  <si>
    <t>Maximum Risk of APM (this data is informational only)</t>
  </si>
  <si>
    <t>Estimated Attributed lives at beginning of 2020</t>
  </si>
  <si>
    <t>Central Vermont Medical Center</t>
  </si>
  <si>
    <t>Northwestern Medical Center</t>
  </si>
  <si>
    <t>Brattleboro Memorial Hospital</t>
  </si>
  <si>
    <t>Springfield Hospital</t>
  </si>
  <si>
    <t>North Country Hospital</t>
  </si>
  <si>
    <t>Dartmouth-Hitchcock</t>
  </si>
  <si>
    <t>2018 Clinical Priority Areas</t>
  </si>
  <si>
    <t>Number</t>
  </si>
  <si>
    <t>Priority Area</t>
  </si>
  <si>
    <t>Goals</t>
  </si>
  <si>
    <t>Applicable APM Measures</t>
  </si>
  <si>
    <t>High-Risk Patient Care Coordination</t>
  </si>
  <si>
    <t>Reduce acute admissions and ED utilization by 5% in this high risk cohort</t>
  </si>
  <si>
    <t>Episode of Care Variation</t>
  </si>
  <si>
    <t>Reduce skilled nursing facility RUG score-adjusted length of stay 5%</t>
  </si>
  <si>
    <t>Mental Health and Substance Abuse</t>
  </si>
  <si>
    <t>Increase within 30-day ambulatory care follow-up for emergency room discharges for mental health and substance abuse diagnoses</t>
  </si>
  <si>
    <t>Chronic Disease Management Optimization</t>
  </si>
  <si>
    <t>Reduce ambulatory sensitive condition admissions/readmissions for COPD and heart failure by 5%</t>
  </si>
  <si>
    <t>Prevention and Wellness</t>
  </si>
  <si>
    <t>Increase network utilization of Medicare annual wellness visit, adolescent well child visit, and developmental screening by 5%</t>
  </si>
  <si>
    <t>Social Determinants of Health</t>
  </si>
  <si>
    <t>Example (update if necessary): Food insecurity screening rate tracking</t>
  </si>
  <si>
    <t>2019 Clinical Priority Areas</t>
  </si>
  <si>
    <t>High-Risk Pateinet Care Coordination</t>
  </si>
  <si>
    <t>1) Reduce acute admissions in high and very high risk cohorts 2) Reduce ED visits in high and very high risk cohorts 3) Increase high and very high risk cohorts engagement in care coordination</t>
  </si>
  <si>
    <t>1) Increase 30 day follow-up after ED visit for AOD 2) Increase 30 day follow-up after ED visit for MH 3) Increase screening for clinical depression</t>
  </si>
  <si>
    <t>1) Reduce admissions for COPD among patients with COPD 2) Reduce admissions for CHF among patients with CHF 3) Reduce ED visits for Asthma among patients with Asthma 4) Diabetes A1c (and eye exam for Medicare) 5) Controling High Blood Pressure</t>
  </si>
  <si>
    <t>1) Increase Medicare Annual Wellness Visit Rate 2) Increase Adolescent Well Care Visit Rate 3) Increase Developmental Screening Rate</t>
  </si>
  <si>
    <t>1) Food security</t>
  </si>
  <si>
    <r>
      <t xml:space="preserve">Measure
</t>
    </r>
    <r>
      <rPr>
        <b/>
        <i/>
        <sz val="11"/>
        <color indexed="8"/>
        <rFont val="Calibri"/>
        <family val="2"/>
      </rPr>
      <t>(ACO Specific All-Payer Model Target)</t>
    </r>
  </si>
  <si>
    <t>2018 Activities (From 10/1/18 Submission)</t>
  </si>
  <si>
    <t>2019 Activities</t>
  </si>
  <si>
    <t>Percentage of adults with usual primary care provider</t>
  </si>
  <si>
    <r>
      <rPr>
        <b/>
        <sz val="11"/>
        <color indexed="10"/>
        <rFont val="Calibri"/>
        <family val="2"/>
      </rPr>
      <t>Medicare</t>
    </r>
    <r>
      <rPr>
        <b/>
        <sz val="11"/>
        <color indexed="8"/>
        <rFont val="Calibri"/>
        <family val="2"/>
      </rPr>
      <t xml:space="preserve"> </t>
    </r>
    <r>
      <rPr>
        <sz val="11"/>
        <color theme="1"/>
        <rFont val="Calibri"/>
        <family val="2"/>
        <scheme val="minor"/>
      </rPr>
      <t xml:space="preserve">ACO composite of 5 questions on Getting Timely Care, Appointments and Information
</t>
    </r>
    <r>
      <rPr>
        <i/>
        <sz val="11"/>
        <color indexed="62"/>
        <rFont val="Calibri"/>
        <family val="2"/>
      </rPr>
      <t>(75th percentile compared to Medicare nationally)</t>
    </r>
  </si>
  <si>
    <t>1. OneCare measures Getting Timely Care, Appointments and Information annually using the ACO CAHPS Survey</t>
  </si>
  <si>
    <r>
      <t xml:space="preserve">Percentage of </t>
    </r>
    <r>
      <rPr>
        <b/>
        <sz val="11"/>
        <color indexed="10"/>
        <rFont val="Calibri"/>
        <family val="2"/>
      </rPr>
      <t>Medicaid</t>
    </r>
    <r>
      <rPr>
        <sz val="11"/>
        <color theme="1"/>
        <rFont val="Calibri"/>
        <family val="2"/>
        <scheme val="minor"/>
      </rPr>
      <t xml:space="preserve"> adolescents with well-care visits</t>
    </r>
  </si>
  <si>
    <t xml:space="preserve">1. Adolescent well-care visits is one of OneCare's Clinical Priorities for 2018. 
2. The St. Albans HSA has ongoing work to increase adolescent well-child visit and integrate depression screening as part of the adolescent well-child visit. 
3. The Burlington HSA’s accountable community for health (ACH) is developing a project to increase adolescent well-child visits. </t>
  </si>
  <si>
    <r>
      <t xml:space="preserve">Percentage of </t>
    </r>
    <r>
      <rPr>
        <b/>
        <sz val="11"/>
        <color indexed="10"/>
        <rFont val="Calibri"/>
        <family val="2"/>
      </rPr>
      <t>Medicaid</t>
    </r>
    <r>
      <rPr>
        <sz val="11"/>
        <color indexed="10"/>
        <rFont val="Calibri"/>
        <family val="2"/>
      </rPr>
      <t xml:space="preserve"> </t>
    </r>
    <r>
      <rPr>
        <sz val="11"/>
        <color theme="1"/>
        <rFont val="Calibri"/>
        <family val="2"/>
        <scheme val="minor"/>
      </rPr>
      <t xml:space="preserve">enrollees aligned with ACO
</t>
    </r>
    <r>
      <rPr>
        <i/>
        <sz val="11"/>
        <color indexed="62"/>
        <rFont val="Calibri"/>
        <family val="2"/>
      </rPr>
      <t>(No more than 15 percentage points below % of VT Medicare beneficiaries aligned to ACO)</t>
    </r>
  </si>
  <si>
    <t xml:space="preserve">1. In January 2018 the total number of Medicaid beneficiaries aligned with the ACO was 42,342
2. In August 2018 numbers have dropped to 38,569 total beneficiaries aligned with the ACO due to Medicaid eligibility status
3. In 2017, there were four HSAs participating in the Medicaid program, and in 2018 the number of participating HSAs increased to 10. </t>
  </si>
  <si>
    <t>Deaths related to suicide</t>
  </si>
  <si>
    <t xml:space="preserve">1. OneCare has created enduring educational materials, with associated CME/CEU credits, from its Interdisciplinary Grand Rounds on Suicide. These materials will be available throughout 2018.
2. OneCare is supporting a pilot between SASH and the HowardCenter in  to embed a Howard Center clinician within SASH at two congregant housing sites in Burlington, in part to reduce the stigma of mental health and reduce isolation. 
3. OneCare, along with the Blueprint for Health, have made suicide the topic of the October All-field Team meeting. The planning committee is organizing a panel of providers and representatives of community organizations to speak about suicide, especially among marginalized or minority populations in Vermont. </t>
  </si>
  <si>
    <t>Deaths related to drug overdose</t>
  </si>
  <si>
    <t>1. The Berlin HSA has initiated a program to induct patients with buprenorphine in ED and also make referrals to MAT from ED. They have also instituted walk-in hours for MAT intake in order to reduce the lag between initiation to engagement in treatment.</t>
  </si>
  <si>
    <r>
      <rPr>
        <b/>
        <sz val="11"/>
        <color indexed="10"/>
        <rFont val="Calibri"/>
        <family val="2"/>
      </rPr>
      <t xml:space="preserve">Multi-Payer </t>
    </r>
    <r>
      <rPr>
        <sz val="11"/>
        <color theme="1"/>
        <rFont val="Calibri"/>
        <family val="2"/>
        <scheme val="minor"/>
      </rPr>
      <t xml:space="preserve">ACO initiation of alcohol and other drug dependence treatment
</t>
    </r>
    <r>
      <rPr>
        <i/>
        <sz val="11"/>
        <color indexed="62"/>
        <rFont val="Calibri"/>
        <family val="2"/>
      </rPr>
      <t>(50th percentile)</t>
    </r>
  </si>
  <si>
    <t>1. Created a simplified summary of the IET measure, designed for OneCare network providers. In 2018, will share the summary widely to help providers meet the measure steward specifications.
2. In 2018, BCBS VT agreed to send OneCare quarterly reports at the TIN-level on four (4) claims-based ACO quality measures for the BCBS QHP program. This included IET. OneCare has since presented these reports at the HSA-level in the ANGLER reporting package to HSAs in the BCBS QHP ACO program. 
3.OneCare is participating in a Medicaid process improvement plan (PIP) with DVHA to improve the initiation and engagement of treatment (IET) for substance use disorders rate for patients in the Medicaid program. Currently the IET PIP team is educating Medicaid substance use disorder (SUD) services providers on the availability to use telemedicine in their practice. The IET PIP will monitor utilization of telemedicine services among the targeted providers to assess if telemedicine increases access to SUD services.</t>
  </si>
  <si>
    <r>
      <rPr>
        <b/>
        <sz val="11"/>
        <color indexed="10"/>
        <rFont val="Calibri"/>
        <family val="2"/>
      </rPr>
      <t>Multi-Payer</t>
    </r>
    <r>
      <rPr>
        <sz val="11"/>
        <color theme="1"/>
        <rFont val="Calibri"/>
        <family val="2"/>
        <scheme val="minor"/>
      </rPr>
      <t xml:space="preserve"> ACO engagement of alcohol and other drug dependence treatment
</t>
    </r>
    <r>
      <rPr>
        <i/>
        <sz val="11"/>
        <color indexed="62"/>
        <rFont val="Calibri"/>
        <family val="2"/>
      </rPr>
      <t>(75th percentile)</t>
    </r>
  </si>
  <si>
    <t>1. Created a simplified summary of the IET measure, designed for OneCare network providers. In 2018, will share the summary widely to help providers meet the measure steward specifications.
2. In 2018, BlueCross and BlueShield of Vermont agreed to send OneCare quarterly reports at the TIN-level on four (4) claims-based ACO quality measures for the BCBS QHP program. This included IET. OneCare has since presented these reports at the HSA-level in the ANGLER reporting suite to HSAs in the BCBS QHP ACO program. 
3. OneCare is participating in a Medicaid process improvement plan (PIP) with DVHA to improve the initiation and engagement of treatment (IET) for substance use disorders rate for patients in the Medicaid program. Currently the IET PIP team is educating Medicaid substance use disorder (SUD) services providers on the availability to use telemedicine in their practice. The IET PIP will monitor utilization of telemedicine services among the targeted providers to assess if telemedicine increases access to SUD services.</t>
  </si>
  <si>
    <r>
      <rPr>
        <b/>
        <sz val="11"/>
        <color indexed="10"/>
        <rFont val="Calibri"/>
        <family val="2"/>
      </rPr>
      <t>Multi-Payer</t>
    </r>
    <r>
      <rPr>
        <sz val="11"/>
        <color theme="1"/>
        <rFont val="Calibri"/>
        <family val="2"/>
        <scheme val="minor"/>
      </rPr>
      <t xml:space="preserve"> ACO 30-day follow-up after discharge from ED for mental health
</t>
    </r>
    <r>
      <rPr>
        <i/>
        <sz val="11"/>
        <color indexed="62"/>
        <rFont val="Calibri"/>
        <family val="2"/>
      </rPr>
      <t>(60%)</t>
    </r>
  </si>
  <si>
    <t xml:space="preserve">1. Created a simplified summary of the FUM measure, designed for OneCare network providers. In 2018, will share the summary widely to help providers meet the measure steward specifications.
2. In 2018, BCBS VT agreed to send OneCare quarterly reports at the TIN-level on four (4) claims-based ACO quality measures for the BCBS QHP program. This included FUM. OneCare has since presented these reports at the HSA-level in the ANGLER reporting suite to HSAs in the BCBS QHP ACO program. </t>
  </si>
  <si>
    <r>
      <rPr>
        <b/>
        <sz val="11"/>
        <color indexed="10"/>
        <rFont val="Calibri"/>
        <family val="2"/>
      </rPr>
      <t>Multi-Payer</t>
    </r>
    <r>
      <rPr>
        <sz val="11"/>
        <color theme="1"/>
        <rFont val="Calibri"/>
        <family val="2"/>
        <scheme val="minor"/>
      </rPr>
      <t xml:space="preserve"> ACO 30-day follow-up after discharge for alcohol or other drug dependence
</t>
    </r>
    <r>
      <rPr>
        <i/>
        <sz val="11"/>
        <color indexed="62"/>
        <rFont val="Calibri"/>
        <family val="2"/>
      </rPr>
      <t>(40%)</t>
    </r>
  </si>
  <si>
    <t>1. Created a simplified summary of FUA, designed for OneCare network providers. In 2018, will share the summary widely to help providers meet the measure steward specifications.
2. The St. Albans HSA has a developing partnership between the Northwestern Medical Center (NMC) ED and community counseling/support services to increase follow up after ED visits for mental health reasons and substance use disorders.</t>
  </si>
  <si>
    <t>Number of mental health and substance abuse-related ED visits</t>
  </si>
  <si>
    <t>% of Vermont providers checking prescription drug monitoring program before prescribing opioids</t>
  </si>
  <si>
    <t xml:space="preserve">1. Burlington HSA, the UVMMC office of primary care and AHEC program started the Project ECHO program for the Treatment of Chronic Pain. The ECHO Program highlights best practices and evidence-based care for treating patients who experience chronic pain, and disseminates the best practices to provider’s participating in the program. </t>
  </si>
  <si>
    <r>
      <rPr>
        <b/>
        <sz val="11"/>
        <color indexed="10"/>
        <rFont val="Calibri"/>
        <family val="2"/>
      </rPr>
      <t>Multi-Payer</t>
    </r>
    <r>
      <rPr>
        <sz val="11"/>
        <color theme="1"/>
        <rFont val="Calibri"/>
        <family val="2"/>
        <scheme val="minor"/>
      </rPr>
      <t xml:space="preserve"> ACO screening and follow-up for clinical depression and follow-up plan
</t>
    </r>
    <r>
      <rPr>
        <i/>
        <sz val="11"/>
        <color indexed="62"/>
        <rFont val="Calibri"/>
        <family val="2"/>
      </rPr>
      <t>(75th percentile compared to Medicare nationally)</t>
    </r>
  </si>
  <si>
    <t>1. In early 2018, OneCare released a simplified summary of this measure and its specifications for OneCare network providers to use as a reference in meeting the measure. The goal of the document is to improve documentation in order to better capture the work that is likely already happening in the provider's office. 
2. In July 2018, OneCare started quarterly manual data collection with a voluntary group of hospitals and health care organizations. This measure is one of the pilot measures that OneCare will be providing organizations with regular feedback.</t>
  </si>
  <si>
    <t>#per 10,000 population ages 18-64 receiving medication assisted treatment (MAT)</t>
  </si>
  <si>
    <t>Statewide prevalence of chronic disease: COPD</t>
  </si>
  <si>
    <t>1. OneCare has created enduring educational materials, with associated CME/CEU credits, from its Interdisciplinary Grand Rounds on COPD. These materials will be available throughout 2018.
2. In the Bennington HSA, rehab facilities have created open times to provide ongoing support for cardiac and pulmonary rehab patients (COPD). Patients attending the pulmonary rehab maintenance program have a 0% rate of readmission at this time. The Bennington HSA has also established a multidisciplinary group to increase use of palliative care and pulmonary rehab. 
3. In the St Albans HSA, COPD admissions are data driven using staging algorithms.</t>
  </si>
  <si>
    <t>Statewide prevalence of chronic disease: hypertension</t>
  </si>
  <si>
    <t>OneCare completed a Controlling Hypertension quality improvement project early in 2018 and produced a Network Success Story highlighting the improvements in one local practice that achieved its goal.</t>
  </si>
  <si>
    <t>Statewide prevalence of chronic disease: diabetes</t>
  </si>
  <si>
    <t>1. OneCare is leading, along with their partners in VDH, QIN-QIO, SASH, and the Blueprint for Health, a 10-month Learning Collaborative on the prevention and management of diabetes. 13 practice teams from across Vermont are participating in the Collaborative. The focus of the collaborative is to improve the rate of patients with diabetes with poor control of their A1c (&gt;9%). 
2. OneCare has created enduring educational materials, with associated CME/CEU credits, from its Interdisciplinary Grand Rounds on Population Health and Diabetes. These materials will be available throughout 2018.</t>
  </si>
  <si>
    <r>
      <rPr>
        <b/>
        <sz val="11"/>
        <color indexed="10"/>
        <rFont val="Calibri"/>
        <family val="2"/>
      </rPr>
      <t>Medicare</t>
    </r>
    <r>
      <rPr>
        <sz val="11"/>
        <color theme="1"/>
        <rFont val="Calibri"/>
        <family val="2"/>
        <scheme val="minor"/>
      </rPr>
      <t xml:space="preserve"> ACO chronic disease composite: Diabetes HbA1c poor control; controlling high blood pressure; and all-cause unplanned admissions for patients with multiple chronic conditions
</t>
    </r>
    <r>
      <rPr>
        <i/>
        <sz val="11"/>
        <color indexed="62"/>
        <rFont val="Calibri"/>
        <family val="2"/>
      </rPr>
      <t>(75th percentile compared to Medicare nationally)</t>
    </r>
  </si>
  <si>
    <t>1. In early 2018, OneCare released a simplified summary of each of these clinical measures and their specifications for OneCare network providers to use as a reference in meeting the measures. The goal of the summaries is to improve documentation in order to better capture the work that is likely already happening in the provider's office.
2. OneCare is developing tools and reporting around the 3M created algorithm to identify potentially preventable readmisions.. The PPR report is included in the quarterly ANGLER suite of reporting at this time and OneCare is exploring other possible uses for the algorithm with OneCare network providers. 
3. In the Bennington HSA, a community-based RN Clinical Nurse Specialist follows the utilization and cases of high and very high risk individuals to address root cause of re-hospitalization and acute care admissions. Additionally, RNs embedded in primary care practices follow-up by telephone post-hospital discharge for med reconciliation and assessment of post discharge needs. During the follow-up calls, referrals are made to services and agencies to support individual’s medical and social determinant needs. 
4. In the Burlington HSA, there is a plan to hire a total of 14 RN care managers at UVMMC to support high-risk patient care coordination. 
5. In the Berlin HSA, quality improvement projects are underway to address both readmissions and ED utilization through care coordination. For the readmission project, a readmission process redesign is planned at CVMC and the project will be aligned with an ongoing primary care practice redesign to include targeted care coordination. For the ED utilization, the Berlin HSA is targeting patients with four (4) or more ED visits within 90 days.  This project will involve ED follow up in the practices and work with the community health team (CHT) and other stakeholders involved in the patient’s care; bidirectional communication will be a cornerstone of the initiative.</t>
  </si>
  <si>
    <t>Percentage of VT residents receiving appropriate asthma medication management</t>
  </si>
  <si>
    <t>1. On October 15, 2018, OneCare will host an Interdisciplinary Grand Rounds on Asthma in the Pediatric Patient.</t>
  </si>
  <si>
    <r>
      <rPr>
        <b/>
        <sz val="11"/>
        <color indexed="10"/>
        <rFont val="Calibri"/>
        <family val="2"/>
      </rPr>
      <t>Multi-Payer</t>
    </r>
    <r>
      <rPr>
        <sz val="11"/>
        <color theme="1"/>
        <rFont val="Calibri"/>
        <family val="2"/>
        <scheme val="minor"/>
      </rPr>
      <t xml:space="preserve"> ACO tobacco use assessment and cessation intervention
</t>
    </r>
    <r>
      <rPr>
        <i/>
        <sz val="11"/>
        <color indexed="62"/>
        <rFont val="Calibri"/>
        <family val="2"/>
      </rPr>
      <t>(75th percentile compared to Medicare nationally)</t>
    </r>
  </si>
  <si>
    <t>1. In early 2018, OneCare released a simplified summary of this measure and its specifications for OneCare network providers to use as a reference in meeting the measure. The goal of the document is to improve documentation in order to better capture the work that is likely already happening in the provider's office. 
2. In July 2018, OneCare started monthly data abstractions on hospitals and health care organizations that requested to participate. This measure is one of the pilot measures that OneCare will be providing regular feedback on.</t>
  </si>
  <si>
    <t>Blue Cross Blue Shield</t>
  </si>
  <si>
    <t>Adolescent Well Care Visits</t>
  </si>
  <si>
    <t>ACO All-Cause Readmissions</t>
  </si>
  <si>
    <t>Diabetes Millitus: HbA1c Poor Control</t>
  </si>
  <si>
    <t>Hypertension: Controlling High Blood Pressure</t>
  </si>
  <si>
    <t>Follow-up after Hospitalization for Mental Illness (7-day)</t>
  </si>
  <si>
    <t>CAHPS Patient Experience: Care Coordination Composite Score</t>
  </si>
  <si>
    <t>Developmental Screening in the First Three Years of Life</t>
  </si>
  <si>
    <t>CAHPS Tobacco Cessation: "Did your provider talk with you about smoking?"</t>
  </si>
  <si>
    <t>All-Cause Unplanned Admissions for Patients with Multiple Chronic Conditions</t>
  </si>
  <si>
    <t>PCMH CAHPS Survey Composite Measures collected by DVHA</t>
  </si>
  <si>
    <t xml:space="preserve">Risk-Standardized, All-Condition Readmission </t>
  </si>
  <si>
    <t>Preventive Care and Screening: Influenza Immunization</t>
  </si>
  <si>
    <t>Colorectal Cancer Screening</t>
  </si>
  <si>
    <t>CAHPS: Access to Care</t>
  </si>
  <si>
    <t>HSA</t>
  </si>
  <si>
    <t>Risk_cat</t>
  </si>
  <si>
    <t>Lives</t>
  </si>
  <si>
    <t>Spend</t>
  </si>
  <si>
    <t>Low</t>
  </si>
  <si>
    <t>Med</t>
  </si>
  <si>
    <t>High</t>
  </si>
  <si>
    <t>Very high</t>
  </si>
  <si>
    <t>Primary Investment Type</t>
  </si>
  <si>
    <t>Secondary Investment Type</t>
  </si>
  <si>
    <t>Program Name</t>
  </si>
  <si>
    <t>Program Description</t>
  </si>
  <si>
    <t>Investment Amount</t>
  </si>
  <si>
    <t>Operational Model</t>
  </si>
  <si>
    <t>Financial Model</t>
  </si>
  <si>
    <t>PMPM Amount (If Applicable)</t>
  </si>
  <si>
    <t>Recipients</t>
  </si>
  <si>
    <t>Part 4. ACO Payer Programs</t>
  </si>
  <si>
    <t>Part 6. ACO Financial Plan - Appendix 6.1:  Balance Sheet</t>
  </si>
  <si>
    <t>Part 6. ACO Financial Plan - Appendix 6.2:  Income Statement</t>
  </si>
  <si>
    <t>Part 6. ACO Financial Plan - Appendix 6.3:  Cash Flow</t>
  </si>
  <si>
    <t>No. of attributed patients in CareNavigator</t>
  </si>
  <si>
    <t>No. of attributed patients with Shared Care plans</t>
  </si>
  <si>
    <t>No. of Patients in Care Navigator with assigned Status</t>
  </si>
  <si>
    <t>In Outreach</t>
  </si>
  <si>
    <t>Engaged</t>
  </si>
  <si>
    <t>Declined</t>
  </si>
  <si>
    <t>Care Coordination Not Needed</t>
  </si>
  <si>
    <t>Moved</t>
  </si>
  <si>
    <t>Deceased</t>
  </si>
  <si>
    <t>PC</t>
  </si>
  <si>
    <t>AAA</t>
  </si>
  <si>
    <t>DA</t>
  </si>
  <si>
    <t>HHH</t>
  </si>
  <si>
    <t>Medium</t>
  </si>
  <si>
    <t>Very High</t>
  </si>
  <si>
    <t xml:space="preserve">Part 7. ACO Quality, Population Health, Model of Care, and Community Integration Initiatives </t>
  </si>
  <si>
    <t>Part 7. ACO Quality, Population Health, Model of Care, and Community Integration Initiatives</t>
  </si>
  <si>
    <t>Appendix 7.3: ACO Population Risk Stratification Summary Analysis</t>
  </si>
  <si>
    <t>No. Patients with Lead Care Coordinator from…</t>
  </si>
  <si>
    <t>HSA City</t>
  </si>
  <si>
    <t>MAT</t>
  </si>
  <si>
    <t>Payment Type</t>
  </si>
  <si>
    <t>Yes</t>
  </si>
  <si>
    <t>Preferred Provider</t>
  </si>
  <si>
    <t>Hospital</t>
  </si>
  <si>
    <t>No</t>
  </si>
  <si>
    <t>FFS</t>
  </si>
  <si>
    <t>Home Health</t>
  </si>
  <si>
    <t>Skilled Nursing Facility</t>
  </si>
  <si>
    <t>Designated Agency</t>
  </si>
  <si>
    <t>Specialist</t>
  </si>
  <si>
    <r>
      <t>ACO Scale Target Initiatives and Program Alignment Form</t>
    </r>
    <r>
      <rPr>
        <sz val="12"/>
        <color indexed="8"/>
        <rFont val="Times New Roman"/>
        <family val="1"/>
      </rPr>
      <t xml:space="preserve"> </t>
    </r>
  </si>
  <si>
    <t>BCBS - QHP</t>
  </si>
  <si>
    <t>BCBSVT - Self Funded</t>
  </si>
  <si>
    <t>BCBSVT - QHP</t>
  </si>
  <si>
    <t>MVP - QHP</t>
  </si>
  <si>
    <t>Payment Type by Payer Program</t>
  </si>
  <si>
    <t>[Add Payer Program]</t>
  </si>
  <si>
    <t>TCOC</t>
  </si>
  <si>
    <t>Settlement</t>
  </si>
  <si>
    <t>Appendix 4.3: Projected and Budgeted Trend Rates, by Payer Program</t>
  </si>
  <si>
    <t>Part 5. Risk Management</t>
  </si>
  <si>
    <t>BCBS - Self funded</t>
  </si>
  <si>
    <t>Part 6. ACO Budget</t>
  </si>
  <si>
    <t>Position Title</t>
  </si>
  <si>
    <t>Appendix 5.3: Shared Savings and Losses</t>
  </si>
  <si>
    <t xml:space="preserve"> Total ACO-wide</t>
  </si>
  <si>
    <t>BCBSVT Self Funded</t>
  </si>
  <si>
    <t>MVP QHP</t>
  </si>
  <si>
    <t>Expected TCOC</t>
  </si>
  <si>
    <t>Actual TCOC</t>
  </si>
  <si>
    <t>Appendix 6.4: Sources and Uses</t>
  </si>
  <si>
    <t>Hospital Dues</t>
  </si>
  <si>
    <t>Total Health Services Spending</t>
  </si>
  <si>
    <t>Total Operational Expenses</t>
  </si>
  <si>
    <t>Total PHM/Payment Reform Programs</t>
  </si>
  <si>
    <t>General Office Expenses (Rent, Supplies, IT etc.)</t>
  </si>
  <si>
    <t>Payer-Paid FFS</t>
  </si>
  <si>
    <t>OneCare Hospital Payments</t>
  </si>
  <si>
    <t>Expected Spending Under (Over) Claims Target</t>
  </si>
  <si>
    <t>Other State/Federal</t>
  </si>
  <si>
    <t>Social Service Integration</t>
  </si>
  <si>
    <t>Preventing Hospital (re)Admissions</t>
  </si>
  <si>
    <t>Lifestyle Choices</t>
  </si>
  <si>
    <t>Childhood  Experiences/Trauma</t>
  </si>
  <si>
    <t>Increase Access to Primary Care</t>
  </si>
  <si>
    <t>Reducing Deaths Due to Suicide and Drug Overdose</t>
  </si>
  <si>
    <t>Reducing Prevalence of Morbidity and Chronic Disease</t>
  </si>
  <si>
    <t>Designated Mental Health Agencies</t>
  </si>
  <si>
    <t>Area Agencies on Aging</t>
  </si>
  <si>
    <t>Primary Care</t>
  </si>
  <si>
    <t>Specialty Providers</t>
  </si>
  <si>
    <t>Hospitals</t>
  </si>
  <si>
    <t>Home Health Agencies</t>
  </si>
  <si>
    <t>Housing Providers</t>
  </si>
  <si>
    <t>Other social services and community organizations</t>
  </si>
  <si>
    <t>Blueprint for Health - PCMH</t>
  </si>
  <si>
    <t>Blueprint for Health - Support and Services at Home (SASH)</t>
  </si>
  <si>
    <t>Blueprint for Health - Community Health Teams</t>
  </si>
  <si>
    <t>Reducing Length of Hospital Stay</t>
  </si>
  <si>
    <t>Expanding Primary Care Capacity</t>
  </si>
  <si>
    <t>BCBSVT - Self funded</t>
  </si>
  <si>
    <t>[Add Payer]</t>
  </si>
  <si>
    <t>All-Payer ACO Model (ACO Specific) Goal #1: Increase Access to Primary Care</t>
  </si>
  <si>
    <t>All-Payer ACO Model (ACO Specific) Goal #2: Reduce Deaths Related to Suicide and Drug Overdose</t>
  </si>
  <si>
    <t>All-Payer ACO Model (ACO Specific) Goal #3: Reduce Prevalence and Morbidity of Chronic Disease (COPD, Hypertension, Diabetes)</t>
  </si>
  <si>
    <t>MVP</t>
  </si>
  <si>
    <t>Measure #1</t>
  </si>
  <si>
    <t>Measure #2</t>
  </si>
  <si>
    <t>Measure #3</t>
  </si>
  <si>
    <t>Measure #4…</t>
  </si>
  <si>
    <t>2020 Activities</t>
  </si>
  <si>
    <t>Planned Changes and/or Additions for 2021</t>
  </si>
  <si>
    <t>2018 Results</t>
  </si>
  <si>
    <t>2019 Results</t>
  </si>
  <si>
    <t>Gross Compensation</t>
  </si>
  <si>
    <t>Appendix 6.7: ACO Management Compensation</t>
  </si>
  <si>
    <t>TOTAL Upside Risk Adjustment</t>
  </si>
  <si>
    <t>Projected Membership (via Attribution Methodologies)</t>
  </si>
  <si>
    <t>Average Member Months</t>
  </si>
  <si>
    <t>Revenue</t>
  </si>
  <si>
    <t>Projected PMPM $</t>
  </si>
  <si>
    <t>Claims &amp; Non-Claims health PMPM $</t>
  </si>
  <si>
    <t>Blueprint PMPM $ (Medicare only)</t>
  </si>
  <si>
    <t>Total Projected Revenue</t>
  </si>
  <si>
    <t>Revenue at Risk</t>
  </si>
  <si>
    <t>Risk Corridor (+ / -)</t>
  </si>
  <si>
    <t>Risk Share Percentage</t>
  </si>
  <si>
    <t>Downside Risk
(Max Shared Losses)</t>
  </si>
  <si>
    <t>Upside Risk
(Max Shared Savings)</t>
  </si>
  <si>
    <t>Effective % of Revenue at Risk</t>
  </si>
  <si>
    <t>Risk Bearing Entity (RBE)</t>
  </si>
  <si>
    <t>TOTAL Attribution</t>
  </si>
  <si>
    <t>%</t>
  </si>
  <si>
    <t>Southwestern VT Medical Center</t>
  </si>
  <si>
    <t>Berlin</t>
  </si>
  <si>
    <t>The University of Vermont Medical Center</t>
  </si>
  <si>
    <t>Lebanon</t>
  </si>
  <si>
    <t>Porter Medical Center</t>
  </si>
  <si>
    <t>Copley Hospital</t>
  </si>
  <si>
    <t>Gifford Medical Center</t>
  </si>
  <si>
    <t>Rutland Regional Medical Center</t>
  </si>
  <si>
    <t>Northeastern VT Regional Hospital</t>
  </si>
  <si>
    <t>Grace Cottage Hospital</t>
  </si>
  <si>
    <t>Townshend</t>
  </si>
  <si>
    <t>Mt. Ascutney Hospital &amp; Health Ctr</t>
  </si>
  <si>
    <t>Windsor</t>
  </si>
  <si>
    <t>Risk Mitigation 1 - OCV Medicare 3rd Party Risk Reinsurance</t>
  </si>
  <si>
    <t>[Risk Mitigation 2 - Add Other Risk Mitigation]</t>
  </si>
  <si>
    <t>MRL $</t>
  </si>
  <si>
    <t>MRL %</t>
  </si>
  <si>
    <t>Total Risk $</t>
  </si>
  <si>
    <t>Total Risk %</t>
  </si>
  <si>
    <t>Total Target</t>
  </si>
  <si>
    <t>Maximum Risk/Savings</t>
  </si>
  <si>
    <t>Appendix 6.5: Per Member Per Month Revenue by Payer</t>
  </si>
  <si>
    <t>FY 2019 Actual*</t>
  </si>
  <si>
    <t>FY 2020 Projected*</t>
  </si>
  <si>
    <t>FY 2021 Budget</t>
  </si>
  <si>
    <t>Other PHM/Pmt Reform (not included above)**</t>
  </si>
  <si>
    <t>Appendix 4.5: Service Risk by Payer by HSA</t>
  </si>
  <si>
    <r>
      <t xml:space="preserve">No. </t>
    </r>
    <r>
      <rPr>
        <b/>
        <u/>
        <sz val="11"/>
        <color indexed="8"/>
        <rFont val="Book Antiqua"/>
        <family val="1"/>
      </rPr>
      <t>Providers</t>
    </r>
    <r>
      <rPr>
        <b/>
        <sz val="11"/>
        <color indexed="8"/>
        <rFont val="Book Antiqua"/>
        <family val="1"/>
      </rPr>
      <t xml:space="preserve"> Using Care Navigator</t>
    </r>
  </si>
  <si>
    <t>PC - Independent</t>
  </si>
  <si>
    <t>PC - Hospital Owned</t>
  </si>
  <si>
    <t>Specialist -Hospital Owned</t>
  </si>
  <si>
    <t>Specialist - Independent</t>
  </si>
  <si>
    <t>Appendix 7.4: CareNavigator</t>
  </si>
  <si>
    <t>Appendix 7.7: ACO Activities related to the Vermont All-Payer Model ACO Agreement Population Health and Quality Goal6</t>
  </si>
  <si>
    <t>Patient Risk Level</t>
  </si>
  <si>
    <t>Appendix 7.5: Care Coordination by HSA by Patient Risk Level</t>
  </si>
  <si>
    <r>
      <t>Total Shared Savings / (Loss) to ACO -</t>
    </r>
    <r>
      <rPr>
        <b/>
        <i/>
        <sz val="12"/>
        <color indexed="8"/>
        <rFont val="Calibri"/>
        <family val="2"/>
      </rPr>
      <t xml:space="preserve"> with fees</t>
    </r>
  </si>
  <si>
    <r>
      <t>Total Shared Savings / (Loss) to ACO (with fees) -</t>
    </r>
    <r>
      <rPr>
        <b/>
        <i/>
        <sz val="12"/>
        <color indexed="8"/>
        <rFont val="Calibri"/>
        <family val="2"/>
      </rPr>
      <t xml:space="preserve"> without fees</t>
    </r>
  </si>
  <si>
    <t>Part 6. ACO Budget - UNDER DEVELOPMENT</t>
  </si>
  <si>
    <t>Appendix 6.6 Hospital Participation</t>
  </si>
  <si>
    <t>BCBS QHP</t>
  </si>
  <si>
    <t>BCBS Self-Funded</t>
  </si>
  <si>
    <t>*Break out this line item</t>
  </si>
  <si>
    <t>GOALS OF TEMPLATE REVISION</t>
  </si>
  <si>
    <t>1. Reorganize for clarity</t>
  </si>
  <si>
    <t>2. Align with hospital data collection</t>
  </si>
  <si>
    <t>Risk Transferred to Provider Risk-Bearing Entities</t>
  </si>
  <si>
    <t>Net ACO Risk</t>
  </si>
  <si>
    <t>Total ACO Risk</t>
  </si>
  <si>
    <t>Total System Risk</t>
  </si>
  <si>
    <t>Risk Tranfer</t>
  </si>
  <si>
    <t>Risk Mitigation</t>
  </si>
  <si>
    <t>[Add Other Risk-Bearing Entity]</t>
  </si>
  <si>
    <t>Provider-specific Downside Risk Mitigation $</t>
  </si>
  <si>
    <t>Provider-specific Upside Risk Adjustment $</t>
  </si>
  <si>
    <t xml:space="preserve">* Please report Shared Savings (Loss) by Performance Year, irrespective of the timing of settlement. If settlement is not final, indicate this is a current best estimate of actual results. </t>
  </si>
  <si>
    <t>Please complete word document.</t>
  </si>
  <si>
    <t>FY2019 Budget Approved</t>
  </si>
  <si>
    <t>FY2018
Actuals</t>
  </si>
  <si>
    <t>FY2020 Budget Submitted</t>
  </si>
  <si>
    <t>FY2019
Actuals</t>
  </si>
  <si>
    <t>FY2020 Budget Approved</t>
  </si>
  <si>
    <t>FY2020 Projected</t>
  </si>
  <si>
    <t>FY2021 Budget Submitted</t>
  </si>
  <si>
    <t>2020B - 2020P
$ Change</t>
  </si>
  <si>
    <t>2020B - 2020P
% Change</t>
  </si>
  <si>
    <t>2020B - 2021B
$ Change</t>
  </si>
  <si>
    <t>2020B - 2021B
% Change</t>
  </si>
  <si>
    <t>2020P - 2021B
$ Change</t>
  </si>
  <si>
    <t>2020P - 2021B
% Change</t>
  </si>
  <si>
    <t>FY2018  Actual</t>
  </si>
  <si>
    <t>FY2019 Budget</t>
  </si>
  <si>
    <t>FY2019  Actual</t>
  </si>
  <si>
    <t>FY2020 Budget</t>
  </si>
  <si>
    <t>FY2020  Projected</t>
  </si>
  <si>
    <t>FY2021 Budget</t>
  </si>
  <si>
    <t>FY17 Actual</t>
  </si>
  <si>
    <t>FY2021 Budgeted Expenses (Uses)/Revenue (Sources)</t>
  </si>
  <si>
    <t xml:space="preserve">Appendix 5.4: Shared Savings/Losses by Risk Bearing Entity </t>
  </si>
  <si>
    <t xml:space="preserve">Total ACO Shared Savings / (Loss) by RBE </t>
  </si>
  <si>
    <t>[Add other Risk-bearing Entity]</t>
  </si>
  <si>
    <t xml:space="preserve">*Please report Shared Savings (Loss) by Performance Year, irrespective of the timing of settlement. If settlement is not final, indicate this is a current best estimate of actual results. </t>
  </si>
  <si>
    <t>Appendix 4.1: TCOC Prior Year Performance by Payer, by HSA (2020)</t>
  </si>
  <si>
    <t>BCBSVT - Primary</t>
  </si>
  <si>
    <t>Appendix 4.2: TCOC Current Year Projected Performance by Payer, by HSA (2021)</t>
  </si>
  <si>
    <t>Medicaid Traditional</t>
  </si>
  <si>
    <t>Medicaid Expanded</t>
  </si>
  <si>
    <t>Current Year Projections (2021)</t>
  </si>
  <si>
    <t>Budget Year (2022)</t>
  </si>
  <si>
    <t>Medicaid - Traditional</t>
  </si>
  <si>
    <t>Medicaid - Expanded</t>
  </si>
  <si>
    <t>Appendix 4.4: TCOC Budget Year Targets by Payer, by HSA (2022)</t>
  </si>
  <si>
    <t>BCBSVT Self-Funded</t>
  </si>
  <si>
    <t>Category Type Other</t>
  </si>
  <si>
    <t>Category Type</t>
  </si>
  <si>
    <t>Zip5 Code</t>
  </si>
  <si>
    <t>State Code</t>
  </si>
  <si>
    <t>City Name</t>
  </si>
  <si>
    <t>First _x000D__x000D_
Name</t>
  </si>
  <si>
    <t>Last _x000D__x000D_
Name</t>
  </si>
  <si>
    <t>Individual (Practitioner) NPI</t>
  </si>
  <si>
    <t>Budget Year</t>
  </si>
  <si>
    <t>Aggregated_name</t>
  </si>
  <si>
    <t>Aggregated_group</t>
  </si>
  <si>
    <t>Mental Health/Substance Abuse</t>
  </si>
  <si>
    <t>Academic Medical Center</t>
  </si>
  <si>
    <t>N/A</t>
  </si>
  <si>
    <t>Critical Access Hospital</t>
  </si>
  <si>
    <t>Participant</t>
  </si>
  <si>
    <t>FPP - unreconciled</t>
  </si>
  <si>
    <t xml:space="preserve">Primary Care </t>
  </si>
  <si>
    <t>Federally Qualified Health Center</t>
  </si>
  <si>
    <t>CPR</t>
  </si>
  <si>
    <t>Primary and Specialty Care</t>
  </si>
  <si>
    <t>Rural Hospital</t>
  </si>
  <si>
    <t>Specialty Care</t>
  </si>
  <si>
    <t>Independent Mental Health and Substance Abuse</t>
  </si>
  <si>
    <t>Naturopathic Medicine</t>
  </si>
  <si>
    <t>Home Health/Hospice</t>
  </si>
  <si>
    <t>Independent Primary and Specialty Care</t>
  </si>
  <si>
    <t>Facility</t>
  </si>
  <si>
    <t xml:space="preserve">Independent Primary Care </t>
  </si>
  <si>
    <t>Rural Health Clinic</t>
  </si>
  <si>
    <t>Independent Specialty Care</t>
  </si>
  <si>
    <t>Specialty Service Agency</t>
  </si>
  <si>
    <t>Home Health &amp; Hospice</t>
  </si>
  <si>
    <t>Ambulatory Surgery Center</t>
  </si>
  <si>
    <t>Variable Name</t>
  </si>
  <si>
    <t>Variable Type</t>
  </si>
  <si>
    <t>Description</t>
  </si>
  <si>
    <t>Missing data identifier (if blank, no missing data)</t>
  </si>
  <si>
    <t>Original vs. Generated</t>
  </si>
  <si>
    <t>numeric</t>
  </si>
  <si>
    <t>generated variable that groups the contracted entity over time to one ID</t>
  </si>
  <si>
    <t>G</t>
  </si>
  <si>
    <t>character</t>
  </si>
  <si>
    <t>generated variable that groups the contracted entity over time to one readily recognizable name</t>
  </si>
  <si>
    <t>numeric (date)</t>
  </si>
  <si>
    <t>generated variable based on the year of provider enrollment with the OCVT network</t>
  </si>
  <si>
    <t>Identifies provider or entities in the network as Preferred, Participating, or Missing</t>
  </si>
  <si>
    <t>"Missing"</t>
  </si>
  <si>
    <t>O</t>
  </si>
  <si>
    <t>"Missing" - missing, "NULL" - not applicable, row identifies an individual not an organization</t>
  </si>
  <si>
    <t>"Missing" - missing, "NULL" - not applicable, row identifies an organization not an individual</t>
  </si>
  <si>
    <t>Progress to date, including quantitative or qualitative evidence at the ACO and local HSA levels</t>
  </si>
  <si>
    <t>Methods for establishing new or continued investment</t>
  </si>
  <si>
    <t xml:space="preserve">Measures and methods used to track progress and identify challenges and opportunities </t>
  </si>
  <si>
    <t>Whether and how is there an accountability or incentive structure to drive change</t>
  </si>
  <si>
    <t>Diabetes HbA1C Poor Control &gt;9%</t>
  </si>
  <si>
    <t>Screening for Clinical Depression &amp; Follow-Up</t>
  </si>
  <si>
    <t>Reducing 30-Day All Cause Inpatient Readmissions</t>
  </si>
  <si>
    <t>Reducing Emergency Department Utilization</t>
  </si>
  <si>
    <t>Blood Pressure in Control (NQF 0018)</t>
  </si>
  <si>
    <t>Diabetes Hemoglobin A1C Poor Control (NQF 0059)</t>
  </si>
  <si>
    <t>2021 Progress</t>
  </si>
  <si>
    <t>Appendix 7.1: ACO Clinical Focus Areas</t>
  </si>
  <si>
    <t>2021 Clinical Focus Areas</t>
  </si>
  <si>
    <t>2020 Clinical Focus Areas</t>
  </si>
  <si>
    <t>2020 Results (interim, if any)</t>
  </si>
  <si>
    <t>Appendix 7.2: Population Health and Payment Reform Details (FY22 Budget)</t>
  </si>
  <si>
    <t>Balance Sheet Notes</t>
  </si>
  <si>
    <t>Line Item</t>
  </si>
  <si>
    <t>Variance Analysis: Line Item Explanations</t>
  </si>
  <si>
    <t>Income Statement Notes</t>
  </si>
  <si>
    <t>Statement of Cash Flows Notes</t>
  </si>
  <si>
    <t>2021B - 2022B $ Change</t>
  </si>
  <si>
    <t>2021B - 2022B % Change</t>
  </si>
  <si>
    <t>2021P - 2022B $ Change</t>
  </si>
  <si>
    <t>2021P - 2022B % Change</t>
  </si>
  <si>
    <t>Notes: 1) 2021B is FY21 Revised Budget as approved by the GMCB.</t>
  </si>
  <si>
    <t>OCV Revenue at Risk by Payer FY 2022</t>
  </si>
  <si>
    <t>Appendix 5.2: Risk by Payer by Risk-bearing Entity (Budget 2022)</t>
  </si>
  <si>
    <t>Appendix 5.1: ACO Risk by Payer (Budget 2022)</t>
  </si>
  <si>
    <t>Appendix 2.1:  Organizations Template</t>
  </si>
  <si>
    <r>
      <t xml:space="preserve">Budget Year:  </t>
    </r>
    <r>
      <rPr>
        <b/>
        <u/>
        <sz val="11"/>
        <color theme="1"/>
        <rFont val="Calibri"/>
        <family val="2"/>
      </rPr>
      <t xml:space="preserve">      2022          </t>
    </r>
  </si>
  <si>
    <t>Category Type Other (explain)</t>
  </si>
  <si>
    <t>Provider Class</t>
  </si>
  <si>
    <t>MAT Providers in Practice?  Y/N</t>
  </si>
  <si>
    <t>New Contracted Entity?  Y/N</t>
  </si>
  <si>
    <t>Using Care Navigator? Y/N</t>
  </si>
  <si>
    <t>Appendix 2.2:  Provider List Template</t>
  </si>
  <si>
    <r>
      <t xml:space="preserve">Budget Year:  </t>
    </r>
    <r>
      <rPr>
        <b/>
        <u/>
        <sz val="11"/>
        <color theme="1"/>
        <rFont val="Calibri"/>
        <family val="2"/>
      </rPr>
      <t xml:space="preserve">        2022            </t>
    </r>
  </si>
  <si>
    <t>Organization
NPI</t>
  </si>
  <si>
    <t>Heading Definitions</t>
  </si>
  <si>
    <t>LISTS--DO NOT DELETE</t>
  </si>
  <si>
    <t>Tab 2.1 Lists - Do Not Delete</t>
  </si>
  <si>
    <t>Term</t>
  </si>
  <si>
    <t>Definition</t>
  </si>
  <si>
    <t>Academic Primary &amp; Specialty Care</t>
  </si>
  <si>
    <t>AIPBP</t>
  </si>
  <si>
    <t>The category that best describes the type of organization</t>
  </si>
  <si>
    <t>The specific type of Organization</t>
  </si>
  <si>
    <t>FPP - reconcilied</t>
  </si>
  <si>
    <t>Reflects if Contracted Entity has providers licensed to deliver Medication Assisted Treatment</t>
  </si>
  <si>
    <t>Reflects the method of payment: FFS, FPP Reconciled, FPP Unreconciled, AIPBP (Medicare Only), CPR (offered to independent primary care Covered Entities), or N/A Non-Par (in the network for the year but is not participating in the payer type)</t>
  </si>
  <si>
    <t>Nursing Home</t>
  </si>
  <si>
    <t>N/A Non-Par</t>
  </si>
  <si>
    <t>A Contracted Entity that is either a Participant who can attribute lives; or a Preferred Providers who cannot attribute lives.  If the Contracted Entity employs both attributing and non-attributing providers, the Provider Class defaults to Participant</t>
  </si>
  <si>
    <t>Tab 2.1 Organizations List</t>
  </si>
  <si>
    <t>The City/Town Designation for the given Hospital Service Area</t>
  </si>
  <si>
    <t>The Organization's Legal Business Name that is tied to the Tax Identification Number on their W-9</t>
  </si>
  <si>
    <t>Use only if the organization does not fit into one of the existing Category Types</t>
  </si>
  <si>
    <t>MAT Providers in Practice? Y/N</t>
  </si>
  <si>
    <t>Reflects if the Contracted Entity has providers licensed to deliver Medication Assisted Treatment</t>
  </si>
  <si>
    <t>New Contracted Entity? Y/N</t>
  </si>
  <si>
    <t>An Organization joining the network in the upcoming Performance Year</t>
  </si>
  <si>
    <t>Reflects if the organization has access to Care Navigator</t>
  </si>
  <si>
    <t>Reflects the method of payment: FFS, FPP Reconciled, FPP Unreconciled, AIPBP (Medicare Only), CPR (offered to independent primary care Covered Entities), or N/A Non-Par</t>
  </si>
  <si>
    <t>Tab 2.2 Provider List</t>
  </si>
  <si>
    <t>DATA DICTIONARY</t>
  </si>
  <si>
    <t>The Contracted Entity's Tax Identification Number or SSN for sole propietors</t>
  </si>
  <si>
    <t>The "common name" the organization is known by</t>
  </si>
  <si>
    <t>Organization NPI</t>
  </si>
  <si>
    <t>The Group NPI number linked to the Contracted Entity</t>
  </si>
  <si>
    <t>The Contracted Entity's Medicare CMS Certification Number</t>
  </si>
  <si>
    <t>The Provider's Individual National Provider Identifyer</t>
  </si>
  <si>
    <t>Last Name</t>
  </si>
  <si>
    <t>Last Name of Provider</t>
  </si>
  <si>
    <t>Organization _x000D__x000D_NPI</t>
  </si>
  <si>
    <t>First Name</t>
  </si>
  <si>
    <t>First Name of Provider</t>
  </si>
  <si>
    <t>City of practice location where services are delivered</t>
  </si>
  <si>
    <t>State of practice location where services are delivered</t>
  </si>
  <si>
    <t>Practicing Spcialty</t>
  </si>
  <si>
    <t>First 5 digits of the zip code of practice location where services are delivered</t>
  </si>
  <si>
    <t>MAT Providers in Practice?</t>
  </si>
  <si>
    <t>New contracted entity?</t>
  </si>
  <si>
    <t>Using Care Navigator?</t>
  </si>
  <si>
    <t>BCBSVT Primary</t>
  </si>
  <si>
    <t>Amount Over/(Under) Target</t>
  </si>
  <si>
    <t xml:space="preserve">Row notes: </t>
  </si>
  <si>
    <t>Row notes:</t>
  </si>
  <si>
    <t>see FY21 submission</t>
  </si>
  <si>
    <t>Appendix 4.1: TCOC Performance by Payer, Total ACO-Wide (2018-2022)</t>
  </si>
  <si>
    <t>1. Define attribution, add a line if needed</t>
  </si>
  <si>
    <t>Appendix 4.2: Settlement by Payer, by HSA (2018-2022)</t>
  </si>
  <si>
    <t>Cash</t>
  </si>
  <si>
    <t>Restricted Cash</t>
  </si>
  <si>
    <t>Accounts Receivable from Payers - Contract Risk Settlement</t>
  </si>
  <si>
    <t>Prepaid Expenses and other current assets</t>
  </si>
  <si>
    <t>Total Current Assets</t>
  </si>
  <si>
    <t>Property, Plant And Equipment, net</t>
  </si>
  <si>
    <t>Accounts Payable to Participants, Contract Risk Settlement</t>
  </si>
  <si>
    <t>Accounts Payable to Payers, Contract Risk Settlement</t>
  </si>
  <si>
    <t>Deferred Revenue</t>
  </si>
  <si>
    <t>Debt</t>
  </si>
  <si>
    <t>Total Current Liabilities</t>
  </si>
  <si>
    <t>Long Term Liabilities - Deferred Revenue</t>
  </si>
  <si>
    <t>Long Term Liabilities - Other</t>
  </si>
  <si>
    <t>Version &gt;&gt;</t>
  </si>
  <si>
    <t>Level &gt;&gt;</t>
  </si>
  <si>
    <t>Period &gt;&gt;</t>
  </si>
  <si>
    <t>Acct Name</t>
  </si>
  <si>
    <t>Acct Code</t>
  </si>
  <si>
    <t>FTE Class
(Dimension)</t>
  </si>
  <si>
    <t>Department
(Dimension)</t>
  </si>
  <si>
    <t>NARRATIVE</t>
  </si>
  <si>
    <t>Comments from OneCare VT</t>
  </si>
  <si>
    <t>Tab</t>
  </si>
  <si>
    <t>Cell/Reference</t>
  </si>
  <si>
    <t>Notes/Comments</t>
  </si>
  <si>
    <t>OneCare Vermont                          2022 Budget Submission</t>
  </si>
  <si>
    <t>2018-2022 Budget Submission.  Due: Oct 1, 2021</t>
  </si>
  <si>
    <t>2021 (Budget Only)</t>
  </si>
  <si>
    <t>FY17 Budget</t>
  </si>
  <si>
    <t>GAAP</t>
  </si>
  <si>
    <t>FY18 Budget</t>
  </si>
  <si>
    <t>FY19 Budget</t>
  </si>
  <si>
    <t>FY20 Budget</t>
  </si>
  <si>
    <t>FY2021 Budget-Submitteed</t>
  </si>
  <si>
    <t>FY2021 Budget - Approved</t>
  </si>
  <si>
    <t>FY2021 Budget - Revised</t>
  </si>
  <si>
    <t>Variance- Budget vs Revised</t>
  </si>
  <si>
    <t>Accounts Receivable from Participants - Contract Risk Settlement</t>
  </si>
  <si>
    <t>Accrued Expenses/NW Payable</t>
  </si>
  <si>
    <t>OneCare Net Assets</t>
  </si>
  <si>
    <t>ACO Budget Submission:  Balance Sheet</t>
  </si>
  <si>
    <t>Tab to be deleted and replaced by NEW 4.1 Payer TCOC</t>
  </si>
  <si>
    <t>Tab to be deleted and replaced by NEW 4.2 HSA Settlement</t>
  </si>
  <si>
    <t xml:space="preserve">Tab 4.5 to be deleted. Template reflects data collection on home hospital spend vs. spend at UVMMC, DH, or other hospitals and was created for outdated risk model where TCOC targets were set by HSA. </t>
  </si>
  <si>
    <t xml:space="preserve">Tab 4.4 to be deleted. Budget year incorporated into new templates 4.1 and 4.2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</si>
</sst>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00;\([$-409]#,##0.00\)"/>
    <numFmt numFmtId="165" formatCode="0.0%"/>
    <numFmt numFmtId="166" formatCode="_(* #,##0_);_(* \(#,##0\);_(* &quot;-&quot;??_);_(@_)"/>
    <numFmt numFmtId="167" formatCode="_(&quot;$&quot;* #,##0_);_(&quot;$&quot;* \(#,##0\);_(&quot;$&quot;* &quot;-&quot;??_);_(@_)"/>
    <numFmt numFmtId="168" formatCode="[$-409]#,##0;\([$-409]#,##0\)"/>
    <numFmt numFmtId="169" formatCode="_(* #,##0.00_);_(* \(#,##0.00\);_(* &quot;-&quot;_);_(@_)"/>
  </numFmts>
  <fonts count="58" x14ac:knownFonts="1">
    <font>
      <sz val="11"/>
      <color theme="1"/>
      <name val="Calibri"/>
      <family val="2"/>
      <scheme val="minor"/>
    </font>
    <font>
      <sz val="11"/>
      <color indexed="10"/>
      <name val="Calibri"/>
      <family val="2"/>
    </font>
    <font>
      <b/>
      <sz val="11"/>
      <color indexed="8"/>
      <name val="Calibri"/>
      <family val="2"/>
    </font>
    <font>
      <b/>
      <sz val="11"/>
      <color indexed="8"/>
      <name val="Book Antiqua"/>
      <family val="1"/>
    </font>
    <font>
      <b/>
      <sz val="11"/>
      <color indexed="10"/>
      <name val="Calibri"/>
      <family val="2"/>
    </font>
    <font>
      <i/>
      <sz val="11"/>
      <color indexed="8"/>
      <name val="Calibri"/>
      <family val="2"/>
    </font>
    <font>
      <sz val="7"/>
      <color indexed="8"/>
      <name val="Times New Roman"/>
      <family val="1"/>
    </font>
    <font>
      <b/>
      <sz val="11"/>
      <name val="Calibri"/>
      <family val="2"/>
    </font>
    <font>
      <b/>
      <u/>
      <sz val="11"/>
      <color indexed="8"/>
      <name val="Calibri"/>
      <family val="2"/>
    </font>
    <font>
      <b/>
      <sz val="9"/>
      <color indexed="81"/>
      <name val="Tahoma"/>
      <family val="2"/>
    </font>
    <font>
      <sz val="9"/>
      <color indexed="81"/>
      <name val="Tahoma"/>
      <family val="2"/>
    </font>
    <font>
      <vertAlign val="superscript"/>
      <sz val="11"/>
      <color indexed="8"/>
      <name val="Calibri"/>
      <family val="2"/>
    </font>
    <font>
      <b/>
      <i/>
      <sz val="11"/>
      <color indexed="8"/>
      <name val="Calibri"/>
      <family val="2"/>
    </font>
    <font>
      <b/>
      <sz val="11"/>
      <color indexed="8"/>
      <name val="Calibri"/>
      <family val="2"/>
    </font>
    <font>
      <i/>
      <sz val="11"/>
      <color indexed="62"/>
      <name val="Calibri"/>
      <family val="2"/>
    </font>
    <font>
      <sz val="12"/>
      <color indexed="8"/>
      <name val="Times New Roman"/>
      <family val="1"/>
    </font>
    <font>
      <b/>
      <u/>
      <sz val="11"/>
      <color indexed="8"/>
      <name val="Book Antiqua"/>
      <family val="1"/>
    </font>
    <font>
      <b/>
      <i/>
      <sz val="12"/>
      <color indexed="8"/>
      <name val="Calibri"/>
      <family val="2"/>
    </font>
    <font>
      <sz val="11"/>
      <color theme="1"/>
      <name val="Calibri"/>
      <family val="2"/>
      <scheme val="minor"/>
    </font>
    <font>
      <b/>
      <sz val="12"/>
      <color theme="0"/>
      <name val="Book Antiqua"/>
      <family val="1"/>
    </font>
    <font>
      <sz val="11"/>
      <color theme="1"/>
      <name val="Book Antiqua"/>
      <family val="1"/>
    </font>
    <font>
      <b/>
      <sz val="11"/>
      <color theme="1"/>
      <name val="Book Antiqua"/>
      <family val="1"/>
    </font>
    <font>
      <b/>
      <sz val="11"/>
      <color theme="1"/>
      <name val="Calibri"/>
      <family val="2"/>
      <scheme val="minor"/>
    </font>
    <font>
      <sz val="11"/>
      <color rgb="FF003300"/>
      <name val="Book Antiqua"/>
      <family val="1"/>
    </font>
    <font>
      <b/>
      <sz val="11"/>
      <color theme="0"/>
      <name val="Book Antiqua"/>
      <family val="1"/>
    </font>
    <font>
      <i/>
      <sz val="11"/>
      <color theme="1"/>
      <name val="Calibri"/>
      <family val="2"/>
      <scheme val="minor"/>
    </font>
    <font>
      <sz val="11"/>
      <name val="Calibri"/>
      <family val="2"/>
      <scheme val="minor"/>
    </font>
    <font>
      <b/>
      <sz val="11"/>
      <color indexed="8"/>
      <name val="Calibri"/>
      <family val="2"/>
      <scheme val="minor"/>
    </font>
    <font>
      <sz val="11"/>
      <color indexed="8"/>
      <name val="Calibri"/>
      <family val="2"/>
      <scheme val="minor"/>
    </font>
    <font>
      <sz val="10"/>
      <color theme="1"/>
      <name val="Calibri"/>
      <family val="2"/>
      <scheme val="minor"/>
    </font>
    <font>
      <b/>
      <i/>
      <sz val="11"/>
      <color theme="1"/>
      <name val="Calibri"/>
      <family val="2"/>
      <scheme val="minor"/>
    </font>
    <font>
      <sz val="11"/>
      <color theme="1"/>
      <name val="Calibri"/>
      <family val="2"/>
    </font>
    <font>
      <b/>
      <sz val="11"/>
      <color theme="1"/>
      <name val="Calibri"/>
      <family val="2"/>
    </font>
    <font>
      <b/>
      <sz val="12"/>
      <color theme="1"/>
      <name val="Times New Roman"/>
      <family val="1"/>
    </font>
    <font>
      <sz val="11"/>
      <color rgb="FF333333"/>
      <name val="Times New Roman"/>
      <family val="1"/>
    </font>
    <font>
      <b/>
      <sz val="11"/>
      <color rgb="FF333333"/>
      <name val="Times New Roman"/>
      <family val="1"/>
    </font>
    <font>
      <i/>
      <sz val="11"/>
      <color rgb="FF333333"/>
      <name val="Times New Roman"/>
      <family val="1"/>
    </font>
    <font>
      <sz val="8"/>
      <color rgb="FF212121"/>
      <name val="Segoe UI"/>
      <family val="2"/>
    </font>
    <font>
      <b/>
      <sz val="11"/>
      <color rgb="FF003300"/>
      <name val="Book Antiqua"/>
      <family val="1"/>
    </font>
    <font>
      <i/>
      <sz val="11"/>
      <color rgb="FF003300"/>
      <name val="Book Antiqua"/>
      <family val="1"/>
    </font>
    <font>
      <b/>
      <sz val="12"/>
      <color theme="1"/>
      <name val="Calibri"/>
      <family val="2"/>
      <scheme val="minor"/>
    </font>
    <font>
      <sz val="12"/>
      <color theme="1"/>
      <name val="Calibri"/>
      <family val="2"/>
      <scheme val="minor"/>
    </font>
    <font>
      <i/>
      <sz val="12"/>
      <color theme="1"/>
      <name val="Calibri"/>
      <family val="2"/>
      <scheme val="minor"/>
    </font>
    <font>
      <sz val="11"/>
      <color rgb="FF000000"/>
      <name val="Times New Roman"/>
      <family val="1"/>
    </font>
    <font>
      <b/>
      <u/>
      <sz val="11"/>
      <color theme="1"/>
      <name val="Calibri"/>
      <family val="2"/>
      <scheme val="minor"/>
    </font>
    <font>
      <b/>
      <sz val="11"/>
      <name val="Calibri"/>
      <family val="2"/>
      <scheme val="minor"/>
    </font>
    <font>
      <b/>
      <sz val="11"/>
      <color rgb="FFFF0000"/>
      <name val="Calibri"/>
      <family val="2"/>
      <scheme val="minor"/>
    </font>
    <font>
      <i/>
      <sz val="11"/>
      <name val="Calibri"/>
      <family val="2"/>
      <scheme val="minor"/>
    </font>
    <font>
      <b/>
      <sz val="14"/>
      <color theme="1"/>
      <name val="Calibri"/>
      <family val="2"/>
      <scheme val="minor"/>
    </font>
    <font>
      <b/>
      <sz val="14"/>
      <color theme="0"/>
      <name val="Calibri"/>
      <family val="2"/>
    </font>
    <font>
      <b/>
      <u/>
      <sz val="11"/>
      <color theme="1"/>
      <name val="Calibri"/>
      <family val="2"/>
    </font>
    <font>
      <b/>
      <sz val="12"/>
      <color theme="0"/>
      <name val="Calibri"/>
      <family val="2"/>
    </font>
    <font>
      <b/>
      <sz val="14"/>
      <color theme="1"/>
      <name val="Calibri"/>
      <family val="2"/>
    </font>
    <font>
      <sz val="11"/>
      <name val="Calibri"/>
      <family val="2"/>
    </font>
    <font>
      <b/>
      <sz val="16"/>
      <color theme="1"/>
      <name val="Calibri"/>
      <family val="2"/>
    </font>
    <font>
      <b/>
      <sz val="18"/>
      <color theme="1"/>
      <name val="Calibri"/>
      <family val="2"/>
      <scheme val="minor"/>
    </font>
    <font>
      <b/>
      <sz val="20"/>
      <color theme="1"/>
      <name val="Calibri"/>
      <family val="2"/>
      <scheme val="minor"/>
    </font>
    <font>
      <sz val="20"/>
      <color theme="1"/>
      <name val="Calibri"/>
      <family val="2"/>
      <scheme val="minor"/>
    </font>
  </fonts>
  <fills count="19">
    <fill>
      <patternFill patternType="none"/>
    </fill>
    <fill>
      <patternFill patternType="gray125"/>
    </fill>
    <fill>
      <patternFill patternType="solid">
        <fgColor rgb="FF339966"/>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BDD6EE"/>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2F2F2"/>
        <bgColor indexed="64"/>
      </patternFill>
    </fill>
    <fill>
      <patternFill patternType="solid">
        <fgColor theme="0"/>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1" tint="0.499984740745262"/>
        <bgColor indexed="64"/>
      </patternFill>
    </fill>
    <fill>
      <patternFill patternType="solid">
        <fgColor theme="2" tint="-9.9978637043366805E-2"/>
        <bgColor indexed="64"/>
      </patternFill>
    </fill>
    <fill>
      <patternFill patternType="solid">
        <fgColor theme="9" tint="0.59999389629810485"/>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style="hair">
        <color indexed="64"/>
      </top>
      <bottom style="medium">
        <color indexed="64"/>
      </bottom>
      <diagonal/>
    </border>
    <border>
      <left/>
      <right/>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s>
  <cellStyleXfs count="4">
    <xf numFmtId="0" fontId="0" fillId="0" borderId="0"/>
    <xf numFmtId="43"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cellStyleXfs>
  <cellXfs count="839">
    <xf numFmtId="0" fontId="0" fillId="0" borderId="0" xfId="0"/>
    <xf numFmtId="0" fontId="0" fillId="2" borderId="0" xfId="0" applyFill="1"/>
    <xf numFmtId="0" fontId="19" fillId="2" borderId="0" xfId="0" applyFont="1" applyFill="1"/>
    <xf numFmtId="0" fontId="0" fillId="0" borderId="1" xfId="0" applyBorder="1"/>
    <xf numFmtId="0" fontId="20" fillId="0" borderId="1" xfId="0" applyFont="1" applyBorder="1"/>
    <xf numFmtId="0" fontId="0" fillId="2" borderId="0" xfId="0" applyFill="1" applyAlignment="1">
      <alignment horizontal="center" vertical="center" wrapText="1"/>
    </xf>
    <xf numFmtId="0" fontId="0" fillId="0" borderId="0" xfId="0" applyAlignment="1">
      <alignment horizontal="center" vertical="center" wrapText="1"/>
    </xf>
    <xf numFmtId="0" fontId="21" fillId="3" borderId="1" xfId="0" applyFont="1" applyFill="1" applyBorder="1" applyAlignment="1">
      <alignment horizontal="center" vertical="center" wrapText="1"/>
    </xf>
    <xf numFmtId="0" fontId="22" fillId="0" borderId="0" xfId="0" applyFont="1"/>
    <xf numFmtId="49" fontId="0" fillId="0" borderId="0" xfId="0" applyNumberFormat="1"/>
    <xf numFmtId="0" fontId="20" fillId="0" borderId="0" xfId="0" applyFont="1"/>
    <xf numFmtId="164" fontId="22" fillId="4" borderId="2" xfId="0" quotePrefix="1" applyNumberFormat="1" applyFont="1" applyFill="1" applyBorder="1"/>
    <xf numFmtId="0" fontId="23" fillId="2" borderId="0" xfId="0" applyFont="1" applyFill="1"/>
    <xf numFmtId="0" fontId="24" fillId="2" borderId="0" xfId="0" applyFont="1" applyFill="1"/>
    <xf numFmtId="0" fontId="24" fillId="2" borderId="0" xfId="0" applyFont="1" applyFill="1" applyAlignment="1">
      <alignment horizontal="center"/>
    </xf>
    <xf numFmtId="0" fontId="20" fillId="2" borderId="0" xfId="0" applyFont="1" applyFill="1"/>
    <xf numFmtId="0" fontId="25" fillId="0" borderId="0" xfId="0" applyFont="1"/>
    <xf numFmtId="0" fontId="0" fillId="0" borderId="0" xfId="0" applyAlignment="1">
      <alignment horizontal="left" vertical="center" indent="5"/>
    </xf>
    <xf numFmtId="0" fontId="0" fillId="0" borderId="0" xfId="0" applyAlignment="1">
      <alignment horizontal="left" vertical="center" indent="1"/>
    </xf>
    <xf numFmtId="164" fontId="0" fillId="0" borderId="0" xfId="0" applyNumberFormat="1"/>
    <xf numFmtId="164" fontId="0" fillId="0" borderId="0" xfId="0" quotePrefix="1" applyNumberFormat="1"/>
    <xf numFmtId="164" fontId="7" fillId="0" borderId="0" xfId="0" applyNumberFormat="1" applyFont="1"/>
    <xf numFmtId="164" fontId="22" fillId="4" borderId="3" xfId="0" quotePrefix="1" applyNumberFormat="1" applyFont="1" applyFill="1" applyBorder="1"/>
    <xf numFmtId="164" fontId="22" fillId="4" borderId="4" xfId="0" quotePrefix="1" applyNumberFormat="1" applyFont="1" applyFill="1" applyBorder="1"/>
    <xf numFmtId="164" fontId="22" fillId="0" borderId="3" xfId="0" quotePrefix="1" applyNumberFormat="1" applyFont="1" applyBorder="1" applyAlignment="1">
      <alignment horizontal="center"/>
    </xf>
    <xf numFmtId="164" fontId="22" fillId="0" borderId="0" xfId="0" quotePrefix="1" applyNumberFormat="1" applyFont="1" applyAlignment="1">
      <alignment horizontal="center"/>
    </xf>
    <xf numFmtId="164" fontId="22" fillId="4" borderId="2" xfId="0" quotePrefix="1" applyNumberFormat="1" applyFont="1" applyFill="1" applyBorder="1" applyAlignment="1">
      <alignment horizontal="left" vertical="center" wrapText="1"/>
    </xf>
    <xf numFmtId="166" fontId="22" fillId="4" borderId="3" xfId="1" applyNumberFormat="1" applyFont="1" applyFill="1" applyBorder="1" applyAlignment="1">
      <alignment horizontal="center" vertical="center" wrapText="1"/>
    </xf>
    <xf numFmtId="0" fontId="22" fillId="4" borderId="3" xfId="1" applyNumberFormat="1" applyFont="1" applyFill="1" applyBorder="1" applyAlignment="1">
      <alignment horizontal="center" vertical="center" wrapText="1"/>
    </xf>
    <xf numFmtId="164" fontId="0" fillId="0" borderId="0" xfId="0" applyNumberFormat="1" applyAlignment="1">
      <alignment wrapText="1"/>
    </xf>
    <xf numFmtId="164" fontId="22" fillId="0" borderId="0" xfId="0" quotePrefix="1" applyNumberFormat="1" applyFont="1" applyAlignment="1">
      <alignment horizontal="left" vertical="center"/>
    </xf>
    <xf numFmtId="166" fontId="22" fillId="0" borderId="0" xfId="1" applyNumberFormat="1" applyFont="1" applyFill="1" applyBorder="1" applyAlignment="1">
      <alignment horizontal="center" vertical="center"/>
    </xf>
    <xf numFmtId="164" fontId="22" fillId="0" borderId="0" xfId="0" quotePrefix="1" applyNumberFormat="1" applyFont="1"/>
    <xf numFmtId="167" fontId="22" fillId="0" borderId="0" xfId="2" quotePrefix="1" applyNumberFormat="1" applyFont="1" applyFill="1" applyBorder="1"/>
    <xf numFmtId="167" fontId="22" fillId="0" borderId="0" xfId="2" quotePrefix="1" applyNumberFormat="1" applyFont="1" applyFill="1"/>
    <xf numFmtId="167" fontId="22" fillId="5" borderId="0" xfId="2" quotePrefix="1" applyNumberFormat="1" applyFont="1" applyFill="1"/>
    <xf numFmtId="164" fontId="22" fillId="0" borderId="0" xfId="0" applyNumberFormat="1" applyFont="1"/>
    <xf numFmtId="41" fontId="22" fillId="0" borderId="0" xfId="0" quotePrefix="1" applyNumberFormat="1" applyFont="1" applyAlignment="1">
      <alignment horizontal="left" vertical="center"/>
    </xf>
    <xf numFmtId="41" fontId="22" fillId="0" borderId="0" xfId="2" quotePrefix="1" applyNumberFormat="1" applyFont="1" applyFill="1" applyBorder="1"/>
    <xf numFmtId="41" fontId="22" fillId="0" borderId="0" xfId="2" quotePrefix="1" applyNumberFormat="1" applyFont="1" applyFill="1"/>
    <xf numFmtId="41" fontId="22" fillId="5" borderId="0" xfId="2" quotePrefix="1" applyNumberFormat="1" applyFont="1" applyFill="1"/>
    <xf numFmtId="41" fontId="22" fillId="0" borderId="0" xfId="0" applyNumberFormat="1" applyFont="1"/>
    <xf numFmtId="49" fontId="22" fillId="0" borderId="0" xfId="0" quotePrefix="1" applyNumberFormat="1" applyFont="1" applyAlignment="1">
      <alignment horizontal="left" vertical="center"/>
    </xf>
    <xf numFmtId="166" fontId="22" fillId="0" borderId="5" xfId="1" quotePrefix="1" applyNumberFormat="1" applyFont="1" applyFill="1" applyBorder="1" applyAlignment="1">
      <alignment horizontal="center" vertical="center"/>
    </xf>
    <xf numFmtId="166" fontId="22" fillId="0" borderId="0" xfId="1" quotePrefix="1" applyNumberFormat="1" applyFont="1" applyFill="1" applyBorder="1" applyAlignment="1">
      <alignment horizontal="center" vertical="center"/>
    </xf>
    <xf numFmtId="166" fontId="22" fillId="5" borderId="0" xfId="1" quotePrefix="1" applyNumberFormat="1" applyFont="1" applyFill="1" applyBorder="1" applyAlignment="1">
      <alignment horizontal="center" vertical="center"/>
    </xf>
    <xf numFmtId="166" fontId="22" fillId="0" borderId="6" xfId="1" applyNumberFormat="1" applyFont="1" applyFill="1" applyBorder="1" applyAlignment="1">
      <alignment horizontal="center" vertical="center"/>
    </xf>
    <xf numFmtId="166" fontId="22" fillId="5" borderId="6" xfId="1" applyNumberFormat="1" applyFont="1" applyFill="1" applyBorder="1" applyAlignment="1">
      <alignment horizontal="center" vertical="center"/>
    </xf>
    <xf numFmtId="164" fontId="22" fillId="6" borderId="0" xfId="0" quotePrefix="1" applyNumberFormat="1" applyFont="1" applyFill="1"/>
    <xf numFmtId="167" fontId="22" fillId="6" borderId="7" xfId="2" quotePrefix="1" applyNumberFormat="1" applyFont="1" applyFill="1" applyBorder="1"/>
    <xf numFmtId="167" fontId="22" fillId="0" borderId="7" xfId="2" quotePrefix="1" applyNumberFormat="1" applyFont="1" applyFill="1" applyBorder="1"/>
    <xf numFmtId="41" fontId="22" fillId="0" borderId="0" xfId="2" quotePrefix="1" applyNumberFormat="1" applyFont="1" applyFill="1" applyBorder="1" applyAlignment="1">
      <alignment horizontal="center" vertical="center"/>
    </xf>
    <xf numFmtId="41" fontId="22" fillId="5" borderId="0" xfId="2" quotePrefix="1" applyNumberFormat="1" applyFont="1" applyFill="1" applyBorder="1" applyAlignment="1">
      <alignment horizontal="center" vertical="center"/>
    </xf>
    <xf numFmtId="41" fontId="22" fillId="0" borderId="0" xfId="1" quotePrefix="1" applyNumberFormat="1" applyFont="1" applyFill="1" applyBorder="1" applyAlignment="1">
      <alignment horizontal="center" vertical="center"/>
    </xf>
    <xf numFmtId="41" fontId="22" fillId="5" borderId="0" xfId="1" quotePrefix="1" applyNumberFormat="1" applyFont="1" applyFill="1" applyBorder="1" applyAlignment="1">
      <alignment horizontal="center" vertical="center"/>
    </xf>
    <xf numFmtId="167" fontId="22" fillId="6" borderId="5" xfId="2" quotePrefix="1" applyNumberFormat="1" applyFont="1" applyFill="1" applyBorder="1"/>
    <xf numFmtId="167" fontId="22" fillId="0" borderId="5" xfId="2" quotePrefix="1" applyNumberFormat="1" applyFont="1" applyFill="1" applyBorder="1"/>
    <xf numFmtId="164" fontId="22" fillId="0" borderId="0" xfId="1" applyNumberFormat="1" applyFont="1" applyFill="1" applyBorder="1" applyAlignment="1">
      <alignment horizontal="center" vertical="center"/>
    </xf>
    <xf numFmtId="164" fontId="0" fillId="0" borderId="0" xfId="0" applyNumberFormat="1" applyAlignment="1">
      <alignment horizontal="right"/>
    </xf>
    <xf numFmtId="44" fontId="18" fillId="0" borderId="0" xfId="2" applyFont="1" applyFill="1"/>
    <xf numFmtId="49" fontId="18" fillId="0" borderId="0" xfId="2" applyNumberFormat="1" applyFont="1" applyFill="1"/>
    <xf numFmtId="165" fontId="18" fillId="0" borderId="0" xfId="3" applyNumberFormat="1" applyFont="1" applyFill="1"/>
    <xf numFmtId="49" fontId="22" fillId="4" borderId="3" xfId="0" quotePrefix="1" applyNumberFormat="1" applyFont="1" applyFill="1" applyBorder="1"/>
    <xf numFmtId="164" fontId="22" fillId="4" borderId="4" xfId="0" quotePrefix="1" applyNumberFormat="1" applyFont="1" applyFill="1" applyBorder="1" applyAlignment="1">
      <alignment horizontal="right"/>
    </xf>
    <xf numFmtId="164" fontId="22" fillId="4" borderId="3" xfId="0" quotePrefix="1" applyNumberFormat="1" applyFont="1" applyFill="1" applyBorder="1" applyAlignment="1">
      <alignment horizontal="right"/>
    </xf>
    <xf numFmtId="165" fontId="22" fillId="4" borderId="4" xfId="3" quotePrefix="1" applyNumberFormat="1" applyFont="1" applyFill="1" applyBorder="1" applyAlignment="1">
      <alignment horizontal="right"/>
    </xf>
    <xf numFmtId="164" fontId="22" fillId="0" borderId="8" xfId="0" quotePrefix="1" applyNumberFormat="1" applyFont="1" applyBorder="1"/>
    <xf numFmtId="49" fontId="22" fillId="0" borderId="0" xfId="0" quotePrefix="1" applyNumberFormat="1" applyFont="1"/>
    <xf numFmtId="164" fontId="22" fillId="0" borderId="5" xfId="0" quotePrefix="1" applyNumberFormat="1" applyFont="1" applyBorder="1"/>
    <xf numFmtId="164" fontId="22" fillId="0" borderId="9" xfId="0" quotePrefix="1" applyNumberFormat="1" applyFont="1" applyBorder="1"/>
    <xf numFmtId="164" fontId="22" fillId="0" borderId="9" xfId="0" quotePrefix="1" applyNumberFormat="1" applyFont="1" applyBorder="1" applyAlignment="1">
      <alignment horizontal="right"/>
    </xf>
    <xf numFmtId="164" fontId="22" fillId="0" borderId="5" xfId="0" quotePrefix="1" applyNumberFormat="1" applyFont="1" applyBorder="1" applyAlignment="1">
      <alignment horizontal="right"/>
    </xf>
    <xf numFmtId="165" fontId="22" fillId="0" borderId="9" xfId="3" quotePrefix="1" applyNumberFormat="1" applyFont="1" applyFill="1" applyBorder="1" applyAlignment="1">
      <alignment horizontal="right"/>
    </xf>
    <xf numFmtId="0" fontId="22" fillId="4" borderId="10" xfId="0" applyFont="1" applyFill="1" applyBorder="1"/>
    <xf numFmtId="49" fontId="22" fillId="4" borderId="0" xfId="2" applyNumberFormat="1" applyFont="1" applyFill="1" applyBorder="1" applyAlignment="1">
      <alignment horizontal="center"/>
    </xf>
    <xf numFmtId="0" fontId="22" fillId="4" borderId="10" xfId="2" applyNumberFormat="1" applyFont="1" applyFill="1" applyBorder="1" applyAlignment="1">
      <alignment horizontal="center"/>
    </xf>
    <xf numFmtId="0" fontId="22" fillId="4" borderId="11" xfId="0" applyFont="1" applyFill="1" applyBorder="1"/>
    <xf numFmtId="44" fontId="22" fillId="4" borderId="8" xfId="2" applyFont="1" applyFill="1" applyBorder="1" applyAlignment="1">
      <alignment horizontal="center"/>
    </xf>
    <xf numFmtId="44" fontId="22" fillId="4" borderId="12" xfId="2" applyFont="1" applyFill="1" applyBorder="1" applyAlignment="1">
      <alignment horizontal="center"/>
    </xf>
    <xf numFmtId="49" fontId="22" fillId="4" borderId="0" xfId="2" applyNumberFormat="1" applyFont="1" applyFill="1" applyBorder="1"/>
    <xf numFmtId="44" fontId="22" fillId="4" borderId="8" xfId="2" applyFont="1" applyFill="1" applyBorder="1" applyAlignment="1">
      <alignment horizontal="center" wrapText="1"/>
    </xf>
    <xf numFmtId="44" fontId="22" fillId="4" borderId="0" xfId="2" applyFont="1" applyFill="1" applyBorder="1" applyAlignment="1">
      <alignment horizontal="center" wrapText="1"/>
    </xf>
    <xf numFmtId="44" fontId="22" fillId="4" borderId="12" xfId="2" applyFont="1" applyFill="1" applyBorder="1" applyAlignment="1">
      <alignment horizontal="center" wrapText="1"/>
    </xf>
    <xf numFmtId="44" fontId="22" fillId="4" borderId="11" xfId="2" applyFont="1" applyFill="1" applyBorder="1" applyAlignment="1">
      <alignment horizontal="center" wrapText="1"/>
    </xf>
    <xf numFmtId="0" fontId="0" fillId="0" borderId="11" xfId="0" applyBorder="1"/>
    <xf numFmtId="44" fontId="22" fillId="0" borderId="8" xfId="2" applyFont="1" applyFill="1" applyBorder="1" applyAlignment="1">
      <alignment horizontal="center"/>
    </xf>
    <xf numFmtId="44" fontId="22" fillId="0" borderId="12" xfId="2" applyFont="1" applyFill="1" applyBorder="1" applyAlignment="1">
      <alignment horizontal="center"/>
    </xf>
    <xf numFmtId="49" fontId="22" fillId="0" borderId="0" xfId="2" applyNumberFormat="1" applyFont="1" applyFill="1" applyBorder="1" applyAlignment="1">
      <alignment horizontal="center"/>
    </xf>
    <xf numFmtId="49" fontId="22" fillId="0" borderId="0" xfId="2" applyNumberFormat="1" applyFont="1" applyFill="1" applyBorder="1"/>
    <xf numFmtId="44" fontId="22" fillId="0" borderId="8" xfId="2" applyFont="1" applyFill="1" applyBorder="1" applyAlignment="1">
      <alignment horizontal="center" wrapText="1"/>
    </xf>
    <xf numFmtId="44" fontId="22" fillId="0" borderId="0" xfId="2" applyFont="1" applyFill="1" applyBorder="1" applyAlignment="1">
      <alignment horizontal="center" wrapText="1"/>
    </xf>
    <xf numFmtId="44" fontId="22" fillId="0" borderId="12" xfId="2" applyFont="1" applyFill="1" applyBorder="1" applyAlignment="1">
      <alignment horizontal="center" wrapText="1"/>
    </xf>
    <xf numFmtId="44" fontId="22" fillId="0" borderId="11" xfId="2" applyFont="1" applyFill="1" applyBorder="1" applyAlignment="1">
      <alignment horizontal="center" wrapText="1"/>
    </xf>
    <xf numFmtId="165" fontId="22" fillId="0" borderId="12" xfId="3" applyNumberFormat="1" applyFont="1" applyFill="1" applyBorder="1" applyAlignment="1">
      <alignment horizontal="center" wrapText="1"/>
    </xf>
    <xf numFmtId="0" fontId="0" fillId="0" borderId="11" xfId="0" applyBorder="1" applyAlignment="1">
      <alignment horizontal="left" indent="1"/>
    </xf>
    <xf numFmtId="42" fontId="18" fillId="0" borderId="8" xfId="2" applyNumberFormat="1" applyFont="1" applyBorder="1"/>
    <xf numFmtId="42" fontId="18" fillId="0" borderId="12" xfId="2" applyNumberFormat="1" applyFont="1" applyBorder="1"/>
    <xf numFmtId="49" fontId="18" fillId="6" borderId="0" xfId="2" applyNumberFormat="1" applyFont="1" applyFill="1" applyBorder="1"/>
    <xf numFmtId="42" fontId="18" fillId="0" borderId="0" xfId="2" applyNumberFormat="1" applyFont="1" applyBorder="1"/>
    <xf numFmtId="42" fontId="18" fillId="0" borderId="11" xfId="2" applyNumberFormat="1" applyFont="1" applyBorder="1"/>
    <xf numFmtId="165" fontId="18" fillId="0" borderId="12" xfId="3" applyNumberFormat="1" applyFont="1" applyBorder="1"/>
    <xf numFmtId="0" fontId="0" fillId="0" borderId="11" xfId="0" applyBorder="1" applyAlignment="1">
      <alignment horizontal="left" indent="3"/>
    </xf>
    <xf numFmtId="42" fontId="18" fillId="0" borderId="8" xfId="2" applyNumberFormat="1" applyFont="1" applyFill="1" applyBorder="1"/>
    <xf numFmtId="42" fontId="18" fillId="7" borderId="12" xfId="2" applyNumberFormat="1" applyFont="1" applyFill="1" applyBorder="1"/>
    <xf numFmtId="42" fontId="18" fillId="7" borderId="11" xfId="2" applyNumberFormat="1" applyFont="1" applyFill="1" applyBorder="1"/>
    <xf numFmtId="165" fontId="18" fillId="0" borderId="0" xfId="3" applyNumberFormat="1" applyFont="1" applyBorder="1"/>
    <xf numFmtId="41" fontId="18" fillId="0" borderId="8" xfId="2" applyNumberFormat="1" applyFont="1" applyFill="1" applyBorder="1"/>
    <xf numFmtId="41" fontId="18" fillId="0" borderId="12" xfId="2" applyNumberFormat="1" applyFont="1" applyBorder="1"/>
    <xf numFmtId="41" fontId="18" fillId="0" borderId="8" xfId="2" applyNumberFormat="1" applyFont="1" applyBorder="1"/>
    <xf numFmtId="41" fontId="18" fillId="0" borderId="0" xfId="2" applyNumberFormat="1" applyFont="1" applyBorder="1"/>
    <xf numFmtId="41" fontId="18" fillId="7" borderId="12" xfId="2" applyNumberFormat="1" applyFont="1" applyFill="1" applyBorder="1"/>
    <xf numFmtId="41" fontId="18" fillId="7" borderId="11" xfId="2" applyNumberFormat="1" applyFont="1" applyFill="1" applyBorder="1"/>
    <xf numFmtId="41" fontId="18" fillId="0" borderId="5" xfId="2" applyNumberFormat="1" applyFont="1" applyBorder="1"/>
    <xf numFmtId="41" fontId="18" fillId="0" borderId="9" xfId="2" applyNumberFormat="1" applyFont="1" applyBorder="1"/>
    <xf numFmtId="49" fontId="18" fillId="6" borderId="5" xfId="2" applyNumberFormat="1" applyFont="1" applyFill="1" applyBorder="1"/>
    <xf numFmtId="41" fontId="18" fillId="0" borderId="13" xfId="2" applyNumberFormat="1" applyFont="1" applyBorder="1"/>
    <xf numFmtId="41" fontId="18" fillId="0" borderId="10" xfId="2" applyNumberFormat="1" applyFont="1" applyBorder="1"/>
    <xf numFmtId="165" fontId="18" fillId="0" borderId="5" xfId="3" applyNumberFormat="1" applyFont="1" applyBorder="1"/>
    <xf numFmtId="0" fontId="0" fillId="6" borderId="11" xfId="0" applyFill="1" applyBorder="1"/>
    <xf numFmtId="41" fontId="18" fillId="6" borderId="0" xfId="2" applyNumberFormat="1" applyFont="1" applyFill="1" applyBorder="1"/>
    <xf numFmtId="41" fontId="18" fillId="6" borderId="12" xfId="2" applyNumberFormat="1" applyFont="1" applyFill="1" applyBorder="1"/>
    <xf numFmtId="41" fontId="18" fillId="6" borderId="8" xfId="2" applyNumberFormat="1" applyFont="1" applyFill="1" applyBorder="1"/>
    <xf numFmtId="41" fontId="18" fillId="6" borderId="11" xfId="2" applyNumberFormat="1" applyFont="1" applyFill="1" applyBorder="1"/>
    <xf numFmtId="165" fontId="18" fillId="6" borderId="0" xfId="3" applyNumberFormat="1" applyFont="1" applyFill="1" applyBorder="1"/>
    <xf numFmtId="41" fontId="18" fillId="0" borderId="11" xfId="2" applyNumberFormat="1" applyFont="1" applyBorder="1"/>
    <xf numFmtId="41" fontId="18" fillId="0" borderId="12" xfId="2" applyNumberFormat="1" applyFont="1" applyFill="1" applyBorder="1"/>
    <xf numFmtId="0" fontId="0" fillId="0" borderId="0" xfId="0" applyAlignment="1">
      <alignment horizontal="left" indent="3"/>
    </xf>
    <xf numFmtId="41" fontId="18" fillId="0" borderId="0" xfId="2" applyNumberFormat="1" applyFont="1" applyFill="1" applyBorder="1"/>
    <xf numFmtId="165" fontId="18" fillId="0" borderId="0" xfId="3" applyNumberFormat="1" applyFont="1" applyFill="1" applyBorder="1"/>
    <xf numFmtId="41" fontId="18" fillId="0" borderId="0" xfId="2" applyNumberFormat="1" applyFont="1" applyBorder="1"/>
    <xf numFmtId="41" fontId="18" fillId="0" borderId="12" xfId="2" applyNumberFormat="1" applyFont="1" applyBorder="1"/>
    <xf numFmtId="41" fontId="18" fillId="0" borderId="8" xfId="2" applyNumberFormat="1" applyFont="1" applyBorder="1"/>
    <xf numFmtId="41" fontId="18" fillId="0" borderId="11" xfId="2" applyNumberFormat="1" applyFont="1" applyBorder="1"/>
    <xf numFmtId="165" fontId="18" fillId="0" borderId="0" xfId="3" applyNumberFormat="1" applyFont="1" applyBorder="1"/>
    <xf numFmtId="41" fontId="18" fillId="0" borderId="14" xfId="2" applyNumberFormat="1" applyFont="1" applyFill="1" applyBorder="1"/>
    <xf numFmtId="41" fontId="18" fillId="0" borderId="15" xfId="2" applyNumberFormat="1" applyFont="1" applyFill="1" applyBorder="1"/>
    <xf numFmtId="41" fontId="18" fillId="0" borderId="14" xfId="2" applyNumberFormat="1" applyFont="1" applyBorder="1"/>
    <xf numFmtId="41" fontId="18" fillId="0" borderId="6" xfId="2" applyNumberFormat="1" applyFont="1" applyBorder="1"/>
    <xf numFmtId="41" fontId="18" fillId="7" borderId="15" xfId="2" applyNumberFormat="1" applyFont="1" applyFill="1" applyBorder="1"/>
    <xf numFmtId="165" fontId="18" fillId="0" borderId="6" xfId="3" applyNumberFormat="1" applyFont="1" applyBorder="1"/>
    <xf numFmtId="49" fontId="18" fillId="6" borderId="10" xfId="2" applyNumberFormat="1" applyFont="1" applyFill="1" applyBorder="1"/>
    <xf numFmtId="49" fontId="18" fillId="6" borderId="11" xfId="2" applyNumberFormat="1" applyFont="1" applyFill="1" applyBorder="1"/>
    <xf numFmtId="0" fontId="0" fillId="6" borderId="16" xfId="0" applyFill="1" applyBorder="1"/>
    <xf numFmtId="44" fontId="18" fillId="6" borderId="0" xfId="2" applyFont="1" applyFill="1" applyBorder="1"/>
    <xf numFmtId="44" fontId="18" fillId="6" borderId="6" xfId="2" applyFont="1" applyFill="1" applyBorder="1"/>
    <xf numFmtId="167" fontId="18" fillId="6" borderId="0" xfId="2" applyNumberFormat="1" applyFont="1" applyFill="1" applyBorder="1"/>
    <xf numFmtId="44" fontId="18" fillId="6" borderId="12" xfId="2" applyFont="1" applyFill="1" applyBorder="1"/>
    <xf numFmtId="167" fontId="18" fillId="6" borderId="11" xfId="2" applyNumberFormat="1" applyFont="1" applyFill="1" applyBorder="1"/>
    <xf numFmtId="0" fontId="22" fillId="0" borderId="2" xfId="0" applyFont="1" applyBorder="1"/>
    <xf numFmtId="44" fontId="22" fillId="0" borderId="3" xfId="2" applyFont="1" applyBorder="1"/>
    <xf numFmtId="167" fontId="22" fillId="0" borderId="3" xfId="2" applyNumberFormat="1" applyFont="1" applyBorder="1"/>
    <xf numFmtId="49" fontId="18" fillId="6" borderId="1" xfId="2" applyNumberFormat="1" applyFont="1" applyFill="1" applyBorder="1"/>
    <xf numFmtId="167" fontId="22" fillId="0" borderId="4" xfId="2" applyNumberFormat="1" applyFont="1" applyBorder="1"/>
    <xf numFmtId="167" fontId="22" fillId="0" borderId="1" xfId="2" applyNumberFormat="1" applyFont="1" applyBorder="1"/>
    <xf numFmtId="165" fontId="22" fillId="0" borderId="3" xfId="3" applyNumberFormat="1" applyFont="1" applyBorder="1"/>
    <xf numFmtId="0" fontId="0" fillId="6" borderId="0" xfId="0" applyFill="1"/>
    <xf numFmtId="44" fontId="18" fillId="6" borderId="0" xfId="2" applyFont="1" applyFill="1"/>
    <xf numFmtId="49" fontId="18" fillId="6" borderId="0" xfId="2" applyNumberFormat="1" applyFont="1" applyFill="1"/>
    <xf numFmtId="167" fontId="18" fillId="6" borderId="0" xfId="2" applyNumberFormat="1" applyFont="1" applyFill="1"/>
    <xf numFmtId="165" fontId="18" fillId="6" borderId="0" xfId="3" applyNumberFormat="1" applyFont="1" applyFill="1"/>
    <xf numFmtId="44" fontId="18" fillId="0" borderId="0" xfId="2" applyFont="1" applyBorder="1"/>
    <xf numFmtId="167" fontId="18" fillId="0" borderId="0" xfId="2" applyNumberFormat="1" applyFont="1" applyBorder="1"/>
    <xf numFmtId="44" fontId="18" fillId="0" borderId="0" xfId="2" applyFont="1" applyBorder="1"/>
    <xf numFmtId="2" fontId="0" fillId="0" borderId="0" xfId="0" applyNumberFormat="1"/>
    <xf numFmtId="2" fontId="18" fillId="0" borderId="0" xfId="2" applyNumberFormat="1" applyFont="1" applyBorder="1"/>
    <xf numFmtId="2" fontId="18" fillId="0" borderId="0" xfId="2" applyNumberFormat="1" applyFont="1" applyBorder="1"/>
    <xf numFmtId="2" fontId="26" fillId="7" borderId="0" xfId="2" applyNumberFormat="1" applyFont="1" applyFill="1" applyBorder="1"/>
    <xf numFmtId="2" fontId="18" fillId="7" borderId="0" xfId="2" applyNumberFormat="1" applyFont="1" applyFill="1" applyBorder="1"/>
    <xf numFmtId="165" fontId="18" fillId="7" borderId="0" xfId="3" applyNumberFormat="1" applyFont="1" applyFill="1" applyBorder="1"/>
    <xf numFmtId="44" fontId="22" fillId="0" borderId="0" xfId="2" applyFont="1" applyBorder="1"/>
    <xf numFmtId="49" fontId="22" fillId="6" borderId="0" xfId="2" applyNumberFormat="1" applyFont="1" applyFill="1" applyBorder="1"/>
    <xf numFmtId="165" fontId="22" fillId="0" borderId="0" xfId="3" applyNumberFormat="1" applyFont="1" applyBorder="1"/>
    <xf numFmtId="44" fontId="18" fillId="0" borderId="0" xfId="2" applyFont="1"/>
    <xf numFmtId="165" fontId="18" fillId="0" borderId="0" xfId="3" applyNumberFormat="1" applyFont="1"/>
    <xf numFmtId="10" fontId="18" fillId="0" borderId="0" xfId="3" applyNumberFormat="1" applyFont="1"/>
    <xf numFmtId="0" fontId="0" fillId="0" borderId="0" xfId="0" quotePrefix="1"/>
    <xf numFmtId="167" fontId="0" fillId="0" borderId="0" xfId="0" applyNumberFormat="1"/>
    <xf numFmtId="167" fontId="22" fillId="4" borderId="3" xfId="0" quotePrefix="1" applyNumberFormat="1" applyFont="1" applyFill="1" applyBorder="1"/>
    <xf numFmtId="167" fontId="22" fillId="4" borderId="4" xfId="0" quotePrefix="1" applyNumberFormat="1" applyFont="1" applyFill="1" applyBorder="1"/>
    <xf numFmtId="167" fontId="22" fillId="0" borderId="0" xfId="0" quotePrefix="1" applyNumberFormat="1" applyFont="1" applyAlignment="1">
      <alignment horizontal="center"/>
    </xf>
    <xf numFmtId="167" fontId="22" fillId="4" borderId="3" xfId="1" applyNumberFormat="1" applyFont="1" applyFill="1" applyBorder="1" applyAlignment="1">
      <alignment horizontal="center" vertical="center" wrapText="1"/>
    </xf>
    <xf numFmtId="167" fontId="22" fillId="0" borderId="3" xfId="1" applyNumberFormat="1" applyFont="1" applyFill="1" applyBorder="1" applyAlignment="1">
      <alignment horizontal="center" vertical="center" wrapText="1"/>
    </xf>
    <xf numFmtId="167" fontId="22" fillId="4" borderId="4" xfId="1" applyNumberFormat="1" applyFont="1" applyFill="1" applyBorder="1" applyAlignment="1">
      <alignment horizontal="center" vertical="center" wrapText="1"/>
    </xf>
    <xf numFmtId="42" fontId="0" fillId="0" borderId="0" xfId="0" applyNumberFormat="1"/>
    <xf numFmtId="41" fontId="0" fillId="0" borderId="0" xfId="0" applyNumberFormat="1"/>
    <xf numFmtId="41" fontId="0" fillId="7" borderId="0" xfId="0" applyNumberFormat="1" applyFill="1"/>
    <xf numFmtId="41" fontId="22" fillId="0" borderId="5" xfId="0" applyNumberFormat="1" applyFont="1" applyBorder="1"/>
    <xf numFmtId="41" fontId="0" fillId="0" borderId="5" xfId="0" applyNumberFormat="1" applyBorder="1"/>
    <xf numFmtId="42" fontId="0" fillId="0" borderId="5" xfId="0" applyNumberFormat="1" applyBorder="1"/>
    <xf numFmtId="42" fontId="22" fillId="0" borderId="7" xfId="0" applyNumberFormat="1" applyFont="1" applyBorder="1"/>
    <xf numFmtId="0" fontId="0" fillId="0" borderId="0" xfId="0" applyAlignment="1">
      <alignment horizontal="center" vertical="center"/>
    </xf>
    <xf numFmtId="0" fontId="0" fillId="0" borderId="0" xfId="0" applyAlignment="1">
      <alignment horizontal="left"/>
    </xf>
    <xf numFmtId="0" fontId="0" fillId="0" borderId="0" xfId="0" applyAlignment="1">
      <alignment wrapText="1"/>
    </xf>
    <xf numFmtId="0" fontId="27" fillId="0" borderId="9" xfId="0" applyFont="1" applyBorder="1"/>
    <xf numFmtId="1" fontId="27" fillId="0" borderId="13" xfId="0" applyNumberFormat="1" applyFont="1" applyBorder="1"/>
    <xf numFmtId="0" fontId="0" fillId="0" borderId="5" xfId="0" applyBorder="1"/>
    <xf numFmtId="10" fontId="27" fillId="0" borderId="5" xfId="0" applyNumberFormat="1" applyFont="1" applyBorder="1"/>
    <xf numFmtId="0" fontId="0" fillId="0" borderId="17" xfId="0" applyBorder="1"/>
    <xf numFmtId="0" fontId="0" fillId="0" borderId="3" xfId="0" applyBorder="1"/>
    <xf numFmtId="9" fontId="0" fillId="0" borderId="3" xfId="0" applyNumberFormat="1" applyBorder="1" applyAlignment="1">
      <alignment horizontal="center" vertical="center"/>
    </xf>
    <xf numFmtId="9" fontId="0" fillId="0" borderId="18" xfId="0" applyNumberFormat="1" applyBorder="1" applyAlignment="1">
      <alignment horizontal="center" vertical="center"/>
    </xf>
    <xf numFmtId="0" fontId="0" fillId="0" borderId="18" xfId="0" applyBorder="1"/>
    <xf numFmtId="0" fontId="28" fillId="0" borderId="11" xfId="0" applyFont="1" applyBorder="1" applyAlignment="1">
      <alignment horizontal="right"/>
    </xf>
    <xf numFmtId="1" fontId="27" fillId="0" borderId="8" xfId="0" applyNumberFormat="1" applyFont="1" applyBorder="1"/>
    <xf numFmtId="44" fontId="0" fillId="0" borderId="0" xfId="0" applyNumberFormat="1"/>
    <xf numFmtId="1" fontId="28" fillId="7" borderId="8" xfId="0" applyNumberFormat="1" applyFont="1" applyFill="1" applyBorder="1" applyAlignment="1">
      <alignment horizontal="center"/>
    </xf>
    <xf numFmtId="44" fontId="28" fillId="7" borderId="0" xfId="2" applyFont="1" applyFill="1" applyBorder="1" applyAlignment="1">
      <alignment horizontal="center"/>
    </xf>
    <xf numFmtId="167" fontId="0" fillId="7" borderId="0" xfId="0" applyNumberFormat="1" applyFill="1"/>
    <xf numFmtId="44" fontId="0" fillId="7" borderId="0" xfId="0" applyNumberFormat="1" applyFill="1"/>
    <xf numFmtId="42" fontId="0" fillId="0" borderId="19" xfId="0" applyNumberFormat="1" applyBorder="1" applyAlignment="1">
      <alignment horizontal="center" vertical="center"/>
    </xf>
    <xf numFmtId="44" fontId="0" fillId="0" borderId="1" xfId="0" applyNumberFormat="1" applyBorder="1" applyAlignment="1">
      <alignment horizontal="center" vertical="center"/>
    </xf>
    <xf numFmtId="9" fontId="0" fillId="0" borderId="1" xfId="0" applyNumberFormat="1" applyBorder="1" applyAlignment="1">
      <alignment horizontal="center" vertical="center"/>
    </xf>
    <xf numFmtId="9" fontId="0" fillId="0" borderId="20" xfId="0" applyNumberFormat="1" applyBorder="1" applyAlignment="1">
      <alignment horizontal="center" vertical="center"/>
    </xf>
    <xf numFmtId="0" fontId="28" fillId="0" borderId="12" xfId="0" applyFont="1" applyBorder="1" applyAlignment="1">
      <alignment horizontal="right"/>
    </xf>
    <xf numFmtId="1" fontId="28" fillId="0" borderId="8" xfId="0" applyNumberFormat="1" applyFont="1" applyBorder="1" applyAlignment="1">
      <alignment horizontal="center"/>
    </xf>
    <xf numFmtId="43" fontId="0" fillId="0" borderId="0" xfId="0" applyNumberFormat="1" applyAlignment="1">
      <alignment horizontal="center"/>
    </xf>
    <xf numFmtId="41" fontId="0" fillId="0" borderId="0" xfId="0" applyNumberFormat="1" applyAlignment="1">
      <alignment horizontal="center"/>
    </xf>
    <xf numFmtId="41" fontId="0" fillId="7" borderId="0" xfId="0" applyNumberFormat="1" applyFill="1" applyAlignment="1">
      <alignment horizontal="center"/>
    </xf>
    <xf numFmtId="43" fontId="0" fillId="7" borderId="0" xfId="0" applyNumberFormat="1" applyFill="1" applyAlignment="1">
      <alignment horizontal="center"/>
    </xf>
    <xf numFmtId="0" fontId="27" fillId="0" borderId="12" xfId="0" applyFont="1" applyBorder="1" applyAlignment="1">
      <alignment horizontal="right"/>
    </xf>
    <xf numFmtId="1" fontId="22" fillId="0" borderId="8" xfId="0" applyNumberFormat="1" applyFont="1" applyBorder="1" applyAlignment="1">
      <alignment horizontal="center"/>
    </xf>
    <xf numFmtId="44" fontId="22" fillId="0" borderId="0" xfId="0" applyNumberFormat="1" applyFont="1" applyAlignment="1">
      <alignment horizontal="center"/>
    </xf>
    <xf numFmtId="42" fontId="22" fillId="0" borderId="0" xfId="0" applyNumberFormat="1" applyFont="1" applyAlignment="1">
      <alignment horizontal="center"/>
    </xf>
    <xf numFmtId="44" fontId="22" fillId="0" borderId="0" xfId="2" applyFont="1" applyBorder="1" applyAlignment="1">
      <alignment horizontal="center"/>
    </xf>
    <xf numFmtId="42" fontId="22" fillId="0" borderId="19" xfId="0" applyNumberFormat="1" applyFont="1" applyBorder="1" applyAlignment="1">
      <alignment horizontal="center" vertical="center"/>
    </xf>
    <xf numFmtId="44" fontId="22" fillId="0" borderId="1" xfId="0" applyNumberFormat="1" applyFont="1" applyBorder="1" applyAlignment="1">
      <alignment horizontal="center" vertical="center"/>
    </xf>
    <xf numFmtId="9" fontId="22" fillId="0" borderId="1" xfId="0" applyNumberFormat="1" applyFont="1" applyBorder="1" applyAlignment="1">
      <alignment horizontal="center" vertical="center"/>
    </xf>
    <xf numFmtId="9" fontId="22" fillId="0" borderId="20" xfId="0" applyNumberFormat="1" applyFont="1" applyBorder="1" applyAlignment="1">
      <alignment horizontal="center" vertical="center"/>
    </xf>
    <xf numFmtId="0" fontId="27" fillId="0" borderId="12" xfId="0" applyFont="1" applyBorder="1"/>
    <xf numFmtId="1" fontId="27" fillId="0" borderId="8" xfId="0" applyNumberFormat="1" applyFont="1" applyBorder="1" applyAlignment="1">
      <alignment horizontal="center"/>
    </xf>
    <xf numFmtId="44" fontId="27" fillId="0" borderId="0" xfId="2" applyFont="1" applyBorder="1" applyAlignment="1">
      <alignment horizontal="center"/>
    </xf>
    <xf numFmtId="42" fontId="0" fillId="0" borderId="21" xfId="0" applyNumberFormat="1" applyBorder="1" applyAlignment="1">
      <alignment horizontal="center" vertical="center"/>
    </xf>
    <xf numFmtId="44" fontId="0" fillId="0" borderId="0" xfId="0" applyNumberFormat="1" applyAlignment="1">
      <alignment horizontal="center" vertical="center"/>
    </xf>
    <xf numFmtId="9" fontId="0" fillId="0" borderId="0" xfId="0" applyNumberFormat="1" applyAlignment="1">
      <alignment horizontal="center" vertical="center"/>
    </xf>
    <xf numFmtId="9" fontId="0" fillId="0" borderId="22" xfId="0" applyNumberFormat="1" applyBorder="1" applyAlignment="1">
      <alignment horizontal="center" vertical="center"/>
    </xf>
    <xf numFmtId="0" fontId="27" fillId="0" borderId="11" xfId="0" applyFont="1" applyBorder="1"/>
    <xf numFmtId="43" fontId="22" fillId="0" borderId="0" xfId="0" applyNumberFormat="1" applyFont="1" applyAlignment="1">
      <alignment horizontal="center"/>
    </xf>
    <xf numFmtId="41" fontId="22" fillId="0" borderId="0" xfId="0" applyNumberFormat="1" applyFont="1" applyAlignment="1">
      <alignment horizontal="center"/>
    </xf>
    <xf numFmtId="42" fontId="22" fillId="0" borderId="23" xfId="0" applyNumberFormat="1" applyFont="1" applyBorder="1" applyAlignment="1">
      <alignment horizontal="center" vertical="center"/>
    </xf>
    <xf numFmtId="44" fontId="22" fillId="0" borderId="10" xfId="0" applyNumberFormat="1" applyFont="1" applyBorder="1" applyAlignment="1">
      <alignment horizontal="center" vertical="center"/>
    </xf>
    <xf numFmtId="9" fontId="22" fillId="0" borderId="10" xfId="0" applyNumberFormat="1" applyFont="1" applyBorder="1" applyAlignment="1">
      <alignment horizontal="center" vertical="center"/>
    </xf>
    <xf numFmtId="9" fontId="22" fillId="0" borderId="24" xfId="0" applyNumberFormat="1" applyFont="1" applyBorder="1" applyAlignment="1">
      <alignment horizontal="center" vertical="center"/>
    </xf>
    <xf numFmtId="1" fontId="0" fillId="7" borderId="8" xfId="0" applyNumberFormat="1" applyFont="1" applyFill="1" applyBorder="1" applyAlignment="1">
      <alignment horizontal="center"/>
    </xf>
    <xf numFmtId="41" fontId="0" fillId="7" borderId="0" xfId="0" applyNumberFormat="1" applyFont="1" applyFill="1" applyAlignment="1">
      <alignment horizontal="center"/>
    </xf>
    <xf numFmtId="43" fontId="0" fillId="7" borderId="0" xfId="0" applyNumberFormat="1" applyFont="1" applyFill="1" applyAlignment="1">
      <alignment horizontal="center"/>
    </xf>
    <xf numFmtId="0" fontId="28" fillId="0" borderId="0" xfId="0" applyFont="1" applyAlignment="1">
      <alignment horizontal="right"/>
    </xf>
    <xf numFmtId="0" fontId="29" fillId="0" borderId="0" xfId="0" applyFont="1"/>
    <xf numFmtId="0" fontId="29" fillId="0" borderId="0" xfId="0" applyFont="1" applyAlignment="1">
      <alignment vertical="top"/>
    </xf>
    <xf numFmtId="1" fontId="29" fillId="0" borderId="0" xfId="0" applyNumberFormat="1" applyFont="1" applyAlignment="1">
      <alignment vertical="top"/>
    </xf>
    <xf numFmtId="0" fontId="0" fillId="0" borderId="1" xfId="0" applyBorder="1" applyAlignment="1">
      <alignment horizontal="center"/>
    </xf>
    <xf numFmtId="0" fontId="25" fillId="7" borderId="0" xfId="0" applyFont="1" applyFill="1" applyAlignment="1">
      <alignment horizontal="left" indent="2"/>
    </xf>
    <xf numFmtId="166" fontId="25" fillId="7" borderId="0" xfId="1" applyNumberFormat="1" applyFont="1" applyFill="1"/>
    <xf numFmtId="166" fontId="22" fillId="7" borderId="3" xfId="1" applyNumberFormat="1" applyFont="1" applyFill="1" applyBorder="1"/>
    <xf numFmtId="0" fontId="0" fillId="7" borderId="0" xfId="0" applyFill="1" applyAlignment="1">
      <alignment horizontal="left" indent="2"/>
    </xf>
    <xf numFmtId="166" fontId="18" fillId="7" borderId="0" xfId="1" applyNumberFormat="1" applyFont="1" applyFill="1"/>
    <xf numFmtId="166" fontId="22" fillId="7" borderId="7" xfId="1" applyNumberFormat="1" applyFont="1" applyFill="1" applyBorder="1"/>
    <xf numFmtId="0" fontId="0" fillId="0" borderId="0" xfId="0" applyAlignment="1">
      <alignment horizontal="left" indent="1"/>
    </xf>
    <xf numFmtId="0" fontId="22" fillId="7" borderId="0" xfId="0" applyFont="1" applyFill="1" applyAlignment="1">
      <alignment horizontal="left" indent="2"/>
    </xf>
    <xf numFmtId="166" fontId="30" fillId="7" borderId="0" xfId="1" applyNumberFormat="1" applyFont="1" applyFill="1"/>
    <xf numFmtId="166" fontId="22" fillId="7" borderId="0" xfId="1" applyNumberFormat="1" applyFont="1" applyFill="1"/>
    <xf numFmtId="0" fontId="31" fillId="0" borderId="0" xfId="0" applyFont="1" applyAlignment="1">
      <alignment wrapText="1"/>
    </xf>
    <xf numFmtId="0" fontId="31" fillId="0" borderId="1" xfId="0" applyFont="1" applyBorder="1" applyAlignment="1">
      <alignment wrapText="1"/>
    </xf>
    <xf numFmtId="49" fontId="31" fillId="0" borderId="1" xfId="0" applyNumberFormat="1" applyFont="1" applyBorder="1" applyAlignment="1">
      <alignment wrapText="1"/>
    </xf>
    <xf numFmtId="0" fontId="22" fillId="8" borderId="4" xfId="0" applyFont="1" applyFill="1" applyBorder="1" applyAlignment="1">
      <alignment horizontal="center" vertical="center" wrapText="1"/>
    </xf>
    <xf numFmtId="0" fontId="22" fillId="8"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wrapText="1"/>
    </xf>
    <xf numFmtId="0" fontId="31" fillId="0" borderId="0" xfId="0" applyFont="1"/>
    <xf numFmtId="0" fontId="32" fillId="0" borderId="0" xfId="0" applyFont="1"/>
    <xf numFmtId="0" fontId="33" fillId="0" borderId="0" xfId="0" applyFont="1"/>
    <xf numFmtId="0" fontId="0" fillId="0" borderId="0" xfId="0" applyAlignment="1">
      <alignment horizontal="center"/>
    </xf>
    <xf numFmtId="0" fontId="0" fillId="0" borderId="0" xfId="0" applyBorder="1"/>
    <xf numFmtId="0" fontId="25" fillId="0" borderId="0" xfId="0" applyFont="1" applyBorder="1"/>
    <xf numFmtId="0" fontId="24" fillId="0" borderId="0" xfId="0" applyFont="1" applyFill="1" applyBorder="1"/>
    <xf numFmtId="0" fontId="34" fillId="0" borderId="0" xfId="0" applyFont="1" applyFill="1" applyBorder="1" applyAlignment="1">
      <alignment vertical="center"/>
    </xf>
    <xf numFmtId="0" fontId="35" fillId="0" borderId="0" xfId="0" applyFont="1" applyFill="1" applyBorder="1" applyAlignment="1">
      <alignment horizontal="right" vertical="center" wrapText="1"/>
    </xf>
    <xf numFmtId="0" fontId="34" fillId="0" borderId="0" xfId="0" applyFont="1" applyFill="1" applyBorder="1" applyAlignment="1">
      <alignment horizontal="right" vertical="center"/>
    </xf>
    <xf numFmtId="0" fontId="36" fillId="0" borderId="0" xfId="0" applyFont="1" applyFill="1" applyBorder="1" applyAlignment="1">
      <alignment horizontal="right" vertical="center"/>
    </xf>
    <xf numFmtId="0" fontId="35" fillId="0" borderId="0" xfId="0" applyFont="1" applyFill="1" applyBorder="1" applyAlignment="1">
      <alignment horizontal="right" vertical="center"/>
    </xf>
    <xf numFmtId="0" fontId="37" fillId="0" borderId="0" xfId="0" applyFont="1" applyFill="1" applyBorder="1" applyAlignment="1">
      <alignment wrapText="1"/>
    </xf>
    <xf numFmtId="0" fontId="0" fillId="0" borderId="0" xfId="0" applyFill="1" applyBorder="1"/>
    <xf numFmtId="0" fontId="0" fillId="0" borderId="0" xfId="0" applyFill="1"/>
    <xf numFmtId="0" fontId="37" fillId="0" borderId="0" xfId="0" applyFont="1" applyFill="1" applyBorder="1"/>
    <xf numFmtId="0" fontId="35" fillId="0" borderId="0" xfId="0" applyFont="1" applyFill="1" applyBorder="1" applyAlignment="1">
      <alignment vertical="center"/>
    </xf>
    <xf numFmtId="0" fontId="20" fillId="0" borderId="0" xfId="0" applyFont="1" applyFill="1" applyBorder="1"/>
    <xf numFmtId="0" fontId="20" fillId="0" borderId="0" xfId="0" applyFont="1" applyFill="1"/>
    <xf numFmtId="0" fontId="24" fillId="0" borderId="0" xfId="0" applyFont="1" applyFill="1" applyBorder="1" applyAlignment="1">
      <alignment horizontal="center"/>
    </xf>
    <xf numFmtId="0" fontId="35" fillId="0" borderId="1" xfId="0" applyFont="1" applyFill="1" applyBorder="1" applyAlignment="1">
      <alignment horizontal="center" vertical="center" wrapText="1"/>
    </xf>
    <xf numFmtId="0" fontId="34" fillId="0" borderId="1" xfId="0" applyFont="1" applyFill="1" applyBorder="1" applyAlignment="1">
      <alignment vertical="center"/>
    </xf>
    <xf numFmtId="44" fontId="34" fillId="6" borderId="1" xfId="0" applyNumberFormat="1" applyFont="1" applyFill="1" applyBorder="1" applyAlignment="1">
      <alignment vertical="center"/>
    </xf>
    <xf numFmtId="0" fontId="0" fillId="6" borderId="0" xfId="0" applyFill="1" applyBorder="1"/>
    <xf numFmtId="165" fontId="34" fillId="6" borderId="1" xfId="0" applyNumberFormat="1" applyFont="1" applyFill="1" applyBorder="1" applyAlignment="1">
      <alignment vertical="center"/>
    </xf>
    <xf numFmtId="0" fontId="20" fillId="2" borderId="0" xfId="0" applyFont="1" applyFill="1" applyAlignment="1">
      <alignment horizontal="center"/>
    </xf>
    <xf numFmtId="0" fontId="24" fillId="0" borderId="0" xfId="0" applyFont="1" applyFill="1"/>
    <xf numFmtId="0" fontId="20" fillId="2" borderId="0" xfId="0" applyFont="1" applyFill="1" applyAlignment="1">
      <alignment horizontal="left"/>
    </xf>
    <xf numFmtId="0" fontId="20" fillId="0" borderId="0" xfId="0" applyFont="1" applyFill="1" applyAlignment="1">
      <alignment horizontal="left"/>
    </xf>
    <xf numFmtId="0" fontId="26" fillId="0" borderId="0" xfId="0" applyFont="1" applyBorder="1" applyAlignment="1">
      <alignment horizontal="left" textRotation="90"/>
    </xf>
    <xf numFmtId="0" fontId="26" fillId="0" borderId="0" xfId="0" applyFont="1" applyBorder="1" applyAlignment="1">
      <alignment horizontal="left" wrapText="1"/>
    </xf>
    <xf numFmtId="0" fontId="25" fillId="0" borderId="0" xfId="0" applyFont="1" applyAlignment="1">
      <alignment horizontal="left"/>
    </xf>
    <xf numFmtId="0" fontId="0" fillId="0" borderId="2" xfId="0" applyBorder="1"/>
    <xf numFmtId="0" fontId="22" fillId="5" borderId="2" xfId="0" applyFont="1" applyFill="1" applyBorder="1"/>
    <xf numFmtId="0" fontId="22" fillId="5" borderId="1" xfId="0" applyFont="1" applyFill="1" applyBorder="1"/>
    <xf numFmtId="0" fontId="24" fillId="2" borderId="0" xfId="0" applyFont="1" applyFill="1" applyAlignment="1">
      <alignment horizontal="center" textRotation="90"/>
    </xf>
    <xf numFmtId="0" fontId="24" fillId="2" borderId="0" xfId="0" applyFont="1" applyFill="1" applyAlignment="1">
      <alignment textRotation="90"/>
    </xf>
    <xf numFmtId="0" fontId="20" fillId="2" borderId="0" xfId="0" applyFont="1" applyFill="1" applyAlignment="1">
      <alignment textRotation="90"/>
    </xf>
    <xf numFmtId="0" fontId="0" fillId="0" borderId="0" xfId="0" applyAlignment="1">
      <alignment textRotation="90"/>
    </xf>
    <xf numFmtId="0" fontId="0" fillId="0" borderId="1" xfId="0" applyBorder="1" applyAlignment="1">
      <alignment horizontal="center" textRotation="90"/>
    </xf>
    <xf numFmtId="0" fontId="0" fillId="0" borderId="1" xfId="0" applyBorder="1" applyAlignment="1">
      <alignment textRotation="90"/>
    </xf>
    <xf numFmtId="0" fontId="0" fillId="0" borderId="0" xfId="0" applyBorder="1" applyAlignment="1">
      <alignment horizontal="left"/>
    </xf>
    <xf numFmtId="0" fontId="26" fillId="0" borderId="1" xfId="0" applyFont="1" applyBorder="1" applyAlignment="1">
      <alignment horizontal="right" vertical="center" textRotation="90" wrapText="1"/>
    </xf>
    <xf numFmtId="0" fontId="26" fillId="0" borderId="1" xfId="0" applyFont="1" applyFill="1" applyBorder="1" applyAlignment="1">
      <alignment horizontal="right" vertical="center" textRotation="90" wrapText="1"/>
    </xf>
    <xf numFmtId="0" fontId="22" fillId="0" borderId="0" xfId="0" applyFont="1" applyFill="1" applyBorder="1" applyAlignment="1">
      <alignment horizontal="left"/>
    </xf>
    <xf numFmtId="0" fontId="0" fillId="0" borderId="0" xfId="0" applyFont="1" applyFill="1" applyBorder="1" applyAlignment="1">
      <alignment horizontal="left" indent="1"/>
    </xf>
    <xf numFmtId="0" fontId="26" fillId="0" borderId="0" xfId="0" applyFont="1" applyBorder="1" applyAlignment="1">
      <alignment horizontal="left" textRotation="90" wrapText="1"/>
    </xf>
    <xf numFmtId="0" fontId="26" fillId="0" borderId="0" xfId="0" applyFont="1" applyFill="1" applyBorder="1" applyAlignment="1">
      <alignment horizontal="left" textRotation="90" wrapText="1"/>
    </xf>
    <xf numFmtId="0" fontId="23" fillId="2" borderId="0" xfId="0" applyFont="1" applyFill="1" applyAlignment="1">
      <alignment textRotation="90"/>
    </xf>
    <xf numFmtId="0" fontId="0" fillId="0" borderId="0" xfId="0" applyBorder="1" applyAlignment="1">
      <alignment textRotation="90"/>
    </xf>
    <xf numFmtId="0" fontId="22" fillId="0" borderId="0" xfId="0" applyFont="1" applyFill="1" applyBorder="1"/>
    <xf numFmtId="0" fontId="25" fillId="0" borderId="0" xfId="0" applyFont="1" applyFill="1" applyBorder="1" applyAlignment="1">
      <alignment horizontal="left"/>
    </xf>
    <xf numFmtId="0" fontId="0" fillId="0" borderId="11" xfId="0" applyBorder="1" applyAlignment="1">
      <alignment horizontal="left" indent="2"/>
    </xf>
    <xf numFmtId="0" fontId="0" fillId="3" borderId="1" xfId="0" applyFill="1" applyBorder="1" applyAlignment="1">
      <alignment horizontal="center"/>
    </xf>
    <xf numFmtId="0" fontId="0" fillId="3" borderId="25" xfId="0" applyFill="1" applyBorder="1" applyAlignment="1">
      <alignment horizontal="center"/>
    </xf>
    <xf numFmtId="0" fontId="27" fillId="7" borderId="1" xfId="0" applyFont="1" applyFill="1" applyBorder="1" applyAlignment="1">
      <alignment horizontal="center" vertical="center" wrapText="1"/>
    </xf>
    <xf numFmtId="0" fontId="22" fillId="7" borderId="1" xfId="0" applyFont="1" applyFill="1" applyBorder="1" applyAlignment="1">
      <alignment horizontal="center" vertical="center" wrapText="1"/>
    </xf>
    <xf numFmtId="0" fontId="31" fillId="2" borderId="0" xfId="0" applyFont="1" applyFill="1" applyAlignment="1">
      <alignment horizontal="center" vertical="center" wrapText="1"/>
    </xf>
    <xf numFmtId="0" fontId="31" fillId="0" borderId="0" xfId="0" applyFont="1" applyAlignment="1">
      <alignment horizontal="center" vertical="center" wrapText="1"/>
    </xf>
    <xf numFmtId="0" fontId="32" fillId="7" borderId="1" xfId="0" applyFont="1" applyFill="1" applyBorder="1" applyAlignment="1">
      <alignment horizontal="center" vertical="center" wrapText="1"/>
    </xf>
    <xf numFmtId="0" fontId="22" fillId="0" borderId="8" xfId="0" applyFont="1" applyBorder="1" applyAlignment="1">
      <alignment horizontal="left"/>
    </xf>
    <xf numFmtId="0" fontId="22" fillId="7" borderId="1" xfId="0" applyFont="1" applyFill="1" applyBorder="1" applyAlignment="1">
      <alignment horizontal="center"/>
    </xf>
    <xf numFmtId="0" fontId="38" fillId="2" borderId="0" xfId="0" applyFont="1" applyFill="1"/>
    <xf numFmtId="0" fontId="22" fillId="0" borderId="11" xfId="0" applyFont="1" applyBorder="1"/>
    <xf numFmtId="0" fontId="22" fillId="3" borderId="16" xfId="0" applyFont="1" applyFill="1" applyBorder="1" applyAlignment="1">
      <alignment horizontal="center"/>
    </xf>
    <xf numFmtId="0" fontId="26" fillId="0" borderId="0" xfId="0" applyFont="1" applyFill="1" applyBorder="1" applyAlignment="1">
      <alignment horizontal="left" wrapText="1"/>
    </xf>
    <xf numFmtId="0" fontId="24" fillId="2" borderId="0" xfId="0" applyFont="1" applyFill="1" applyAlignment="1">
      <alignment vertical="top"/>
    </xf>
    <xf numFmtId="0" fontId="22" fillId="0" borderId="1" xfId="0" applyFont="1" applyBorder="1" applyAlignment="1">
      <alignment wrapText="1"/>
    </xf>
    <xf numFmtId="0" fontId="22" fillId="0" borderId="1" xfId="0" applyFont="1" applyBorder="1"/>
    <xf numFmtId="0" fontId="32" fillId="7" borderId="1" xfId="0" applyFont="1" applyFill="1" applyBorder="1" applyAlignment="1">
      <alignment wrapText="1"/>
    </xf>
    <xf numFmtId="0" fontId="32" fillId="7" borderId="1" xfId="0" applyFont="1" applyFill="1" applyBorder="1"/>
    <xf numFmtId="0" fontId="31" fillId="0" borderId="1" xfId="0" applyFont="1" applyBorder="1"/>
    <xf numFmtId="0" fontId="22" fillId="0" borderId="26" xfId="0" applyFont="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left" vertical="center" wrapText="1"/>
    </xf>
    <xf numFmtId="49" fontId="22" fillId="0" borderId="27" xfId="0" applyNumberFormat="1" applyFont="1" applyBorder="1"/>
    <xf numFmtId="49" fontId="0" fillId="0" borderId="28" xfId="0" applyNumberFormat="1" applyBorder="1"/>
    <xf numFmtId="166" fontId="18" fillId="0" borderId="29" xfId="1" applyNumberFormat="1" applyFont="1" applyBorder="1"/>
    <xf numFmtId="49" fontId="0" fillId="0" borderId="27" xfId="0" applyNumberFormat="1" applyBorder="1"/>
    <xf numFmtId="166" fontId="18" fillId="0" borderId="30" xfId="1" applyNumberFormat="1" applyFont="1" applyBorder="1"/>
    <xf numFmtId="167" fontId="18" fillId="0" borderId="29" xfId="2" applyNumberFormat="1" applyFont="1" applyBorder="1"/>
    <xf numFmtId="49" fontId="25" fillId="0" borderId="27" xfId="0" applyNumberFormat="1" applyFont="1" applyBorder="1" applyAlignment="1">
      <alignment horizontal="left" indent="1"/>
    </xf>
    <xf numFmtId="44" fontId="25" fillId="0" borderId="29" xfId="2" applyFont="1" applyBorder="1"/>
    <xf numFmtId="167" fontId="25" fillId="0" borderId="29" xfId="2" applyNumberFormat="1" applyFont="1" applyBorder="1"/>
    <xf numFmtId="165" fontId="18" fillId="0" borderId="29" xfId="3" applyNumberFormat="1" applyFont="1" applyBorder="1"/>
    <xf numFmtId="165" fontId="18" fillId="0" borderId="29" xfId="3" applyNumberFormat="1" applyFont="1" applyFill="1" applyBorder="1"/>
    <xf numFmtId="10" fontId="18" fillId="0" borderId="29" xfId="3" applyNumberFormat="1" applyFont="1" applyBorder="1"/>
    <xf numFmtId="167" fontId="18" fillId="0" borderId="29" xfId="2" applyNumberFormat="1" applyFont="1" applyBorder="1" applyAlignment="1">
      <alignment horizontal="right"/>
    </xf>
    <xf numFmtId="0" fontId="22" fillId="0" borderId="31" xfId="0" applyFont="1" applyBorder="1" applyAlignment="1">
      <alignment horizontal="center" vertical="center" wrapText="1"/>
    </xf>
    <xf numFmtId="0" fontId="22" fillId="0" borderId="32" xfId="0" applyFont="1" applyBorder="1" applyAlignment="1">
      <alignment horizontal="center" vertical="center" wrapText="1"/>
    </xf>
    <xf numFmtId="49" fontId="25" fillId="0" borderId="0" xfId="0" applyNumberFormat="1" applyFont="1" applyBorder="1"/>
    <xf numFmtId="0" fontId="22" fillId="0" borderId="0" xfId="0" applyFont="1" applyAlignment="1">
      <alignment horizontal="center" wrapText="1"/>
    </xf>
    <xf numFmtId="166" fontId="18" fillId="0" borderId="33" xfId="1" applyNumberFormat="1" applyFont="1" applyBorder="1"/>
    <xf numFmtId="167" fontId="18" fillId="0" borderId="30" xfId="2" applyNumberFormat="1" applyFont="1" applyBorder="1"/>
    <xf numFmtId="165" fontId="18" fillId="0" borderId="34" xfId="3" applyNumberFormat="1" applyFont="1" applyBorder="1"/>
    <xf numFmtId="165" fontId="18" fillId="0" borderId="28" xfId="3" applyNumberFormat="1" applyFont="1" applyBorder="1"/>
    <xf numFmtId="167" fontId="18" fillId="0" borderId="33" xfId="2" applyNumberFormat="1" applyFont="1" applyBorder="1"/>
    <xf numFmtId="167" fontId="18" fillId="0" borderId="35" xfId="2" applyNumberFormat="1" applyFont="1" applyBorder="1"/>
    <xf numFmtId="49" fontId="0" fillId="0" borderId="36" xfId="0" applyNumberFormat="1" applyBorder="1"/>
    <xf numFmtId="0" fontId="24" fillId="2" borderId="36" xfId="0" applyFont="1" applyFill="1" applyBorder="1"/>
    <xf numFmtId="0" fontId="20" fillId="2" borderId="36" xfId="0" applyFont="1" applyFill="1" applyBorder="1"/>
    <xf numFmtId="0" fontId="39" fillId="2" borderId="0" xfId="0" applyFont="1" applyFill="1"/>
    <xf numFmtId="0" fontId="25" fillId="0" borderId="0" xfId="0" applyFont="1" applyAlignment="1">
      <alignment horizontal="left" indent="1"/>
    </xf>
    <xf numFmtId="167" fontId="25" fillId="0" borderId="0" xfId="0" applyNumberFormat="1" applyFont="1"/>
    <xf numFmtId="0" fontId="22" fillId="0" borderId="26" xfId="0" applyFont="1" applyBorder="1" applyAlignment="1">
      <alignment horizontal="center" wrapText="1"/>
    </xf>
    <xf numFmtId="0" fontId="22" fillId="0" borderId="32" xfId="0" applyFont="1" applyBorder="1" applyAlignment="1">
      <alignment horizontal="center" wrapText="1"/>
    </xf>
    <xf numFmtId="49" fontId="0" fillId="0" borderId="35" xfId="0" applyNumberFormat="1" applyBorder="1"/>
    <xf numFmtId="0" fontId="0" fillId="0" borderId="37" xfId="0" applyBorder="1"/>
    <xf numFmtId="0" fontId="0" fillId="0" borderId="35" xfId="0" applyBorder="1"/>
    <xf numFmtId="0" fontId="0" fillId="0" borderId="38" xfId="0" applyBorder="1"/>
    <xf numFmtId="0" fontId="22" fillId="0" borderId="31" xfId="0" applyFont="1" applyBorder="1" applyAlignment="1">
      <alignment horizontal="center" wrapText="1"/>
    </xf>
    <xf numFmtId="0" fontId="0" fillId="0" borderId="39" xfId="0" applyBorder="1"/>
    <xf numFmtId="0" fontId="22" fillId="0" borderId="32" xfId="0" applyFont="1" applyFill="1" applyBorder="1" applyAlignment="1">
      <alignment horizontal="left" vertical="center" wrapText="1"/>
    </xf>
    <xf numFmtId="0" fontId="22" fillId="0" borderId="26" xfId="0" applyFont="1" applyFill="1" applyBorder="1" applyAlignment="1">
      <alignment horizontal="center" vertical="center" wrapText="1"/>
    </xf>
    <xf numFmtId="49" fontId="22" fillId="0" borderId="32" xfId="0" applyNumberFormat="1" applyFont="1" applyBorder="1"/>
    <xf numFmtId="49" fontId="22" fillId="0" borderId="26" xfId="0" applyNumberFormat="1" applyFont="1" applyBorder="1"/>
    <xf numFmtId="166" fontId="22" fillId="0" borderId="40" xfId="1" applyNumberFormat="1" applyFont="1" applyBorder="1"/>
    <xf numFmtId="167" fontId="22" fillId="0" borderId="26" xfId="2" applyNumberFormat="1" applyFont="1" applyBorder="1"/>
    <xf numFmtId="9" fontId="22" fillId="0" borderId="41" xfId="3" applyFont="1" applyBorder="1"/>
    <xf numFmtId="9" fontId="22" fillId="0" borderId="26" xfId="3" applyFont="1" applyBorder="1"/>
    <xf numFmtId="167" fontId="22" fillId="0" borderId="32" xfId="0" applyNumberFormat="1" applyFont="1" applyBorder="1"/>
    <xf numFmtId="167" fontId="22" fillId="0" borderId="42" xfId="2" applyNumberFormat="1" applyFont="1" applyBorder="1"/>
    <xf numFmtId="0" fontId="0" fillId="0" borderId="0" xfId="0" applyFill="1" applyAlignment="1">
      <alignment horizontal="left" indent="1"/>
    </xf>
    <xf numFmtId="0" fontId="22" fillId="0" borderId="0" xfId="0" applyFont="1" applyAlignment="1">
      <alignment vertical="top" wrapText="1"/>
    </xf>
    <xf numFmtId="0" fontId="0" fillId="0" borderId="0" xfId="0" applyAlignment="1">
      <alignment vertical="top" wrapText="1"/>
    </xf>
    <xf numFmtId="0" fontId="27" fillId="9" borderId="15" xfId="0" applyFont="1" applyFill="1" applyBorder="1" applyAlignment="1">
      <alignment horizontal="right" wrapText="1"/>
    </xf>
    <xf numFmtId="0" fontId="27" fillId="9" borderId="16" xfId="0" applyFont="1" applyFill="1" applyBorder="1" applyAlignment="1">
      <alignment horizontal="center" wrapText="1"/>
    </xf>
    <xf numFmtId="0" fontId="27" fillId="9" borderId="15" xfId="0" applyFont="1" applyFill="1" applyBorder="1" applyAlignment="1">
      <alignment horizontal="center" wrapText="1"/>
    </xf>
    <xf numFmtId="0" fontId="27" fillId="9" borderId="6" xfId="0" applyFont="1" applyFill="1" applyBorder="1" applyAlignment="1">
      <alignment horizontal="center" wrapText="1"/>
    </xf>
    <xf numFmtId="0" fontId="27" fillId="9" borderId="43" xfId="0" applyFont="1" applyFill="1" applyBorder="1" applyAlignment="1">
      <alignment horizontal="center" wrapText="1"/>
    </xf>
    <xf numFmtId="0" fontId="27" fillId="9" borderId="12" xfId="0" applyFont="1" applyFill="1" applyBorder="1" applyAlignment="1">
      <alignment horizontal="center" wrapText="1"/>
    </xf>
    <xf numFmtId="0" fontId="27" fillId="9" borderId="11" xfId="0" applyFont="1" applyFill="1" applyBorder="1" applyAlignment="1">
      <alignment horizontal="center" wrapText="1"/>
    </xf>
    <xf numFmtId="0" fontId="27" fillId="9" borderId="22" xfId="0" applyFont="1" applyFill="1" applyBorder="1" applyAlignment="1">
      <alignment horizontal="center" wrapText="1"/>
    </xf>
    <xf numFmtId="0" fontId="27" fillId="0" borderId="44" xfId="0" applyFont="1" applyBorder="1" applyAlignment="1">
      <alignment horizontal="right"/>
    </xf>
    <xf numFmtId="1" fontId="22" fillId="0" borderId="45" xfId="0" applyNumberFormat="1" applyFont="1" applyBorder="1" applyAlignment="1">
      <alignment horizontal="center"/>
    </xf>
    <xf numFmtId="44" fontId="22" fillId="0" borderId="26" xfId="0" applyNumberFormat="1" applyFont="1" applyBorder="1" applyAlignment="1">
      <alignment horizontal="center"/>
    </xf>
    <xf numFmtId="42" fontId="22" fillId="0" borderId="26" xfId="0" applyNumberFormat="1" applyFont="1" applyBorder="1" applyAlignment="1">
      <alignment horizontal="center"/>
    </xf>
    <xf numFmtId="44" fontId="22" fillId="7" borderId="26" xfId="2" applyFont="1" applyFill="1" applyBorder="1" applyAlignment="1">
      <alignment horizontal="center"/>
    </xf>
    <xf numFmtId="44" fontId="22" fillId="7" borderId="26" xfId="0" applyNumberFormat="1" applyFont="1" applyFill="1" applyBorder="1" applyAlignment="1">
      <alignment horizontal="center"/>
    </xf>
    <xf numFmtId="42" fontId="22" fillId="0" borderId="44" xfId="0" applyNumberFormat="1" applyFont="1" applyBorder="1" applyAlignment="1">
      <alignment horizontal="center" vertical="center"/>
    </xf>
    <xf numFmtId="44" fontId="22" fillId="0" borderId="46" xfId="0" applyNumberFormat="1" applyFont="1" applyBorder="1" applyAlignment="1">
      <alignment horizontal="center" vertical="center"/>
    </xf>
    <xf numFmtId="9" fontId="22" fillId="0" borderId="46" xfId="0" applyNumberFormat="1" applyFont="1" applyBorder="1" applyAlignment="1">
      <alignment horizontal="center" vertical="center"/>
    </xf>
    <xf numFmtId="9" fontId="22" fillId="0" borderId="47" xfId="0" applyNumberFormat="1" applyFont="1" applyBorder="1" applyAlignment="1">
      <alignment horizontal="center" vertical="center"/>
    </xf>
    <xf numFmtId="0" fontId="22" fillId="0" borderId="44" xfId="0" applyFont="1" applyFill="1" applyBorder="1"/>
    <xf numFmtId="0" fontId="40" fillId="0" borderId="0" xfId="0" applyFont="1" applyFill="1"/>
    <xf numFmtId="0" fontId="0" fillId="0" borderId="0" xfId="0" applyFill="1" applyAlignment="1">
      <alignment horizontal="left"/>
    </xf>
    <xf numFmtId="0" fontId="40" fillId="0" borderId="48" xfId="0" applyFont="1" applyFill="1" applyBorder="1"/>
    <xf numFmtId="0" fontId="40" fillId="0" borderId="49" xfId="0" applyFont="1" applyFill="1" applyBorder="1" applyAlignment="1">
      <alignment horizontal="center"/>
    </xf>
    <xf numFmtId="0" fontId="40" fillId="0" borderId="49" xfId="0" applyFont="1" applyFill="1" applyBorder="1" applyAlignment="1">
      <alignment horizontal="center" wrapText="1"/>
    </xf>
    <xf numFmtId="0" fontId="40" fillId="0" borderId="50" xfId="0" applyFont="1" applyFill="1" applyBorder="1" applyAlignment="1">
      <alignment horizontal="center"/>
    </xf>
    <xf numFmtId="0" fontId="40" fillId="0" borderId="36" xfId="0" applyFont="1" applyFill="1" applyBorder="1" applyAlignment="1">
      <alignment horizontal="center"/>
    </xf>
    <xf numFmtId="0" fontId="40" fillId="0" borderId="51" xfId="0" applyFont="1" applyFill="1" applyBorder="1" applyAlignment="1">
      <alignment horizontal="center"/>
    </xf>
    <xf numFmtId="0" fontId="40" fillId="0" borderId="26" xfId="0" applyFont="1" applyFill="1" applyBorder="1"/>
    <xf numFmtId="0" fontId="40" fillId="0" borderId="31" xfId="0" applyFont="1" applyFill="1" applyBorder="1"/>
    <xf numFmtId="0" fontId="40" fillId="0" borderId="52" xfId="0" applyFont="1" applyFill="1" applyBorder="1" applyAlignment="1">
      <alignment horizontal="left"/>
    </xf>
    <xf numFmtId="0" fontId="41" fillId="0" borderId="0" xfId="0" applyFont="1" applyFill="1" applyAlignment="1">
      <alignment horizontal="left"/>
    </xf>
    <xf numFmtId="0" fontId="40" fillId="0" borderId="32" xfId="0" applyFont="1" applyFill="1" applyBorder="1" applyAlignment="1">
      <alignment horizontal="left"/>
    </xf>
    <xf numFmtId="0" fontId="42" fillId="0" borderId="0" xfId="0" applyFont="1" applyFill="1" applyAlignment="1">
      <alignment horizontal="left"/>
    </xf>
    <xf numFmtId="0" fontId="22" fillId="0" borderId="1" xfId="0" applyFont="1" applyBorder="1" applyAlignment="1">
      <alignment horizontal="center"/>
    </xf>
    <xf numFmtId="0" fontId="23" fillId="2" borderId="0" xfId="0" applyFont="1" applyFill="1" applyAlignment="1">
      <alignment horizontal="center"/>
    </xf>
    <xf numFmtId="0" fontId="42" fillId="0" borderId="1" xfId="0" applyFont="1" applyFill="1" applyBorder="1" applyAlignment="1">
      <alignment horizontal="center"/>
    </xf>
    <xf numFmtId="0" fontId="22" fillId="10" borderId="0" xfId="0" applyFont="1" applyFill="1"/>
    <xf numFmtId="44" fontId="18" fillId="6" borderId="29" xfId="2" applyFont="1" applyFill="1" applyBorder="1"/>
    <xf numFmtId="49" fontId="0" fillId="0" borderId="0" xfId="0" applyNumberFormat="1" applyFont="1" applyBorder="1"/>
    <xf numFmtId="0" fontId="0" fillId="0" borderId="0" xfId="0"/>
    <xf numFmtId="0" fontId="23" fillId="2" borderId="0" xfId="0" applyFont="1" applyFill="1"/>
    <xf numFmtId="164" fontId="0" fillId="0" borderId="0" xfId="0" applyNumberFormat="1"/>
    <xf numFmtId="164" fontId="0" fillId="0" borderId="0" xfId="0" quotePrefix="1" applyNumberFormat="1"/>
    <xf numFmtId="164" fontId="22" fillId="4" borderId="3" xfId="0" quotePrefix="1" applyNumberFormat="1" applyFont="1" applyFill="1" applyBorder="1"/>
    <xf numFmtId="164" fontId="22" fillId="4" borderId="4" xfId="0" quotePrefix="1" applyNumberFormat="1" applyFont="1" applyFill="1" applyBorder="1"/>
    <xf numFmtId="164" fontId="22" fillId="0" borderId="0" xfId="0" quotePrefix="1" applyNumberFormat="1" applyFont="1" applyAlignment="1">
      <alignment horizontal="center"/>
    </xf>
    <xf numFmtId="166" fontId="22" fillId="4" borderId="3" xfId="1" applyNumberFormat="1" applyFont="1" applyFill="1" applyBorder="1" applyAlignment="1">
      <alignment horizontal="center" vertical="center" wrapText="1"/>
    </xf>
    <xf numFmtId="0" fontId="22" fillId="4" borderId="3" xfId="1" applyNumberFormat="1" applyFont="1" applyFill="1" applyBorder="1" applyAlignment="1">
      <alignment horizontal="center" vertical="center" wrapText="1"/>
    </xf>
    <xf numFmtId="166" fontId="22" fillId="0" borderId="0" xfId="1" applyNumberFormat="1" applyFont="1" applyFill="1" applyBorder="1" applyAlignment="1">
      <alignment horizontal="center" vertical="center"/>
    </xf>
    <xf numFmtId="167" fontId="22" fillId="0" borderId="0" xfId="2" quotePrefix="1" applyNumberFormat="1" applyFont="1" applyFill="1"/>
    <xf numFmtId="167" fontId="22" fillId="5" borderId="0" xfId="2" quotePrefix="1" applyNumberFormat="1" applyFont="1" applyFill="1"/>
    <xf numFmtId="41" fontId="22" fillId="0" borderId="0" xfId="2" quotePrefix="1" applyNumberFormat="1" applyFont="1" applyFill="1"/>
    <xf numFmtId="41" fontId="22" fillId="5" borderId="0" xfId="2" quotePrefix="1" applyNumberFormat="1" applyFont="1" applyFill="1"/>
    <xf numFmtId="166" fontId="22" fillId="0" borderId="5" xfId="1" quotePrefix="1" applyNumberFormat="1" applyFont="1" applyFill="1" applyBorder="1" applyAlignment="1">
      <alignment horizontal="center" vertical="center"/>
    </xf>
    <xf numFmtId="166" fontId="22" fillId="0" borderId="0" xfId="1" quotePrefix="1" applyNumberFormat="1" applyFont="1" applyFill="1" applyBorder="1" applyAlignment="1">
      <alignment horizontal="center" vertical="center"/>
    </xf>
    <xf numFmtId="166" fontId="22" fillId="5" borderId="0" xfId="1" quotePrefix="1" applyNumberFormat="1" applyFont="1" applyFill="1" applyBorder="1" applyAlignment="1">
      <alignment horizontal="center" vertical="center"/>
    </xf>
    <xf numFmtId="166" fontId="22" fillId="0" borderId="6" xfId="1" applyNumberFormat="1" applyFont="1" applyFill="1" applyBorder="1" applyAlignment="1">
      <alignment horizontal="center" vertical="center"/>
    </xf>
    <xf numFmtId="166" fontId="22" fillId="5" borderId="6" xfId="1" applyNumberFormat="1" applyFont="1" applyFill="1" applyBorder="1" applyAlignment="1">
      <alignment horizontal="center" vertical="center"/>
    </xf>
    <xf numFmtId="167" fontId="22" fillId="6" borderId="7" xfId="2" quotePrefix="1" applyNumberFormat="1" applyFont="1" applyFill="1" applyBorder="1"/>
    <xf numFmtId="41" fontId="22" fillId="0" borderId="0" xfId="2" quotePrefix="1" applyNumberFormat="1" applyFont="1" applyFill="1" applyBorder="1" applyAlignment="1">
      <alignment horizontal="center" vertical="center"/>
    </xf>
    <xf numFmtId="41" fontId="22" fillId="5" borderId="0" xfId="2" quotePrefix="1" applyNumberFormat="1" applyFont="1" applyFill="1" applyBorder="1" applyAlignment="1">
      <alignment horizontal="center" vertical="center"/>
    </xf>
    <xf numFmtId="41" fontId="22" fillId="0" borderId="0" xfId="1" quotePrefix="1" applyNumberFormat="1" applyFont="1" applyFill="1" applyBorder="1" applyAlignment="1">
      <alignment horizontal="center" vertical="center"/>
    </xf>
    <xf numFmtId="41" fontId="22" fillId="5" borderId="0" xfId="1" quotePrefix="1" applyNumberFormat="1" applyFont="1" applyFill="1" applyBorder="1" applyAlignment="1">
      <alignment horizontal="center" vertical="center"/>
    </xf>
    <xf numFmtId="167" fontId="22" fillId="6" borderId="5" xfId="2" quotePrefix="1" applyNumberFormat="1" applyFont="1" applyFill="1" applyBorder="1"/>
    <xf numFmtId="164" fontId="22" fillId="0" borderId="0" xfId="1" applyNumberFormat="1" applyFont="1" applyFill="1" applyBorder="1" applyAlignment="1">
      <alignment horizontal="center" vertical="center"/>
    </xf>
    <xf numFmtId="164" fontId="0" fillId="0" borderId="0" xfId="0" applyNumberFormat="1" applyAlignment="1">
      <alignment horizontal="right"/>
    </xf>
    <xf numFmtId="44" fontId="18" fillId="0" borderId="0" xfId="2" applyFont="1" applyFill="1"/>
    <xf numFmtId="164" fontId="22" fillId="0" borderId="5" xfId="0" quotePrefix="1" applyNumberFormat="1" applyFont="1" applyBorder="1"/>
    <xf numFmtId="44" fontId="22" fillId="4" borderId="8" xfId="2" applyFont="1" applyFill="1" applyBorder="1" applyAlignment="1">
      <alignment horizontal="center"/>
    </xf>
    <xf numFmtId="44" fontId="22" fillId="4" borderId="12" xfId="2" applyFont="1" applyFill="1" applyBorder="1" applyAlignment="1">
      <alignment horizontal="center"/>
    </xf>
    <xf numFmtId="44" fontId="22" fillId="0" borderId="8" xfId="2" applyFont="1" applyFill="1" applyBorder="1" applyAlignment="1">
      <alignment horizontal="center"/>
    </xf>
    <xf numFmtId="44" fontId="22" fillId="0" borderId="12" xfId="2" applyFont="1" applyFill="1" applyBorder="1" applyAlignment="1">
      <alignment horizontal="center"/>
    </xf>
    <xf numFmtId="42" fontId="18" fillId="0" borderId="8" xfId="2" applyNumberFormat="1" applyFont="1" applyBorder="1"/>
    <xf numFmtId="42" fontId="18" fillId="0" borderId="12" xfId="2" applyNumberFormat="1" applyFont="1" applyBorder="1"/>
    <xf numFmtId="41" fontId="18" fillId="0" borderId="8" xfId="2" applyNumberFormat="1" applyFont="1" applyFill="1" applyBorder="1"/>
    <xf numFmtId="41" fontId="18" fillId="0" borderId="12" xfId="2" applyNumberFormat="1" applyFont="1" applyBorder="1"/>
    <xf numFmtId="41" fontId="18" fillId="0" borderId="8" xfId="2" applyNumberFormat="1" applyFont="1" applyBorder="1"/>
    <xf numFmtId="41" fontId="18" fillId="0" borderId="5" xfId="2" applyNumberFormat="1" applyFont="1" applyBorder="1"/>
    <xf numFmtId="41" fontId="18" fillId="0" borderId="9" xfId="2" applyNumberFormat="1" applyFont="1" applyBorder="1"/>
    <xf numFmtId="41" fontId="18" fillId="0" borderId="13" xfId="2" applyNumberFormat="1" applyFont="1" applyBorder="1"/>
    <xf numFmtId="41" fontId="18" fillId="6" borderId="0" xfId="2" applyNumberFormat="1" applyFont="1" applyFill="1" applyBorder="1"/>
    <xf numFmtId="41" fontId="18" fillId="6" borderId="12" xfId="2" applyNumberFormat="1" applyFont="1" applyFill="1" applyBorder="1"/>
    <xf numFmtId="41" fontId="18" fillId="6" borderId="8" xfId="2" applyNumberFormat="1" applyFont="1" applyFill="1" applyBorder="1"/>
    <xf numFmtId="41" fontId="18" fillId="0" borderId="12" xfId="2" applyNumberFormat="1" applyFont="1" applyFill="1" applyBorder="1"/>
    <xf numFmtId="41" fontId="18" fillId="0" borderId="0" xfId="2" applyNumberFormat="1" applyFont="1" applyBorder="1"/>
    <xf numFmtId="41" fontId="18" fillId="0" borderId="12" xfId="2" applyNumberFormat="1" applyFont="1" applyBorder="1"/>
    <xf numFmtId="41" fontId="18" fillId="0" borderId="8" xfId="2" applyNumberFormat="1" applyFont="1" applyBorder="1"/>
    <xf numFmtId="41" fontId="18" fillId="0" borderId="14" xfId="2" applyNumberFormat="1" applyFont="1" applyFill="1" applyBorder="1"/>
    <xf numFmtId="41" fontId="18" fillId="0" borderId="15" xfId="2" applyNumberFormat="1" applyFont="1" applyFill="1" applyBorder="1"/>
    <xf numFmtId="44" fontId="18" fillId="6" borderId="0" xfId="2" applyFont="1" applyFill="1" applyBorder="1"/>
    <xf numFmtId="44" fontId="22" fillId="0" borderId="3" xfId="2" applyFont="1" applyBorder="1"/>
    <xf numFmtId="44" fontId="18" fillId="6" borderId="0" xfId="2" applyFont="1" applyFill="1"/>
    <xf numFmtId="44" fontId="18" fillId="0" borderId="0" xfId="2" applyFont="1" applyBorder="1"/>
    <xf numFmtId="2" fontId="18" fillId="0" borderId="0" xfId="2" applyNumberFormat="1" applyFont="1" applyBorder="1"/>
    <xf numFmtId="44" fontId="22" fillId="0" borderId="0" xfId="2" applyFont="1" applyBorder="1"/>
    <xf numFmtId="44" fontId="18" fillId="0" borderId="0" xfId="2" applyFont="1"/>
    <xf numFmtId="167" fontId="0" fillId="0" borderId="0" xfId="0" applyNumberFormat="1"/>
    <xf numFmtId="167" fontId="22" fillId="4" borderId="3" xfId="0" quotePrefix="1" applyNumberFormat="1" applyFont="1" applyFill="1" applyBorder="1"/>
    <xf numFmtId="167" fontId="22" fillId="0" borderId="0" xfId="0" quotePrefix="1" applyNumberFormat="1" applyFont="1" applyAlignment="1">
      <alignment horizontal="center"/>
    </xf>
    <xf numFmtId="167" fontId="22" fillId="4" borderId="3" xfId="1" applyNumberFormat="1" applyFont="1" applyFill="1" applyBorder="1" applyAlignment="1">
      <alignment horizontal="center" vertical="center" wrapText="1"/>
    </xf>
    <xf numFmtId="167" fontId="22" fillId="0" borderId="3" xfId="1" applyNumberFormat="1" applyFont="1" applyFill="1" applyBorder="1" applyAlignment="1">
      <alignment horizontal="center" vertical="center" wrapText="1"/>
    </xf>
    <xf numFmtId="42" fontId="0" fillId="0" borderId="0" xfId="0" applyNumberFormat="1"/>
    <xf numFmtId="41" fontId="0" fillId="0" borderId="0" xfId="0" applyNumberFormat="1"/>
    <xf numFmtId="41" fontId="0" fillId="7" borderId="0" xfId="0" applyNumberFormat="1" applyFill="1"/>
    <xf numFmtId="41" fontId="0" fillId="0" borderId="5" xfId="0" applyNumberFormat="1" applyBorder="1"/>
    <xf numFmtId="42" fontId="0" fillId="0" borderId="5" xfId="0" applyNumberFormat="1" applyBorder="1"/>
    <xf numFmtId="42" fontId="22" fillId="0" borderId="7" xfId="0" applyNumberFormat="1" applyFont="1" applyBorder="1"/>
    <xf numFmtId="49" fontId="22" fillId="0" borderId="27" xfId="0" applyNumberFormat="1" applyFont="1" applyBorder="1"/>
    <xf numFmtId="49" fontId="0" fillId="0" borderId="27" xfId="0" applyNumberFormat="1" applyBorder="1"/>
    <xf numFmtId="167" fontId="18" fillId="0" borderId="29" xfId="2" applyNumberFormat="1" applyFont="1" applyBorder="1"/>
    <xf numFmtId="165" fontId="18" fillId="0" borderId="29" xfId="3" applyNumberFormat="1" applyFont="1" applyBorder="1"/>
    <xf numFmtId="165" fontId="18" fillId="0" borderId="29" xfId="3" applyNumberFormat="1" applyFont="1" applyFill="1" applyBorder="1"/>
    <xf numFmtId="10" fontId="18" fillId="0" borderId="29" xfId="3" applyNumberFormat="1" applyFont="1" applyBorder="1"/>
    <xf numFmtId="0" fontId="22" fillId="0" borderId="32" xfId="0" applyFont="1" applyBorder="1" applyAlignment="1">
      <alignment horizontal="center" wrapText="1"/>
    </xf>
    <xf numFmtId="49" fontId="0" fillId="0" borderId="29" xfId="0" applyNumberFormat="1" applyBorder="1"/>
    <xf numFmtId="166" fontId="18" fillId="0" borderId="53" xfId="1" applyNumberFormat="1" applyFont="1" applyBorder="1"/>
    <xf numFmtId="165" fontId="18" fillId="0" borderId="54" xfId="3" applyNumberFormat="1" applyFont="1" applyBorder="1"/>
    <xf numFmtId="167" fontId="18" fillId="0" borderId="29" xfId="2" applyNumberFormat="1" applyFont="1" applyFill="1" applyBorder="1"/>
    <xf numFmtId="167" fontId="18" fillId="6" borderId="29" xfId="2" applyNumberFormat="1" applyFont="1" applyFill="1" applyBorder="1"/>
    <xf numFmtId="167" fontId="22" fillId="6" borderId="26" xfId="2" applyNumberFormat="1" applyFont="1" applyFill="1" applyBorder="1"/>
    <xf numFmtId="49" fontId="0" fillId="0" borderId="0" xfId="0" applyNumberFormat="1" applyBorder="1"/>
    <xf numFmtId="49" fontId="22" fillId="0" borderId="0" xfId="0" applyNumberFormat="1" applyFont="1" applyBorder="1"/>
    <xf numFmtId="10" fontId="18" fillId="0" borderId="29" xfId="3" applyNumberFormat="1" applyFont="1" applyFill="1" applyBorder="1"/>
    <xf numFmtId="167" fontId="18" fillId="0" borderId="53" xfId="2" applyNumberFormat="1" applyFont="1" applyBorder="1"/>
    <xf numFmtId="49" fontId="25" fillId="0" borderId="29" xfId="0" applyNumberFormat="1" applyFont="1" applyBorder="1"/>
    <xf numFmtId="167" fontId="0" fillId="0" borderId="0" xfId="0" applyNumberFormat="1" applyFill="1"/>
    <xf numFmtId="42" fontId="0" fillId="0" borderId="0" xfId="0" applyNumberFormat="1" applyFill="1"/>
    <xf numFmtId="41" fontId="0" fillId="0" borderId="0" xfId="0" applyNumberFormat="1" applyFill="1"/>
    <xf numFmtId="41" fontId="22" fillId="0" borderId="5" xfId="0" applyNumberFormat="1" applyFont="1" applyFill="1" applyBorder="1"/>
    <xf numFmtId="41" fontId="0" fillId="0" borderId="5" xfId="0" applyNumberFormat="1" applyFill="1" applyBorder="1"/>
    <xf numFmtId="42" fontId="0" fillId="0" borderId="5" xfId="0" applyNumberFormat="1" applyFill="1" applyBorder="1"/>
    <xf numFmtId="42" fontId="22" fillId="0" borderId="7" xfId="0" applyNumberFormat="1" applyFont="1" applyFill="1" applyBorder="1"/>
    <xf numFmtId="0" fontId="22" fillId="0" borderId="26" xfId="0" applyFont="1" applyBorder="1" applyAlignment="1">
      <alignment horizontal="center" vertical="center" wrapText="1"/>
    </xf>
    <xf numFmtId="0" fontId="22" fillId="0" borderId="32" xfId="0" applyFont="1" applyBorder="1" applyAlignment="1">
      <alignment horizontal="left" vertical="center" wrapText="1"/>
    </xf>
    <xf numFmtId="0" fontId="22" fillId="0" borderId="48" xfId="0" applyFont="1" applyBorder="1" applyAlignment="1">
      <alignment horizontal="center" wrapText="1"/>
    </xf>
    <xf numFmtId="0" fontId="22" fillId="0" borderId="49" xfId="0" applyFont="1" applyBorder="1" applyAlignment="1">
      <alignment horizontal="center" wrapText="1"/>
    </xf>
    <xf numFmtId="0" fontId="40" fillId="0" borderId="48" xfId="0" applyFont="1" applyBorder="1" applyAlignment="1">
      <alignment horizontal="center"/>
    </xf>
    <xf numFmtId="0" fontId="40" fillId="0" borderId="49" xfId="0" applyFont="1" applyBorder="1" applyAlignment="1">
      <alignment horizontal="center" wrapText="1"/>
    </xf>
    <xf numFmtId="0" fontId="40" fillId="0" borderId="49" xfId="0" applyFont="1" applyBorder="1" applyAlignment="1">
      <alignment horizontal="center"/>
    </xf>
    <xf numFmtId="0" fontId="40" fillId="0" borderId="50" xfId="0" applyFont="1" applyBorder="1" applyAlignment="1">
      <alignment horizontal="center"/>
    </xf>
    <xf numFmtId="49" fontId="22" fillId="0" borderId="33" xfId="0" applyNumberFormat="1" applyFont="1" applyBorder="1"/>
    <xf numFmtId="0" fontId="40" fillId="0" borderId="52" xfId="0" applyFont="1" applyBorder="1" applyAlignment="1">
      <alignment horizontal="center"/>
    </xf>
    <xf numFmtId="0" fontId="40" fillId="0" borderId="36" xfId="0" applyFont="1" applyBorder="1" applyAlignment="1">
      <alignment horizontal="center"/>
    </xf>
    <xf numFmtId="0" fontId="40" fillId="0" borderId="51" xfId="0" applyFont="1" applyBorder="1" applyAlignment="1">
      <alignment horizontal="center"/>
    </xf>
    <xf numFmtId="49" fontId="30" fillId="0" borderId="21" xfId="0" applyNumberFormat="1" applyFont="1" applyBorder="1"/>
    <xf numFmtId="0" fontId="40" fillId="0" borderId="0" xfId="0" applyFont="1" applyAlignment="1">
      <alignment horizontal="center"/>
    </xf>
    <xf numFmtId="0" fontId="40" fillId="0" borderId="22" xfId="0" applyFont="1" applyBorder="1" applyAlignment="1">
      <alignment horizontal="center"/>
    </xf>
    <xf numFmtId="49" fontId="0" fillId="0" borderId="33" xfId="0" applyNumberFormat="1" applyBorder="1"/>
    <xf numFmtId="0" fontId="0" fillId="0" borderId="22" xfId="0" applyBorder="1"/>
    <xf numFmtId="49" fontId="30" fillId="0" borderId="37" xfId="0" applyNumberFormat="1" applyFont="1" applyBorder="1"/>
    <xf numFmtId="0" fontId="0" fillId="0" borderId="36" xfId="0" applyBorder="1"/>
    <xf numFmtId="0" fontId="0" fillId="0" borderId="51" xfId="0" applyBorder="1"/>
    <xf numFmtId="0" fontId="40" fillId="0" borderId="26" xfId="0" applyFont="1" applyBorder="1"/>
    <xf numFmtId="0" fontId="40" fillId="0" borderId="31" xfId="0" applyFont="1" applyBorder="1"/>
    <xf numFmtId="49" fontId="26" fillId="13" borderId="1" xfId="0" applyNumberFormat="1" applyFont="1" applyFill="1" applyBorder="1"/>
    <xf numFmtId="0" fontId="26" fillId="0" borderId="1" xfId="0" applyFont="1" applyBorder="1"/>
    <xf numFmtId="0" fontId="0" fillId="13" borderId="1" xfId="0" applyFill="1" applyBorder="1"/>
    <xf numFmtId="0" fontId="0" fillId="13" borderId="0" xfId="0" applyFill="1"/>
    <xf numFmtId="0" fontId="0" fillId="7" borderId="0" xfId="0" applyFill="1"/>
    <xf numFmtId="0" fontId="31" fillId="0" borderId="1" xfId="0" applyNumberFormat="1" applyFont="1" applyBorder="1" applyAlignment="1">
      <alignment horizontal="center" wrapText="1"/>
    </xf>
    <xf numFmtId="0" fontId="31" fillId="0" borderId="1" xfId="0" applyNumberFormat="1" applyFont="1" applyBorder="1" applyAlignment="1">
      <alignment wrapText="1"/>
    </xf>
    <xf numFmtId="49" fontId="31" fillId="0" borderId="1" xfId="0" applyNumberFormat="1" applyFont="1" applyFill="1" applyBorder="1" applyAlignment="1">
      <alignment wrapText="1"/>
    </xf>
    <xf numFmtId="49" fontId="31" fillId="14" borderId="1" xfId="0" applyNumberFormat="1" applyFont="1" applyFill="1" applyBorder="1" applyAlignment="1">
      <alignment wrapText="1"/>
    </xf>
    <xf numFmtId="0" fontId="31" fillId="14" borderId="1" xfId="0" applyFont="1" applyFill="1" applyBorder="1" applyAlignment="1">
      <alignment wrapText="1"/>
    </xf>
    <xf numFmtId="49" fontId="0" fillId="0" borderId="0" xfId="0" quotePrefix="1" applyNumberFormat="1" applyAlignment="1">
      <alignment horizontal="left" vertical="center"/>
    </xf>
    <xf numFmtId="0" fontId="0" fillId="0" borderId="0" xfId="0"/>
    <xf numFmtId="9" fontId="0" fillId="0" borderId="0" xfId="3" applyFont="1" applyFill="1"/>
    <xf numFmtId="0" fontId="22" fillId="0" borderId="3" xfId="0" applyFont="1" applyBorder="1" applyAlignment="1">
      <alignment wrapText="1"/>
    </xf>
    <xf numFmtId="0" fontId="22" fillId="0" borderId="3" xfId="0" applyFont="1" applyBorder="1" applyAlignment="1">
      <alignment horizontal="center" wrapText="1"/>
    </xf>
    <xf numFmtId="167" fontId="0" fillId="0" borderId="0" xfId="2" applyNumberFormat="1" applyFont="1" applyFill="1"/>
    <xf numFmtId="0" fontId="22" fillId="5" borderId="0" xfId="0" applyFont="1" applyFill="1"/>
    <xf numFmtId="9" fontId="26" fillId="0" borderId="0" xfId="3" applyFont="1" applyFill="1"/>
    <xf numFmtId="166" fontId="0" fillId="0" borderId="0" xfId="1" applyNumberFormat="1" applyFont="1"/>
    <xf numFmtId="166" fontId="46" fillId="0" borderId="0" xfId="1" applyNumberFormat="1" applyFont="1" applyAlignment="1">
      <alignment horizontal="center"/>
    </xf>
    <xf numFmtId="0" fontId="47" fillId="0" borderId="0" xfId="0" applyFont="1" applyAlignment="1">
      <alignment vertical="center" wrapText="1"/>
    </xf>
    <xf numFmtId="0" fontId="48" fillId="0" borderId="0" xfId="0" applyFont="1"/>
    <xf numFmtId="0" fontId="0" fillId="10" borderId="0" xfId="0" applyFill="1" applyAlignment="1">
      <alignment horizontal="left" vertical="center" indent="5"/>
    </xf>
    <xf numFmtId="0" fontId="0" fillId="0" borderId="6" xfId="0" applyBorder="1"/>
    <xf numFmtId="0" fontId="0" fillId="0" borderId="15" xfId="0" applyBorder="1"/>
    <xf numFmtId="0" fontId="51" fillId="2" borderId="0" xfId="0" applyFont="1" applyFill="1" applyAlignment="1">
      <alignment horizontal="left"/>
    </xf>
    <xf numFmtId="0" fontId="32" fillId="0" borderId="0" xfId="0" applyFont="1" applyAlignment="1">
      <alignment horizontal="left" vertical="center" wrapText="1"/>
    </xf>
    <xf numFmtId="0" fontId="0" fillId="0" borderId="16" xfId="0" applyBorder="1"/>
    <xf numFmtId="0" fontId="7" fillId="9" borderId="1" xfId="0" applyFont="1" applyFill="1" applyBorder="1" applyAlignment="1">
      <alignment horizontal="left" vertical="center" wrapText="1"/>
    </xf>
    <xf numFmtId="0" fontId="50" fillId="0" borderId="1" xfId="0" applyFont="1" applyBorder="1"/>
    <xf numFmtId="0" fontId="26" fillId="0" borderId="1" xfId="0" applyFont="1" applyBorder="1" applyAlignment="1">
      <alignment wrapText="1"/>
    </xf>
    <xf numFmtId="0" fontId="53" fillId="0" borderId="1" xfId="0" applyFont="1" applyBorder="1" applyAlignment="1">
      <alignment horizontal="left" vertical="center" wrapText="1"/>
    </xf>
    <xf numFmtId="0" fontId="53" fillId="0" borderId="1" xfId="0" applyFont="1" applyBorder="1" applyAlignment="1">
      <alignment wrapText="1"/>
    </xf>
    <xf numFmtId="0" fontId="7" fillId="0" borderId="1" xfId="0" applyFont="1" applyBorder="1" applyAlignment="1">
      <alignment horizontal="left" vertical="center" wrapText="1"/>
    </xf>
    <xf numFmtId="0" fontId="0" fillId="9" borderId="1" xfId="0" applyFill="1" applyBorder="1" applyAlignment="1">
      <alignment horizontal="left"/>
    </xf>
    <xf numFmtId="0" fontId="0" fillId="9" borderId="1" xfId="0" applyFill="1" applyBorder="1"/>
    <xf numFmtId="0" fontId="0" fillId="0" borderId="1" xfId="0" applyBorder="1" applyAlignment="1">
      <alignment horizontal="left"/>
    </xf>
    <xf numFmtId="0" fontId="0" fillId="0" borderId="1" xfId="0" applyBorder="1" applyAlignment="1">
      <alignment horizontal="left" wrapText="1"/>
    </xf>
    <xf numFmtId="0" fontId="26" fillId="0" borderId="0" xfId="0" applyFont="1" applyAlignment="1">
      <alignment horizontal="left" wrapText="1"/>
    </xf>
    <xf numFmtId="0" fontId="26" fillId="0" borderId="0" xfId="0" applyFont="1" applyAlignment="1">
      <alignment horizontal="left" textRotation="90" wrapText="1"/>
    </xf>
    <xf numFmtId="0" fontId="22" fillId="17" borderId="0" xfId="0" applyFont="1" applyFill="1" applyAlignment="1">
      <alignment horizontal="left"/>
    </xf>
    <xf numFmtId="0" fontId="26" fillId="17" borderId="0" xfId="0" applyFont="1" applyFill="1" applyAlignment="1">
      <alignment horizontal="right" vertical="center" textRotation="90" wrapText="1"/>
    </xf>
    <xf numFmtId="0" fontId="0" fillId="16" borderId="0" xfId="0" applyFill="1" applyAlignment="1">
      <alignment textRotation="90"/>
    </xf>
    <xf numFmtId="0" fontId="0" fillId="17" borderId="0" xfId="0" applyFill="1" applyAlignment="1">
      <alignment textRotation="90"/>
    </xf>
    <xf numFmtId="0" fontId="25" fillId="17" borderId="0" xfId="0" applyFont="1" applyFill="1" applyAlignment="1">
      <alignment horizontal="left"/>
    </xf>
    <xf numFmtId="0" fontId="23" fillId="0" borderId="0" xfId="0" applyFont="1"/>
    <xf numFmtId="0" fontId="0" fillId="0" borderId="12" xfId="0" applyBorder="1" applyAlignment="1">
      <alignment textRotation="90"/>
    </xf>
    <xf numFmtId="0" fontId="0" fillId="0" borderId="6" xfId="0" applyBorder="1" applyAlignment="1">
      <alignment textRotation="90"/>
    </xf>
    <xf numFmtId="0" fontId="0" fillId="0" borderId="15" xfId="0" applyBorder="1" applyAlignment="1">
      <alignment textRotation="90"/>
    </xf>
    <xf numFmtId="0" fontId="45" fillId="0" borderId="0" xfId="0" applyFont="1" applyAlignment="1">
      <alignment horizontal="right" wrapText="1"/>
    </xf>
    <xf numFmtId="0" fontId="22" fillId="0" borderId="0" xfId="0" applyFont="1" applyAlignment="1">
      <alignment horizontal="right"/>
    </xf>
    <xf numFmtId="0" fontId="0" fillId="0" borderId="13" xfId="0" applyBorder="1" applyAlignment="1">
      <alignment horizontal="left"/>
    </xf>
    <xf numFmtId="0" fontId="0" fillId="0" borderId="5" xfId="0" applyBorder="1" applyAlignment="1">
      <alignment textRotation="90"/>
    </xf>
    <xf numFmtId="0" fontId="0" fillId="0" borderId="9" xfId="0" applyBorder="1" applyAlignment="1">
      <alignment textRotation="90"/>
    </xf>
    <xf numFmtId="0" fontId="0" fillId="0" borderId="8" xfId="0" applyBorder="1" applyAlignment="1">
      <alignment horizontal="left"/>
    </xf>
    <xf numFmtId="0" fontId="0" fillId="0" borderId="14" xfId="0" applyBorder="1" applyAlignment="1">
      <alignment horizontal="left"/>
    </xf>
    <xf numFmtId="0" fontId="22" fillId="6" borderId="0" xfId="0" applyFont="1" applyFill="1" applyAlignment="1">
      <alignment horizontal="left"/>
    </xf>
    <xf numFmtId="49" fontId="0" fillId="0" borderId="8" xfId="0" applyNumberFormat="1" applyBorder="1" applyAlignment="1">
      <alignment horizontal="left"/>
    </xf>
    <xf numFmtId="49" fontId="0" fillId="0" borderId="0" xfId="0" applyNumberFormat="1" applyAlignment="1">
      <alignment textRotation="90"/>
    </xf>
    <xf numFmtId="49" fontId="0" fillId="0" borderId="12" xfId="0" applyNumberFormat="1" applyBorder="1" applyAlignment="1">
      <alignment textRotation="90"/>
    </xf>
    <xf numFmtId="49" fontId="0" fillId="0" borderId="14" xfId="0" applyNumberFormat="1" applyBorder="1" applyAlignment="1">
      <alignment horizontal="left"/>
    </xf>
    <xf numFmtId="49" fontId="0" fillId="0" borderId="6" xfId="0" applyNumberFormat="1" applyBorder="1" applyAlignment="1">
      <alignment textRotation="90"/>
    </xf>
    <xf numFmtId="49" fontId="0" fillId="0" borderId="15" xfId="0" applyNumberFormat="1" applyBorder="1" applyAlignment="1">
      <alignment textRotation="90"/>
    </xf>
    <xf numFmtId="0" fontId="26" fillId="0" borderId="13" xfId="0" applyFont="1" applyBorder="1" applyAlignment="1">
      <alignment horizontal="left" textRotation="90" wrapText="1"/>
    </xf>
    <xf numFmtId="0" fontId="26" fillId="0" borderId="5" xfId="0" applyFont="1" applyBorder="1" applyAlignment="1">
      <alignment horizontal="left" textRotation="90" wrapText="1"/>
    </xf>
    <xf numFmtId="0" fontId="26" fillId="0" borderId="9" xfId="0" applyFont="1" applyBorder="1" applyAlignment="1">
      <alignment horizontal="left" textRotation="90" wrapText="1"/>
    </xf>
    <xf numFmtId="0" fontId="45" fillId="0" borderId="8" xfId="0" applyFont="1" applyBorder="1" applyAlignment="1">
      <alignment horizontal="left" wrapText="1"/>
    </xf>
    <xf numFmtId="0" fontId="45" fillId="0" borderId="0" xfId="0" applyFont="1" applyBorder="1" applyAlignment="1">
      <alignment horizontal="left" wrapText="1"/>
    </xf>
    <xf numFmtId="0" fontId="45" fillId="0" borderId="12" xfId="0" applyFont="1" applyBorder="1" applyAlignment="1">
      <alignment horizontal="left" wrapText="1"/>
    </xf>
    <xf numFmtId="0" fontId="26" fillId="17" borderId="8" xfId="0" applyFont="1" applyFill="1" applyBorder="1" applyAlignment="1">
      <alignment horizontal="right" vertical="center" textRotation="90" wrapText="1"/>
    </xf>
    <xf numFmtId="0" fontId="26" fillId="17" borderId="0" xfId="0" applyFont="1" applyFill="1" applyBorder="1" applyAlignment="1">
      <alignment horizontal="right" vertical="center" textRotation="90" wrapText="1"/>
    </xf>
    <xf numFmtId="0" fontId="26" fillId="17" borderId="12" xfId="0" applyFont="1" applyFill="1" applyBorder="1" applyAlignment="1">
      <alignment horizontal="right" vertical="center" textRotation="90" wrapText="1"/>
    </xf>
    <xf numFmtId="0" fontId="0" fillId="0" borderId="8" xfId="0" applyBorder="1" applyAlignment="1">
      <alignment horizontal="center" textRotation="90"/>
    </xf>
    <xf numFmtId="0" fontId="0" fillId="0" borderId="0" xfId="0" applyBorder="1" applyAlignment="1">
      <alignment horizontal="center" textRotation="90"/>
    </xf>
    <xf numFmtId="0" fontId="0" fillId="0" borderId="12" xfId="0" applyBorder="1" applyAlignment="1">
      <alignment horizontal="center" textRotation="90"/>
    </xf>
    <xf numFmtId="0" fontId="0" fillId="17" borderId="8" xfId="0" applyFill="1" applyBorder="1" applyAlignment="1">
      <alignment horizontal="center" textRotation="90"/>
    </xf>
    <xf numFmtId="0" fontId="0" fillId="17" borderId="0" xfId="0" applyFill="1" applyBorder="1" applyAlignment="1">
      <alignment horizontal="center" textRotation="90"/>
    </xf>
    <xf numFmtId="0" fontId="0" fillId="17" borderId="12" xfId="0" applyFill="1" applyBorder="1" applyAlignment="1">
      <alignment horizontal="center" textRotation="90"/>
    </xf>
    <xf numFmtId="0" fontId="0" fillId="17" borderId="8" xfId="0" applyFill="1" applyBorder="1" applyAlignment="1">
      <alignment textRotation="90"/>
    </xf>
    <xf numFmtId="0" fontId="0" fillId="17" borderId="0" xfId="0" applyFill="1" applyBorder="1" applyAlignment="1">
      <alignment textRotation="90"/>
    </xf>
    <xf numFmtId="0" fontId="0" fillId="17" borderId="12" xfId="0" applyFill="1" applyBorder="1" applyAlignment="1">
      <alignment textRotation="90"/>
    </xf>
    <xf numFmtId="0" fontId="0" fillId="0" borderId="8" xfId="0" applyBorder="1" applyAlignment="1">
      <alignment textRotation="90"/>
    </xf>
    <xf numFmtId="0" fontId="0" fillId="6" borderId="14" xfId="0" applyFill="1" applyBorder="1" applyAlignment="1">
      <alignment textRotation="90"/>
    </xf>
    <xf numFmtId="0" fontId="0" fillId="6" borderId="6" xfId="0" applyFill="1" applyBorder="1" applyAlignment="1">
      <alignment textRotation="90"/>
    </xf>
    <xf numFmtId="0" fontId="0" fillId="6" borderId="15" xfId="0" applyFill="1" applyBorder="1" applyAlignment="1">
      <alignment textRotation="90"/>
    </xf>
    <xf numFmtId="164" fontId="0" fillId="0" borderId="13" xfId="0" applyNumberFormat="1" applyBorder="1"/>
    <xf numFmtId="164" fontId="0" fillId="0" borderId="9" xfId="0" applyNumberFormat="1" applyBorder="1"/>
    <xf numFmtId="164" fontId="0" fillId="0" borderId="5" xfId="0" applyNumberFormat="1" applyBorder="1"/>
    <xf numFmtId="164" fontId="0" fillId="0" borderId="12" xfId="0" quotePrefix="1" applyNumberFormat="1" applyBorder="1"/>
    <xf numFmtId="164" fontId="0" fillId="0" borderId="8" xfId="0" quotePrefix="1" applyNumberFormat="1" applyBorder="1"/>
    <xf numFmtId="164" fontId="0" fillId="0" borderId="8" xfId="0" applyNumberFormat="1" applyBorder="1"/>
    <xf numFmtId="164" fontId="0" fillId="0" borderId="12" xfId="0" applyNumberFormat="1" applyBorder="1"/>
    <xf numFmtId="164" fontId="22" fillId="4" borderId="13" xfId="0" quotePrefix="1" applyNumberFormat="1" applyFont="1" applyFill="1" applyBorder="1" applyAlignment="1">
      <alignment horizontal="left" vertical="center" wrapText="1"/>
    </xf>
    <xf numFmtId="166" fontId="18" fillId="0" borderId="0" xfId="1" quotePrefix="1" applyNumberFormat="1" applyFont="1" applyBorder="1"/>
    <xf numFmtId="166" fontId="18" fillId="0" borderId="0" xfId="1" quotePrefix="1" applyNumberFormat="1" applyFont="1" applyFill="1" applyBorder="1"/>
    <xf numFmtId="166" fontId="22" fillId="0" borderId="0" xfId="1" quotePrefix="1" applyNumberFormat="1" applyFont="1" applyBorder="1" applyAlignment="1">
      <alignment horizontal="center" vertical="center"/>
    </xf>
    <xf numFmtId="166" fontId="18" fillId="0" borderId="0" xfId="1" quotePrefix="1" applyNumberFormat="1" applyFont="1" applyBorder="1" applyAlignment="1">
      <alignment horizontal="center" vertical="center"/>
    </xf>
    <xf numFmtId="0" fontId="0" fillId="0" borderId="0" xfId="1" quotePrefix="1" applyNumberFormat="1" applyFont="1"/>
    <xf numFmtId="0" fontId="0" fillId="0" borderId="0" xfId="1" applyNumberFormat="1" applyFont="1"/>
    <xf numFmtId="0" fontId="0" fillId="0" borderId="0" xfId="1" applyNumberFormat="1" applyFont="1" applyAlignment="1">
      <alignment horizontal="right"/>
    </xf>
    <xf numFmtId="0" fontId="0" fillId="0" borderId="0" xfId="1" quotePrefix="1" applyNumberFormat="1" applyFont="1" applyAlignment="1">
      <alignment wrapText="1"/>
    </xf>
    <xf numFmtId="0" fontId="0" fillId="0" borderId="0" xfId="1" applyNumberFormat="1" applyFont="1" applyAlignment="1">
      <alignment horizontal="center"/>
    </xf>
    <xf numFmtId="0" fontId="0" fillId="0" borderId="0" xfId="1" applyNumberFormat="1" applyFont="1" applyAlignment="1">
      <alignment horizontal="center" wrapText="1"/>
    </xf>
    <xf numFmtId="0" fontId="0" fillId="0" borderId="0" xfId="1" quotePrefix="1" applyNumberFormat="1" applyFont="1" applyAlignment="1">
      <alignment horizontal="center" wrapText="1"/>
    </xf>
    <xf numFmtId="0" fontId="22" fillId="0" borderId="0" xfId="1" applyNumberFormat="1" applyFont="1" applyAlignment="1">
      <alignment horizontal="center"/>
    </xf>
    <xf numFmtId="0" fontId="22" fillId="0" borderId="0" xfId="1" applyNumberFormat="1" applyFont="1" applyAlignment="1">
      <alignment horizontal="center" wrapText="1"/>
    </xf>
    <xf numFmtId="0" fontId="22" fillId="0" borderId="0" xfId="1" applyNumberFormat="1" applyFont="1" applyAlignment="1">
      <alignment horizontal="right"/>
    </xf>
    <xf numFmtId="0" fontId="55" fillId="0" borderId="0" xfId="1" applyNumberFormat="1" applyFont="1"/>
    <xf numFmtId="0" fontId="55" fillId="0" borderId="0" xfId="1" applyNumberFormat="1" applyFont="1" applyAlignment="1">
      <alignment horizontal="right"/>
    </xf>
    <xf numFmtId="0" fontId="56" fillId="4" borderId="2" xfId="1" applyNumberFormat="1" applyFont="1" applyFill="1" applyBorder="1"/>
    <xf numFmtId="0" fontId="56" fillId="4" borderId="3" xfId="1" applyNumberFormat="1" applyFont="1" applyFill="1" applyBorder="1"/>
    <xf numFmtId="0" fontId="55" fillId="4" borderId="3" xfId="1" applyNumberFormat="1" applyFont="1" applyFill="1" applyBorder="1"/>
    <xf numFmtId="166" fontId="55" fillId="0" borderId="0" xfId="1" applyNumberFormat="1" applyFont="1"/>
    <xf numFmtId="0" fontId="40" fillId="0" borderId="0" xfId="1" applyNumberFormat="1" applyFont="1"/>
    <xf numFmtId="0" fontId="40" fillId="0" borderId="0" xfId="1" applyNumberFormat="1" applyFont="1" applyAlignment="1">
      <alignment horizontal="right"/>
    </xf>
    <xf numFmtId="166" fontId="40" fillId="0" borderId="0" xfId="1" applyNumberFormat="1" applyFont="1"/>
    <xf numFmtId="0" fontId="57" fillId="0" borderId="0" xfId="1" applyNumberFormat="1" applyFont="1"/>
    <xf numFmtId="0" fontId="57" fillId="0" borderId="0" xfId="1" applyNumberFormat="1" applyFont="1" applyAlignment="1">
      <alignment horizontal="right"/>
    </xf>
    <xf numFmtId="0" fontId="56" fillId="5" borderId="2" xfId="1" applyNumberFormat="1" applyFont="1" applyFill="1" applyBorder="1" applyAlignment="1">
      <alignment horizontal="left"/>
    </xf>
    <xf numFmtId="0" fontId="57" fillId="5" borderId="3" xfId="1" applyNumberFormat="1" applyFont="1" applyFill="1" applyBorder="1"/>
    <xf numFmtId="166" fontId="57" fillId="5" borderId="3" xfId="1" applyNumberFormat="1" applyFont="1" applyFill="1" applyBorder="1"/>
    <xf numFmtId="166" fontId="57" fillId="5" borderId="4" xfId="1" applyNumberFormat="1" applyFont="1" applyFill="1" applyBorder="1"/>
    <xf numFmtId="166" fontId="57" fillId="0" borderId="0" xfId="1" applyNumberFormat="1" applyFont="1"/>
    <xf numFmtId="0" fontId="56" fillId="0" borderId="0" xfId="1" applyNumberFormat="1" applyFont="1" applyAlignment="1">
      <alignment horizontal="left"/>
    </xf>
    <xf numFmtId="0" fontId="56" fillId="0" borderId="0" xfId="1" applyNumberFormat="1" applyFont="1" applyAlignment="1">
      <alignment horizontal="left" indent="3"/>
    </xf>
    <xf numFmtId="166" fontId="57" fillId="0" borderId="0" xfId="1" applyNumberFormat="1" applyFont="1" applyAlignment="1">
      <alignment horizontal="left"/>
    </xf>
    <xf numFmtId="0" fontId="57" fillId="0" borderId="0" xfId="1" applyNumberFormat="1" applyFont="1" applyFill="1"/>
    <xf numFmtId="168" fontId="0" fillId="0" borderId="0" xfId="0" applyNumberFormat="1"/>
    <xf numFmtId="164" fontId="0" fillId="0" borderId="36" xfId="0" applyNumberFormat="1" applyBorder="1"/>
    <xf numFmtId="164" fontId="22" fillId="4" borderId="31" xfId="0" quotePrefix="1" applyNumberFormat="1" applyFont="1" applyFill="1" applyBorder="1"/>
    <xf numFmtId="164" fontId="22" fillId="4" borderId="26" xfId="0" quotePrefix="1" applyNumberFormat="1" applyFont="1" applyFill="1" applyBorder="1"/>
    <xf numFmtId="164" fontId="22" fillId="4" borderId="32" xfId="0" quotePrefix="1" applyNumberFormat="1" applyFont="1" applyFill="1" applyBorder="1"/>
    <xf numFmtId="1" fontId="22" fillId="18" borderId="31" xfId="0" quotePrefix="1" applyNumberFormat="1" applyFont="1" applyFill="1" applyBorder="1" applyAlignment="1">
      <alignment horizontal="center" vertical="center" wrapText="1"/>
    </xf>
    <xf numFmtId="164" fontId="22" fillId="4" borderId="14" xfId="0" quotePrefix="1" applyNumberFormat="1" applyFont="1" applyFill="1" applyBorder="1" applyAlignment="1">
      <alignment horizontal="left" wrapText="1"/>
    </xf>
    <xf numFmtId="164" fontId="22" fillId="4" borderId="58" xfId="0" quotePrefix="1" applyNumberFormat="1" applyFont="1" applyFill="1" applyBorder="1" applyAlignment="1">
      <alignment horizontal="center" wrapText="1"/>
    </xf>
    <xf numFmtId="0" fontId="22" fillId="4" borderId="14" xfId="1" applyNumberFormat="1" applyFont="1" applyFill="1" applyBorder="1" applyAlignment="1">
      <alignment horizontal="center" wrapText="1"/>
    </xf>
    <xf numFmtId="166" fontId="22" fillId="4" borderId="6" xfId="1" applyNumberFormat="1" applyFont="1" applyFill="1" applyBorder="1" applyAlignment="1">
      <alignment horizontal="center" wrapText="1"/>
    </xf>
    <xf numFmtId="166" fontId="22" fillId="4" borderId="15" xfId="1" applyNumberFormat="1" applyFont="1" applyFill="1" applyBorder="1" applyAlignment="1">
      <alignment horizontal="center" wrapText="1"/>
    </xf>
    <xf numFmtId="0" fontId="22" fillId="4" borderId="59" xfId="1" applyNumberFormat="1" applyFont="1" applyFill="1" applyBorder="1" applyAlignment="1">
      <alignment horizontal="center" wrapText="1"/>
    </xf>
    <xf numFmtId="0" fontId="22" fillId="4" borderId="60" xfId="1" applyNumberFormat="1" applyFont="1" applyFill="1" applyBorder="1" applyAlignment="1">
      <alignment horizontal="center" wrapText="1"/>
    </xf>
    <xf numFmtId="0" fontId="22" fillId="4" borderId="58" xfId="1" applyNumberFormat="1" applyFont="1" applyFill="1" applyBorder="1" applyAlignment="1">
      <alignment horizontal="center" wrapText="1"/>
    </xf>
    <xf numFmtId="164" fontId="22" fillId="0" borderId="8" xfId="0" quotePrefix="1" applyNumberFormat="1" applyFont="1" applyBorder="1" applyAlignment="1">
      <alignment horizontal="left" vertical="center"/>
    </xf>
    <xf numFmtId="41" fontId="22" fillId="0" borderId="12" xfId="1" applyNumberFormat="1" applyFont="1" applyBorder="1" applyAlignment="1">
      <alignment horizontal="right" vertical="center"/>
    </xf>
    <xf numFmtId="41" fontId="22" fillId="0" borderId="8" xfId="1" applyNumberFormat="1" applyFont="1" applyBorder="1" applyAlignment="1">
      <alignment horizontal="right" vertical="center"/>
    </xf>
    <xf numFmtId="41" fontId="22" fillId="0" borderId="0" xfId="1" applyNumberFormat="1" applyFont="1" applyFill="1" applyBorder="1" applyAlignment="1">
      <alignment horizontal="right" vertical="center"/>
    </xf>
    <xf numFmtId="41" fontId="22" fillId="0" borderId="12" xfId="1" applyNumberFormat="1" applyFont="1" applyFill="1" applyBorder="1" applyAlignment="1">
      <alignment horizontal="right" vertical="center"/>
    </xf>
    <xf numFmtId="41" fontId="22" fillId="0" borderId="0" xfId="1" applyNumberFormat="1" applyFont="1" applyBorder="1" applyAlignment="1">
      <alignment horizontal="right" vertical="center"/>
    </xf>
    <xf numFmtId="41" fontId="0" fillId="0" borderId="12" xfId="0" applyNumberFormat="1" applyBorder="1" applyAlignment="1">
      <alignment horizontal="right"/>
    </xf>
    <xf numFmtId="41" fontId="0" fillId="0" borderId="8" xfId="0" quotePrefix="1" applyNumberFormat="1" applyBorder="1" applyAlignment="1">
      <alignment horizontal="left" vertical="center"/>
    </xf>
    <xf numFmtId="41" fontId="18" fillId="0" borderId="12" xfId="1" quotePrefix="1" applyNumberFormat="1" applyFont="1" applyBorder="1" applyAlignment="1">
      <alignment horizontal="right"/>
    </xf>
    <xf numFmtId="41" fontId="18" fillId="0" borderId="8" xfId="1" quotePrefix="1" applyNumberFormat="1" applyFont="1" applyBorder="1" applyAlignment="1">
      <alignment horizontal="right"/>
    </xf>
    <xf numFmtId="41" fontId="18" fillId="0" borderId="0" xfId="2" quotePrefix="1" applyNumberFormat="1" applyFont="1" applyFill="1" applyBorder="1" applyAlignment="1">
      <alignment horizontal="right"/>
    </xf>
    <xf numFmtId="41" fontId="18" fillId="0" borderId="12" xfId="1" quotePrefix="1" applyNumberFormat="1" applyFont="1" applyFill="1" applyBorder="1" applyAlignment="1">
      <alignment horizontal="right"/>
    </xf>
    <xf numFmtId="41" fontId="18" fillId="0" borderId="0" xfId="1" quotePrefix="1" applyNumberFormat="1" applyFont="1" applyBorder="1" applyAlignment="1">
      <alignment horizontal="right"/>
    </xf>
    <xf numFmtId="41" fontId="0" fillId="0" borderId="16" xfId="0" quotePrefix="1" applyNumberFormat="1" applyBorder="1" applyAlignment="1">
      <alignment horizontal="left" vertical="center"/>
    </xf>
    <xf numFmtId="41" fontId="18" fillId="0" borderId="14" xfId="1" quotePrefix="1" applyNumberFormat="1" applyFont="1" applyBorder="1" applyAlignment="1">
      <alignment horizontal="right"/>
    </xf>
    <xf numFmtId="41" fontId="18" fillId="0" borderId="6" xfId="1" quotePrefix="1" applyNumberFormat="1" applyFont="1" applyBorder="1" applyAlignment="1">
      <alignment horizontal="right"/>
    </xf>
    <xf numFmtId="49" fontId="22" fillId="6" borderId="8" xfId="0" quotePrefix="1" applyNumberFormat="1" applyFont="1" applyFill="1" applyBorder="1" applyAlignment="1">
      <alignment horizontal="left" vertical="center"/>
    </xf>
    <xf numFmtId="41" fontId="22" fillId="6" borderId="9" xfId="1" quotePrefix="1" applyNumberFormat="1" applyFont="1" applyFill="1" applyBorder="1" applyAlignment="1">
      <alignment horizontal="right" vertical="center"/>
    </xf>
    <xf numFmtId="41" fontId="22" fillId="6" borderId="5" xfId="1" quotePrefix="1" applyNumberFormat="1" applyFont="1" applyFill="1" applyBorder="1" applyAlignment="1">
      <alignment horizontal="right" vertical="center"/>
    </xf>
    <xf numFmtId="41" fontId="22" fillId="6" borderId="13" xfId="1" quotePrefix="1" applyNumberFormat="1" applyFont="1" applyFill="1" applyBorder="1" applyAlignment="1">
      <alignment horizontal="right" vertical="center"/>
    </xf>
    <xf numFmtId="41" fontId="22" fillId="6" borderId="0" xfId="1" quotePrefix="1" applyNumberFormat="1" applyFont="1" applyFill="1" applyBorder="1" applyAlignment="1">
      <alignment horizontal="right" vertical="center"/>
    </xf>
    <xf numFmtId="49" fontId="22" fillId="0" borderId="8" xfId="0" quotePrefix="1" applyNumberFormat="1" applyFont="1" applyBorder="1" applyAlignment="1">
      <alignment horizontal="left" vertical="center"/>
    </xf>
    <xf numFmtId="41" fontId="22" fillId="0" borderId="12" xfId="1" quotePrefix="1" applyNumberFormat="1" applyFont="1" applyBorder="1" applyAlignment="1">
      <alignment horizontal="right" vertical="center"/>
    </xf>
    <xf numFmtId="41" fontId="22" fillId="0" borderId="8" xfId="1" quotePrefix="1" applyNumberFormat="1" applyFont="1" applyBorder="1" applyAlignment="1">
      <alignment horizontal="right" vertical="center"/>
    </xf>
    <xf numFmtId="41" fontId="22" fillId="0" borderId="0" xfId="1" quotePrefix="1" applyNumberFormat="1" applyFont="1" applyFill="1" applyBorder="1" applyAlignment="1">
      <alignment horizontal="right" vertical="center"/>
    </xf>
    <xf numFmtId="41" fontId="22" fillId="0" borderId="12" xfId="1" quotePrefix="1" applyNumberFormat="1" applyFont="1" applyFill="1" applyBorder="1" applyAlignment="1">
      <alignment horizontal="right" vertical="center"/>
    </xf>
    <xf numFmtId="41" fontId="22" fillId="0" borderId="0" xfId="1" quotePrefix="1" applyNumberFormat="1" applyFont="1" applyBorder="1" applyAlignment="1">
      <alignment horizontal="right" vertical="center"/>
    </xf>
    <xf numFmtId="49" fontId="0" fillId="0" borderId="8" xfId="0" quotePrefix="1" applyNumberFormat="1" applyBorder="1" applyAlignment="1">
      <alignment horizontal="left" vertical="center"/>
    </xf>
    <xf numFmtId="41" fontId="18" fillId="0" borderId="12" xfId="1" quotePrefix="1" applyNumberFormat="1" applyFont="1" applyBorder="1" applyAlignment="1">
      <alignment horizontal="right" vertical="center"/>
    </xf>
    <xf numFmtId="41" fontId="18" fillId="0" borderId="8" xfId="1" quotePrefix="1" applyNumberFormat="1" applyFont="1" applyBorder="1" applyAlignment="1">
      <alignment horizontal="right" vertical="center"/>
    </xf>
    <xf numFmtId="41" fontId="18" fillId="0" borderId="0" xfId="1" quotePrefix="1" applyNumberFormat="1" applyFont="1" applyFill="1" applyBorder="1" applyAlignment="1">
      <alignment horizontal="right"/>
    </xf>
    <xf numFmtId="41" fontId="18" fillId="0" borderId="0" xfId="1" quotePrefix="1" applyNumberFormat="1" applyFont="1" applyBorder="1" applyAlignment="1">
      <alignment horizontal="right" vertical="center"/>
    </xf>
    <xf numFmtId="49" fontId="0" fillId="0" borderId="16" xfId="0" quotePrefix="1" applyNumberFormat="1" applyBorder="1" applyAlignment="1">
      <alignment horizontal="left" vertical="center"/>
    </xf>
    <xf numFmtId="41" fontId="18" fillId="0" borderId="15" xfId="1" quotePrefix="1" applyNumberFormat="1" applyFont="1" applyBorder="1" applyAlignment="1">
      <alignment horizontal="right" vertical="center"/>
    </xf>
    <xf numFmtId="41" fontId="18" fillId="0" borderId="14" xfId="1" quotePrefix="1" applyNumberFormat="1" applyFont="1" applyBorder="1" applyAlignment="1">
      <alignment horizontal="right" vertical="center"/>
    </xf>
    <xf numFmtId="41" fontId="18" fillId="0" borderId="6" xfId="1" quotePrefix="1" applyNumberFormat="1" applyFont="1" applyFill="1" applyBorder="1" applyAlignment="1">
      <alignment horizontal="right"/>
    </xf>
    <xf numFmtId="41" fontId="18" fillId="0" borderId="15" xfId="1" quotePrefix="1" applyNumberFormat="1" applyFont="1" applyFill="1" applyBorder="1" applyAlignment="1">
      <alignment horizontal="right"/>
    </xf>
    <xf numFmtId="41" fontId="18" fillId="0" borderId="6" xfId="1" quotePrefix="1" applyNumberFormat="1" applyFont="1" applyBorder="1" applyAlignment="1">
      <alignment horizontal="right" vertical="center"/>
    </xf>
    <xf numFmtId="41" fontId="0" fillId="0" borderId="15" xfId="0" applyNumberFormat="1" applyBorder="1" applyAlignment="1">
      <alignment horizontal="right"/>
    </xf>
    <xf numFmtId="41" fontId="22" fillId="6" borderId="12" xfId="1" quotePrefix="1" applyNumberFormat="1" applyFont="1" applyFill="1" applyBorder="1" applyAlignment="1">
      <alignment horizontal="right" vertical="center"/>
    </xf>
    <xf numFmtId="41" fontId="22" fillId="6" borderId="8" xfId="1" quotePrefix="1" applyNumberFormat="1" applyFont="1" applyFill="1" applyBorder="1" applyAlignment="1">
      <alignment horizontal="right" vertical="center"/>
    </xf>
    <xf numFmtId="164" fontId="22" fillId="6" borderId="25" xfId="0" quotePrefix="1" applyNumberFormat="1" applyFont="1" applyFill="1" applyBorder="1"/>
    <xf numFmtId="41" fontId="22" fillId="6" borderId="57" xfId="1" quotePrefix="1" applyNumberFormat="1" applyFont="1" applyFill="1" applyBorder="1" applyAlignment="1">
      <alignment horizontal="right"/>
    </xf>
    <xf numFmtId="41" fontId="22" fillId="6" borderId="7" xfId="1" quotePrefix="1" applyNumberFormat="1" applyFont="1" applyFill="1" applyBorder="1" applyAlignment="1">
      <alignment horizontal="right"/>
    </xf>
    <xf numFmtId="41" fontId="22" fillId="6" borderId="56" xfId="1" quotePrefix="1" applyNumberFormat="1" applyFont="1" applyFill="1" applyBorder="1" applyAlignment="1">
      <alignment horizontal="right"/>
    </xf>
    <xf numFmtId="41" fontId="0" fillId="0" borderId="0" xfId="1" quotePrefix="1" applyNumberFormat="1" applyFont="1" applyBorder="1" applyAlignment="1">
      <alignment horizontal="right" vertical="center"/>
    </xf>
    <xf numFmtId="41" fontId="22" fillId="0" borderId="8" xfId="1" quotePrefix="1" applyNumberFormat="1" applyFont="1" applyFill="1" applyBorder="1" applyAlignment="1">
      <alignment horizontal="right" vertical="center"/>
    </xf>
    <xf numFmtId="164" fontId="22" fillId="6" borderId="10" xfId="0" quotePrefix="1" applyNumberFormat="1" applyFont="1" applyFill="1" applyBorder="1"/>
    <xf numFmtId="41" fontId="22" fillId="6" borderId="9" xfId="1" quotePrefix="1" applyNumberFormat="1" applyFont="1" applyFill="1" applyBorder="1" applyAlignment="1">
      <alignment horizontal="right"/>
    </xf>
    <xf numFmtId="41" fontId="22" fillId="6" borderId="5" xfId="1" quotePrefix="1" applyNumberFormat="1" applyFont="1" applyFill="1" applyBorder="1" applyAlignment="1">
      <alignment horizontal="right"/>
    </xf>
    <xf numFmtId="41" fontId="22" fillId="6" borderId="13" xfId="1" quotePrefix="1" applyNumberFormat="1" applyFont="1" applyFill="1" applyBorder="1" applyAlignment="1">
      <alignment horizontal="right"/>
    </xf>
    <xf numFmtId="49" fontId="22" fillId="0" borderId="11" xfId="0" quotePrefix="1" applyNumberFormat="1" applyFont="1" applyBorder="1" applyAlignment="1">
      <alignment horizontal="left" vertical="center"/>
    </xf>
    <xf numFmtId="49" fontId="0" fillId="0" borderId="11" xfId="0" quotePrefix="1" applyNumberFormat="1" applyBorder="1" applyAlignment="1">
      <alignment horizontal="left" vertical="center"/>
    </xf>
    <xf numFmtId="41" fontId="18" fillId="0" borderId="12" xfId="1" quotePrefix="1" applyNumberFormat="1" applyFont="1" applyFill="1" applyBorder="1" applyAlignment="1">
      <alignment horizontal="right" vertical="center"/>
    </xf>
    <xf numFmtId="164" fontId="22" fillId="6" borderId="11" xfId="0" quotePrefix="1" applyNumberFormat="1" applyFont="1" applyFill="1" applyBorder="1"/>
    <xf numFmtId="41" fontId="22" fillId="6" borderId="12" xfId="1" quotePrefix="1" applyNumberFormat="1" applyFont="1" applyFill="1" applyBorder="1" applyAlignment="1">
      <alignment horizontal="right"/>
    </xf>
    <xf numFmtId="41" fontId="22" fillId="6" borderId="0" xfId="1" quotePrefix="1" applyNumberFormat="1" applyFont="1" applyFill="1" applyBorder="1" applyAlignment="1">
      <alignment horizontal="right"/>
    </xf>
    <xf numFmtId="41" fontId="22" fillId="0" borderId="6" xfId="1" quotePrefix="1" applyNumberFormat="1" applyFont="1" applyBorder="1" applyAlignment="1">
      <alignment horizontal="right" vertical="center"/>
    </xf>
    <xf numFmtId="164" fontId="22" fillId="0" borderId="61" xfId="0" quotePrefix="1" applyNumberFormat="1" applyFont="1" applyBorder="1" applyAlignment="1">
      <alignment horizontal="left" vertical="center"/>
    </xf>
    <xf numFmtId="169" fontId="18" fillId="0" borderId="12" xfId="1" applyNumberFormat="1" applyFont="1" applyBorder="1" applyAlignment="1">
      <alignment horizontal="right" vertical="center"/>
    </xf>
    <xf numFmtId="169" fontId="18" fillId="0" borderId="0" xfId="1" applyNumberFormat="1" applyFont="1" applyFill="1" applyBorder="1" applyAlignment="1">
      <alignment horizontal="right" vertical="center"/>
    </xf>
    <xf numFmtId="169" fontId="18" fillId="0" borderId="62" xfId="1" applyNumberFormat="1" applyFont="1" applyFill="1" applyBorder="1" applyAlignment="1">
      <alignment horizontal="right" vertical="center"/>
    </xf>
    <xf numFmtId="169" fontId="18" fillId="0" borderId="8" xfId="1" applyNumberFormat="1" applyFont="1" applyBorder="1" applyAlignment="1">
      <alignment horizontal="right" vertical="center"/>
    </xf>
    <xf numFmtId="169" fontId="18" fillId="0" borderId="0" xfId="1" applyNumberFormat="1" applyFont="1" applyBorder="1" applyAlignment="1">
      <alignment horizontal="right" vertical="center"/>
    </xf>
    <xf numFmtId="169" fontId="18" fillId="0" borderId="62" xfId="1" applyNumberFormat="1" applyFont="1" applyBorder="1" applyAlignment="1">
      <alignment horizontal="right" vertical="center"/>
    </xf>
    <xf numFmtId="164" fontId="0" fillId="0" borderId="11" xfId="0" applyNumberFormat="1" applyBorder="1"/>
    <xf numFmtId="168" fontId="0" fillId="0" borderId="12" xfId="0" applyNumberFormat="1" applyBorder="1"/>
    <xf numFmtId="164" fontId="0" fillId="0" borderId="11" xfId="0" quotePrefix="1" applyNumberFormat="1" applyBorder="1" applyAlignment="1">
      <alignment horizontal="left" vertical="center"/>
    </xf>
    <xf numFmtId="43" fontId="18" fillId="0" borderId="12" xfId="1" quotePrefix="1" applyFont="1" applyFill="1" applyBorder="1" applyAlignment="1">
      <alignment horizontal="right"/>
    </xf>
    <xf numFmtId="43" fontId="18" fillId="0" borderId="0" xfId="1" applyFont="1" applyBorder="1" applyAlignment="1">
      <alignment horizontal="right" vertical="center"/>
    </xf>
    <xf numFmtId="43" fontId="18" fillId="0" borderId="12" xfId="1" applyFont="1" applyBorder="1" applyAlignment="1">
      <alignment horizontal="right" vertical="center"/>
    </xf>
    <xf numFmtId="164" fontId="0" fillId="0" borderId="16" xfId="0" quotePrefix="1" applyNumberFormat="1" applyBorder="1" applyAlignment="1">
      <alignment horizontal="left" vertical="center"/>
    </xf>
    <xf numFmtId="43" fontId="18" fillId="0" borderId="15" xfId="1" quotePrefix="1" applyFont="1" applyFill="1" applyBorder="1" applyAlignment="1">
      <alignment horizontal="right"/>
    </xf>
    <xf numFmtId="43" fontId="18" fillId="0" borderId="6" xfId="1" applyFont="1" applyBorder="1" applyAlignment="1">
      <alignment horizontal="right" vertical="center"/>
    </xf>
    <xf numFmtId="43" fontId="18" fillId="0" borderId="15" xfId="1" applyFont="1" applyBorder="1" applyAlignment="1">
      <alignment horizontal="right" vertical="center"/>
    </xf>
    <xf numFmtId="0" fontId="46" fillId="0" borderId="0" xfId="0" applyFont="1" applyFill="1" applyBorder="1" applyAlignment="1">
      <alignment horizontal="left" wrapText="1"/>
    </xf>
    <xf numFmtId="0" fontId="46" fillId="0" borderId="0" xfId="0" applyFont="1" applyAlignment="1"/>
    <xf numFmtId="0" fontId="46" fillId="0" borderId="0" xfId="0" applyFont="1" applyFill="1" applyBorder="1" applyAlignment="1">
      <alignment horizontal="left"/>
    </xf>
    <xf numFmtId="0" fontId="46" fillId="0" borderId="0" xfId="0" applyFont="1" applyAlignment="1">
      <alignment wrapText="1"/>
    </xf>
    <xf numFmtId="0" fontId="49" fillId="2" borderId="0" xfId="0" applyFont="1" applyFill="1" applyAlignment="1">
      <alignment horizontal="left"/>
    </xf>
    <xf numFmtId="0" fontId="32" fillId="7" borderId="2" xfId="0" applyFont="1" applyFill="1" applyBorder="1" applyAlignment="1">
      <alignment horizontal="left" vertical="center" wrapText="1"/>
    </xf>
    <xf numFmtId="0" fontId="32" fillId="7" borderId="4" xfId="0" applyFont="1" applyFill="1" applyBorder="1" applyAlignment="1">
      <alignment horizontal="left" vertical="center" wrapText="1"/>
    </xf>
    <xf numFmtId="0" fontId="45" fillId="7" borderId="2" xfId="0" applyFont="1" applyFill="1" applyBorder="1" applyAlignment="1">
      <alignment horizontal="center"/>
    </xf>
    <xf numFmtId="0" fontId="45" fillId="7" borderId="3" xfId="0" applyFont="1" applyFill="1" applyBorder="1" applyAlignment="1">
      <alignment horizontal="center"/>
    </xf>
    <xf numFmtId="0" fontId="45" fillId="7" borderId="4" xfId="0" applyFont="1" applyFill="1" applyBorder="1" applyAlignment="1">
      <alignment horizontal="center"/>
    </xf>
    <xf numFmtId="0" fontId="32" fillId="7" borderId="13" xfId="0" applyFont="1" applyFill="1" applyBorder="1" applyAlignment="1">
      <alignment horizontal="center" vertical="center" wrapText="1"/>
    </xf>
    <xf numFmtId="0" fontId="32" fillId="7" borderId="9" xfId="0" applyFont="1" applyFill="1" applyBorder="1" applyAlignment="1">
      <alignment horizontal="center" vertical="center" wrapText="1"/>
    </xf>
    <xf numFmtId="0" fontId="52" fillId="15" borderId="2" xfId="0" applyFont="1" applyFill="1" applyBorder="1" applyAlignment="1">
      <alignment horizontal="center"/>
    </xf>
    <xf numFmtId="0" fontId="52" fillId="15" borderId="4" xfId="0" applyFont="1" applyFill="1" applyBorder="1" applyAlignment="1">
      <alignment horizontal="center"/>
    </xf>
    <xf numFmtId="0" fontId="31" fillId="15" borderId="3" xfId="0" applyFont="1" applyFill="1" applyBorder="1" applyAlignment="1">
      <alignment horizontal="center"/>
    </xf>
    <xf numFmtId="0" fontId="31" fillId="15" borderId="4" xfId="0" applyFont="1" applyFill="1" applyBorder="1" applyAlignment="1">
      <alignment horizontal="center"/>
    </xf>
    <xf numFmtId="0" fontId="32" fillId="9" borderId="1" xfId="0" applyFont="1" applyFill="1" applyBorder="1" applyAlignment="1">
      <alignment horizontal="left"/>
    </xf>
    <xf numFmtId="0" fontId="54" fillId="15" borderId="2" xfId="0" applyFont="1" applyFill="1" applyBorder="1" applyAlignment="1">
      <alignment horizontal="center"/>
    </xf>
    <xf numFmtId="0" fontId="43" fillId="0" borderId="0" xfId="0" applyFont="1" applyFill="1" applyBorder="1" applyAlignment="1">
      <alignment horizontal="center" vertical="center"/>
    </xf>
    <xf numFmtId="0" fontId="0" fillId="0" borderId="0" xfId="0" applyAlignment="1">
      <alignment horizontal="left" vertical="top" wrapText="1" indent="5"/>
    </xf>
    <xf numFmtId="0" fontId="0" fillId="0" borderId="0" xfId="0" applyAlignment="1">
      <alignment horizontal="left" vertical="center" wrapText="1" indent="5"/>
    </xf>
    <xf numFmtId="0" fontId="22" fillId="0" borderId="26"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26" xfId="0" applyFont="1" applyFill="1" applyBorder="1" applyAlignment="1">
      <alignment horizontal="center" vertical="center" wrapText="1"/>
    </xf>
    <xf numFmtId="0" fontId="40" fillId="0" borderId="0" xfId="0" applyFont="1" applyFill="1" applyAlignment="1">
      <alignment horizontal="center"/>
    </xf>
    <xf numFmtId="0" fontId="40" fillId="0" borderId="26" xfId="0" applyFont="1" applyBorder="1" applyAlignment="1">
      <alignment horizontal="center"/>
    </xf>
    <xf numFmtId="0" fontId="40" fillId="0" borderId="31" xfId="0" applyFont="1" applyBorder="1" applyAlignment="1">
      <alignment horizontal="center"/>
    </xf>
    <xf numFmtId="166" fontId="57" fillId="0" borderId="0" xfId="1" applyNumberFormat="1" applyFont="1" applyAlignment="1">
      <alignment horizontal="left" wrapText="1"/>
    </xf>
    <xf numFmtId="166" fontId="57" fillId="0" borderId="0" xfId="1" applyNumberFormat="1" applyFont="1" applyAlignment="1">
      <alignment horizontal="left"/>
    </xf>
    <xf numFmtId="0" fontId="55" fillId="4" borderId="3" xfId="1" applyNumberFormat="1" applyFont="1" applyFill="1" applyBorder="1" applyAlignment="1">
      <alignment horizontal="center"/>
    </xf>
    <xf numFmtId="0" fontId="55" fillId="4" borderId="4" xfId="1" applyNumberFormat="1" applyFont="1" applyFill="1" applyBorder="1" applyAlignment="1">
      <alignment horizontal="center"/>
    </xf>
    <xf numFmtId="0" fontId="0" fillId="0" borderId="0" xfId="1" applyNumberFormat="1" applyFont="1" applyAlignment="1">
      <alignment horizontal="center"/>
    </xf>
    <xf numFmtId="164" fontId="22" fillId="4" borderId="32" xfId="0" quotePrefix="1" applyNumberFormat="1" applyFont="1" applyFill="1" applyBorder="1" applyAlignment="1">
      <alignment horizontal="center"/>
    </xf>
    <xf numFmtId="164" fontId="22" fillId="4" borderId="26" xfId="0" quotePrefix="1" applyNumberFormat="1" applyFont="1" applyFill="1" applyBorder="1" applyAlignment="1">
      <alignment horizontal="center"/>
    </xf>
    <xf numFmtId="164" fontId="22" fillId="4" borderId="31" xfId="0" quotePrefix="1" applyNumberFormat="1" applyFont="1" applyFill="1" applyBorder="1" applyAlignment="1">
      <alignment horizontal="center"/>
    </xf>
    <xf numFmtId="1" fontId="22" fillId="18" borderId="32" xfId="0" quotePrefix="1" applyNumberFormat="1" applyFont="1" applyFill="1" applyBorder="1" applyAlignment="1">
      <alignment horizontal="center" vertical="center" wrapText="1"/>
    </xf>
    <xf numFmtId="1" fontId="22" fillId="18" borderId="26" xfId="0" quotePrefix="1" applyNumberFormat="1" applyFont="1" applyFill="1" applyBorder="1" applyAlignment="1">
      <alignment horizontal="center" vertical="center" wrapText="1"/>
    </xf>
    <xf numFmtId="1" fontId="22" fillId="18" borderId="31" xfId="0" quotePrefix="1" applyNumberFormat="1" applyFont="1" applyFill="1" applyBorder="1" applyAlignment="1">
      <alignment horizontal="center" vertical="center" wrapText="1"/>
    </xf>
    <xf numFmtId="0" fontId="22" fillId="18" borderId="32" xfId="1" applyNumberFormat="1" applyFont="1" applyFill="1" applyBorder="1" applyAlignment="1">
      <alignment horizontal="center" vertical="center" wrapText="1"/>
    </xf>
    <xf numFmtId="0" fontId="22" fillId="18" borderId="26" xfId="1" applyNumberFormat="1" applyFont="1" applyFill="1" applyBorder="1" applyAlignment="1">
      <alignment horizontal="center" vertical="center" wrapText="1"/>
    </xf>
    <xf numFmtId="0" fontId="22" fillId="18" borderId="31" xfId="1" applyNumberFormat="1" applyFont="1" applyFill="1" applyBorder="1" applyAlignment="1">
      <alignment horizontal="center" vertical="center" wrapText="1"/>
    </xf>
    <xf numFmtId="164" fontId="0" fillId="0" borderId="13" xfId="0" applyNumberFormat="1" applyBorder="1" applyAlignment="1">
      <alignment horizontal="left" vertical="top" wrapText="1"/>
    </xf>
    <xf numFmtId="164" fontId="0" fillId="0" borderId="5" xfId="0" applyNumberFormat="1" applyBorder="1" applyAlignment="1">
      <alignment horizontal="left" vertical="top"/>
    </xf>
    <xf numFmtId="164" fontId="0" fillId="0" borderId="9" xfId="0" applyNumberFormat="1" applyBorder="1" applyAlignment="1">
      <alignment horizontal="left" vertical="top"/>
    </xf>
    <xf numFmtId="164" fontId="0" fillId="0" borderId="14" xfId="0" applyNumberFormat="1" applyBorder="1" applyAlignment="1">
      <alignment horizontal="left" vertical="top"/>
    </xf>
    <xf numFmtId="164" fontId="0" fillId="0" borderId="6" xfId="0" applyNumberFormat="1" applyBorder="1" applyAlignment="1">
      <alignment horizontal="left" vertical="top"/>
    </xf>
    <xf numFmtId="164" fontId="0" fillId="0" borderId="15" xfId="0" applyNumberFormat="1" applyBorder="1" applyAlignment="1">
      <alignment horizontal="left" vertical="top"/>
    </xf>
    <xf numFmtId="0" fontId="44" fillId="0" borderId="13" xfId="0" applyFont="1" applyBorder="1" applyAlignment="1">
      <alignment horizontal="left" vertical="top" wrapText="1"/>
    </xf>
    <xf numFmtId="0" fontId="0" fillId="0" borderId="5" xfId="0" applyBorder="1" applyAlignment="1">
      <alignment horizontal="left" vertical="top" wrapText="1"/>
    </xf>
    <xf numFmtId="0" fontId="0" fillId="0" borderId="9" xfId="0" applyBorder="1" applyAlignment="1">
      <alignment horizontal="left" vertical="top" wrapText="1"/>
    </xf>
    <xf numFmtId="0" fontId="0" fillId="0" borderId="14" xfId="0" applyBorder="1" applyAlignment="1">
      <alignment horizontal="left" vertical="top" wrapText="1"/>
    </xf>
    <xf numFmtId="0" fontId="0" fillId="0" borderId="6" xfId="0" applyBorder="1" applyAlignment="1">
      <alignment horizontal="left" vertical="top" wrapText="1"/>
    </xf>
    <xf numFmtId="0" fontId="0" fillId="0" borderId="15" xfId="0" applyBorder="1" applyAlignment="1">
      <alignment horizontal="left" vertical="top" wrapText="1"/>
    </xf>
    <xf numFmtId="0" fontId="22" fillId="4" borderId="13" xfId="2" applyNumberFormat="1" applyFont="1" applyFill="1" applyBorder="1" applyAlignment="1">
      <alignment horizontal="center"/>
    </xf>
    <xf numFmtId="0" fontId="22" fillId="4" borderId="9" xfId="2" applyNumberFormat="1" applyFont="1" applyFill="1" applyBorder="1" applyAlignment="1">
      <alignment horizontal="center"/>
    </xf>
    <xf numFmtId="0" fontId="22" fillId="4" borderId="5" xfId="2" applyNumberFormat="1" applyFont="1" applyFill="1" applyBorder="1" applyAlignment="1">
      <alignment horizontal="center"/>
    </xf>
    <xf numFmtId="0" fontId="22" fillId="4" borderId="13" xfId="2" applyNumberFormat="1" applyFont="1" applyFill="1" applyBorder="1" applyAlignment="1">
      <alignment horizontal="center" wrapText="1"/>
    </xf>
    <xf numFmtId="0" fontId="22" fillId="4" borderId="8" xfId="2" applyNumberFormat="1" applyFont="1" applyFill="1" applyBorder="1" applyAlignment="1">
      <alignment horizontal="center" wrapText="1"/>
    </xf>
    <xf numFmtId="165" fontId="22" fillId="4" borderId="9" xfId="3" applyNumberFormat="1" applyFont="1" applyFill="1" applyBorder="1" applyAlignment="1">
      <alignment horizontal="center" wrapText="1"/>
    </xf>
    <xf numFmtId="165" fontId="22" fillId="4" borderId="12" xfId="3" applyNumberFormat="1" applyFont="1" applyFill="1" applyBorder="1" applyAlignment="1">
      <alignment horizontal="center"/>
    </xf>
    <xf numFmtId="0" fontId="22" fillId="4" borderId="8" xfId="2" applyNumberFormat="1" applyFont="1" applyFill="1" applyBorder="1" applyAlignment="1">
      <alignment horizontal="center"/>
    </xf>
    <xf numFmtId="0" fontId="47" fillId="0" borderId="0" xfId="0" applyFont="1" applyAlignment="1">
      <alignment horizontal="left" vertical="center" wrapText="1"/>
    </xf>
    <xf numFmtId="0" fontId="27" fillId="0" borderId="45" xfId="0" applyFont="1" applyFill="1" applyBorder="1" applyAlignment="1">
      <alignment horizontal="center" vertical="center" wrapText="1"/>
    </xf>
    <xf numFmtId="0" fontId="0" fillId="0" borderId="31" xfId="0" applyFill="1" applyBorder="1" applyAlignment="1">
      <alignment horizontal="center" vertical="center"/>
    </xf>
    <xf numFmtId="0" fontId="27" fillId="0" borderId="32" xfId="0" applyFont="1" applyFill="1" applyBorder="1" applyAlignment="1">
      <alignment horizontal="center" vertical="center" wrapText="1"/>
    </xf>
    <xf numFmtId="0" fontId="0" fillId="0" borderId="55" xfId="0" applyFill="1" applyBorder="1" applyAlignment="1">
      <alignment horizontal="center" vertical="center"/>
    </xf>
    <xf numFmtId="0" fontId="22" fillId="0" borderId="45" xfId="0" applyFont="1" applyFill="1" applyBorder="1" applyAlignment="1">
      <alignment horizontal="center" vertical="center"/>
    </xf>
    <xf numFmtId="0" fontId="22" fillId="0" borderId="26" xfId="0" applyFont="1" applyFill="1" applyBorder="1" applyAlignment="1">
      <alignment horizontal="center" vertical="center"/>
    </xf>
    <xf numFmtId="0" fontId="32" fillId="7" borderId="6" xfId="0" applyFont="1" applyFill="1" applyBorder="1" applyAlignment="1">
      <alignment wrapText="1"/>
    </xf>
    <xf numFmtId="0" fontId="13" fillId="7" borderId="6" xfId="0" applyFont="1" applyFill="1" applyBorder="1" applyAlignment="1">
      <alignment wrapText="1"/>
    </xf>
    <xf numFmtId="0" fontId="21" fillId="3" borderId="2"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0" fillId="11" borderId="11" xfId="0" applyFill="1" applyBorder="1" applyAlignment="1">
      <alignment horizontal="center"/>
    </xf>
    <xf numFmtId="0" fontId="0" fillId="11" borderId="16" xfId="0" applyFill="1" applyBorder="1" applyAlignment="1">
      <alignment horizontal="center"/>
    </xf>
    <xf numFmtId="0" fontId="0" fillId="11" borderId="10" xfId="0" applyFill="1" applyBorder="1" applyAlignment="1">
      <alignment horizontal="center"/>
    </xf>
    <xf numFmtId="0" fontId="22" fillId="12" borderId="1" xfId="0" applyFont="1" applyFill="1" applyBorder="1" applyAlignment="1">
      <alignment horizontal="left" vertical="center" wrapText="1"/>
    </xf>
  </cellXfs>
  <cellStyles count="4">
    <cellStyle name="Comma" xfId="1" builtinId="3"/>
    <cellStyle name="Currency" xfId="2" builtinId="4"/>
    <cellStyle name="Normal" xfId="0" builtinId="0"/>
    <cellStyle name="Percent" xfId="3" builtinId="5"/>
  </cellStyles>
  <dxfs count="4">
    <dxf>
      <fill>
        <patternFill>
          <bgColor theme="9"/>
        </patternFill>
      </fill>
    </dxf>
    <dxf>
      <fill>
        <patternFill patternType="solid">
          <fgColor theme="9"/>
          <bgColor theme="9" tint="0.39994506668294322"/>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7.xml"/><Relationship Id="rId47" Type="http://schemas.openxmlformats.org/officeDocument/2006/relationships/externalLink" Target="externalLinks/externalLink12.xml"/><Relationship Id="rId50" Type="http://schemas.openxmlformats.org/officeDocument/2006/relationships/externalLink" Target="externalLinks/externalLink15.xml"/><Relationship Id="rId55" Type="http://schemas.openxmlformats.org/officeDocument/2006/relationships/externalLink" Target="externalLinks/externalLink20.xml"/><Relationship Id="rId63" Type="http://schemas.openxmlformats.org/officeDocument/2006/relationships/externalLink" Target="externalLinks/externalLink28.xml"/><Relationship Id="rId68"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externalLink" Target="externalLinks/externalLink10.xml"/><Relationship Id="rId53" Type="http://schemas.openxmlformats.org/officeDocument/2006/relationships/externalLink" Target="externalLinks/externalLink18.xml"/><Relationship Id="rId58" Type="http://schemas.openxmlformats.org/officeDocument/2006/relationships/externalLink" Target="externalLinks/externalLink23.xml"/><Relationship Id="rId66" Type="http://schemas.openxmlformats.org/officeDocument/2006/relationships/externalLink" Target="externalLinks/externalLink3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49" Type="http://schemas.openxmlformats.org/officeDocument/2006/relationships/externalLink" Target="externalLinks/externalLink14.xml"/><Relationship Id="rId57" Type="http://schemas.openxmlformats.org/officeDocument/2006/relationships/externalLink" Target="externalLinks/externalLink22.xml"/><Relationship Id="rId61" Type="http://schemas.openxmlformats.org/officeDocument/2006/relationships/externalLink" Target="externalLinks/externalLink2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9.xml"/><Relationship Id="rId52" Type="http://schemas.openxmlformats.org/officeDocument/2006/relationships/externalLink" Target="externalLinks/externalLink17.xml"/><Relationship Id="rId60" Type="http://schemas.openxmlformats.org/officeDocument/2006/relationships/externalLink" Target="externalLinks/externalLink25.xml"/><Relationship Id="rId65" Type="http://schemas.openxmlformats.org/officeDocument/2006/relationships/externalLink" Target="externalLinks/externalLink30.xml"/><Relationship Id="rId73"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8.xml"/><Relationship Id="rId48" Type="http://schemas.openxmlformats.org/officeDocument/2006/relationships/externalLink" Target="externalLinks/externalLink13.xml"/><Relationship Id="rId56" Type="http://schemas.openxmlformats.org/officeDocument/2006/relationships/externalLink" Target="externalLinks/externalLink21.xml"/><Relationship Id="rId64" Type="http://schemas.openxmlformats.org/officeDocument/2006/relationships/externalLink" Target="externalLinks/externalLink29.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16.xml"/><Relationship Id="rId72"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externalLink" Target="externalLinks/externalLink11.xml"/><Relationship Id="rId59" Type="http://schemas.openxmlformats.org/officeDocument/2006/relationships/externalLink" Target="externalLinks/externalLink24.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externalLink" Target="externalLinks/externalLink6.xml"/><Relationship Id="rId54" Type="http://schemas.openxmlformats.org/officeDocument/2006/relationships/externalLink" Target="externalLinks/externalLink19.xml"/><Relationship Id="rId62" Type="http://schemas.openxmlformats.org/officeDocument/2006/relationships/externalLink" Target="externalLinks/externalLink27.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8</xdr:col>
      <xdr:colOff>187210</xdr:colOff>
      <xdr:row>11</xdr:row>
      <xdr:rowOff>6526</xdr:rowOff>
    </xdr:from>
    <xdr:to>
      <xdr:col>23</xdr:col>
      <xdr:colOff>445250</xdr:colOff>
      <xdr:row>30</xdr:row>
      <xdr:rowOff>0</xdr:rowOff>
    </xdr:to>
    <xdr:sp macro="" textlink="">
      <xdr:nvSpPr>
        <xdr:cNvPr id="4" name="TextBox 3">
          <a:extLst>
            <a:ext uri="{FF2B5EF4-FFF2-40B4-BE49-F238E27FC236}">
              <a16:creationId xmlns:a16="http://schemas.microsoft.com/office/drawing/2014/main" id="{31C45A80-23A5-400C-98BE-E03F378D8176}"/>
            </a:ext>
          </a:extLst>
        </xdr:cNvPr>
        <xdr:cNvSpPr txBox="1"/>
      </xdr:nvSpPr>
      <xdr:spPr>
        <a:xfrm>
          <a:off x="396760" y="1454326"/>
          <a:ext cx="20651065" cy="3612974"/>
        </a:xfrm>
        <a:prstGeom prst="rect">
          <a:avLst/>
        </a:prstGeom>
        <a:solidFill>
          <a:sysClr val="window" lastClr="FFFFFF"/>
        </a:solidFill>
        <a:ln w="9525">
          <a:solidFill>
            <a:schemeClr val="dk1"/>
          </a:solidFill>
        </a:ln>
      </xdr:spPr>
      <xdr:style>
        <a:lnRef idx="0">
          <a:scrgbClr r="0" g="0" b="0"/>
        </a:lnRef>
        <a:fillRef idx="0">
          <a:scrgbClr r="0" g="0" b="0"/>
        </a:fillRef>
        <a:effectRef idx="0">
          <a:scrgbClr r="0" g="0" b="0"/>
        </a:effectRef>
        <a:fontRef idx="minor">
          <a:schemeClr val="dk1"/>
        </a:fontRef>
      </xdr:style>
      <xdr:txBody>
        <a:bodyPr rtlCol="0"/>
        <a:lstStyle/>
        <a:p>
          <a:r>
            <a:rPr lang="en-US" sz="2000">
              <a:solidFill>
                <a:schemeClr val="dk1"/>
              </a:solidFill>
              <a:effectLst/>
              <a:latin typeface="+mn-lt"/>
              <a:ea typeface="+mn-ea"/>
              <a:cs typeface="+mn-cs"/>
            </a:rPr>
            <a:t>Questions:</a:t>
          </a:r>
        </a:p>
        <a:p>
          <a:pPr algn="l"/>
          <a:endParaRPr lang="en-US" sz="24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vermontgov-my.sharepoint.com/groups/Reimbursement/Budget/FY%202005/Model/ContractSummaryTempla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vermontgov-my.sharepoint.com/Finance/Cost%20Report/Workpapers/CR%202013/Square%20Footage%20FY13%20rollforward.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vermontgov.sharepoint.com/Finance/Cost%20Report/Workpapers/CR%202013/Square%20Footage%20FY13%20rollforward.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vermontgov-my.sharepoint.com/Users/ssenecal/AppData/Local/Microsoft/Windows/Temporary%20Internet%20Files/Content.Outlook/RMIM15N4/CA%20Budget%202015%20FINAL.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vermontgov.sharepoint.com/Users/ssenecal/AppData/Local/Microsoft/Windows/Temporary%20Internet%20Files/Content.Outlook/RMIM15N4/CA%20Budget%202015%20FINAL.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apadv01\enuffadv\budadv\REPORTS\BUDGET\01_DISTRIBUTED\BR110_GL%20Data%20Expor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V:\DOCUME~1\lwyatt2\LOCALS~1\Temp\notesD30550\DOCUME~1\MALEXA~1\LOCALS~1\Temp\notesD30550\Clinical%20ROI%20Model%20v.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apadv01\enuffadv\hospadv\Bud1\FY2009BaseY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vermontgov-my.sharepoint.com/Groups/Operations%20Data/Monthly%20Statistics%20Report/Current_Month_Report_Detailed.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vermontgov.sharepoint.com/Groups/Operations%20Data/Monthly%20Statistics%20Report/Current_Month_Report_Detailed.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vermontgov-my.sharepoint.com/Documents%20and%20Settings/m209362/Local%20Settings/Temporary%20Internet%20Files/OLK52D/FY2004%20Jul04%20Financials%20email%20revised%20r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vermontgov.sharepoint.com/groups/Reimbursement/Budget/FY%202005/Model/ContractSummaryTemplat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vermontgov.sharepoint.com/Documents%20and%20Settings/m209362/Local%20Settings/Temporary%20Internet%20Files/OLK52D/FY2004%20Jul04%20Financials%20email%20revised%20rw.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vermontgov-my.sharepoint.com/Finance/Reimbursement%20Analysis,%20Allowances,%20Tables/RRMC/FY2013/Budget%20FY2014/CA%20Budget%202014_1%20.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vermontgov.sharepoint.com/Finance/Reimbursement%20Analysis,%20Allowances,%20Tables/RRMC/FY2013/Budget%20FY2014/CA%20Budget%202014_1%2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10.160.31.47\ENUFFUSER\BudAdv\reports\Work%20in%20Process\Tom\MR181_AcctSmryAnalysisByCC_V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vermontgov-my.sharepoint.com/Finance/Cost%20Report/Workpapers/CR%202013/Square%20Footage%2013.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vermontgov.sharepoint.com/Finance/Cost%20Report/Workpapers/CR%202013/Square%20Footage%2013.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vermontgov-my.sharepoint.com/Finance/Budget/FY%202002/RRMC/CA%20budget%2002%20to%20state%2011-14%201%25%20Reduct.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s://vermontgov.sharepoint.com/Finance/Budget/FY%202002/RRMC/CA%20budget%2002%20to%20state%2011-14%201%25%20Reduct.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kha-xi-d01\ENUFFuser\HospAdv\reports\Financial%20Analysis\FinancialStatement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10.160.31.47\ENUFFUSER\BudAdv\reports\PaperlessReporting\04_MVP_MonthlyVolumePackage\MR400%20-%20Key%20Stat%20Variance%20Rp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vermontgov-my.sharepoint.com/groups/Budget/2004%20Budget/BISHCA/FY%202004%20Original%20Submission/Capital/State%20Budget%20Worksheet%20-%20Capital.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vermontgov-my.sharepoint.com/Documents%20and%20Settings/m132712/Temporary%20Internet%20Files/OLK8D3/finalCapital%20Budget%20Request%20FY08_AS11.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vermontgov.sharepoint.com/Documents%20and%20Settings/m132712/Temporary%20Internet%20Files/OLK8D3/finalCapital%20Budget%20Request%20FY08_AS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vermontgov.sharepoint.com/groups/Budget/2004%20Budget/BISHCA/FY%202004%20Original%20Submission/Capital/State%20Budget%20Worksheet%20-%20Capit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vermontgov-my.sharepoint.com/groups/Accounting/Accounting%20Workpapers/FY2005/Sep05-workpapers/PPE/PP&amp;E%20SCHEDULES/ACRAS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vermontgov.sharepoint.com/groups/Accounting/Accounting%20Workpapers/FY2005/Sep05-workpapers/PPE/PP&amp;E%20SCHEDULES/ACRAS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padv01\enuffadv\budadv\REPORTS\BUDGET\03_DRAFT\BR100_IncomeStatementSmry.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vermontgov-my.sharepoint.com/Users/eheidkamp/AppData/Local/Microsoft/Windows/Temporary%20Internet%20Files/Content.Outlook/ANIO12TM/B2720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vermontgov.sharepoint.com/Users/eheidkamp/AppData/Local/Microsoft/Windows/Temporary%20Internet%20Files/Content.Outlook/ANIO12TM/B272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row r="10">
          <cell r="C10" t="str">
            <v>REVENUE</v>
          </cell>
        </row>
        <row r="12">
          <cell r="C12" t="str">
            <v>Medicare:</v>
          </cell>
        </row>
        <row r="13">
          <cell r="C13" t="str">
            <v>Medicare IP DRG Revenue</v>
          </cell>
          <cell r="E13">
            <v>73977499</v>
          </cell>
          <cell r="F13">
            <v>0.42165786555785251</v>
          </cell>
          <cell r="H13">
            <v>82899005</v>
          </cell>
          <cell r="I13">
            <v>0.44324372667993378</v>
          </cell>
          <cell r="K13">
            <v>24509371</v>
          </cell>
          <cell r="L13">
            <v>0.50384129747130135</v>
          </cell>
          <cell r="N13">
            <v>74315730.816080868</v>
          </cell>
          <cell r="O13">
            <v>0.50384129747130135</v>
          </cell>
          <cell r="Q13">
            <v>71669592.598335013</v>
          </cell>
          <cell r="R13">
            <v>0.50384129747130135</v>
          </cell>
          <cell r="T13">
            <v>77692106.883745074</v>
          </cell>
          <cell r="U13">
            <v>0.50384129747130135</v>
          </cell>
        </row>
        <row r="14">
          <cell r="C14" t="str">
            <v>Medicare IP Rehab Revenue</v>
          </cell>
          <cell r="E14">
            <v>0</v>
          </cell>
          <cell r="F14">
            <v>0</v>
          </cell>
          <cell r="H14">
            <v>0</v>
          </cell>
          <cell r="I14">
            <v>0</v>
          </cell>
          <cell r="L14">
            <v>0</v>
          </cell>
          <cell r="N14">
            <v>0</v>
          </cell>
          <cell r="O14">
            <v>0</v>
          </cell>
          <cell r="Q14">
            <v>0</v>
          </cell>
          <cell r="R14">
            <v>0</v>
          </cell>
          <cell r="T14">
            <v>0</v>
          </cell>
          <cell r="U14">
            <v>0</v>
          </cell>
        </row>
        <row r="15">
          <cell r="C15" t="str">
            <v>Medicare IP Psych Revenue</v>
          </cell>
          <cell r="E15">
            <v>4746825</v>
          </cell>
          <cell r="F15">
            <v>2.7056011959483157E-2</v>
          </cell>
          <cell r="H15">
            <v>5461658</v>
          </cell>
          <cell r="I15">
            <v>2.9202348638216753E-2</v>
          </cell>
          <cell r="K15">
            <v>2046218</v>
          </cell>
          <cell r="L15">
            <v>4.2064283576642228E-2</v>
          </cell>
          <cell r="N15">
            <v>6204409.9817583794</v>
          </cell>
          <cell r="O15">
            <v>4.2064283576642228E-2</v>
          </cell>
          <cell r="Q15">
            <v>5983491.393042272</v>
          </cell>
          <cell r="R15">
            <v>4.2064283576642228E-2</v>
          </cell>
          <cell r="T15">
            <v>6486294.0612977417</v>
          </cell>
          <cell r="U15">
            <v>4.2064283576642228E-2</v>
          </cell>
        </row>
        <row r="16">
          <cell r="C16" t="str">
            <v>Medicare IP Swing Revenue</v>
          </cell>
          <cell r="E16">
            <v>1580457</v>
          </cell>
          <cell r="F16">
            <v>9.0083083942316972E-3</v>
          </cell>
          <cell r="H16">
            <v>597900</v>
          </cell>
          <cell r="I16">
            <v>3.1968468642287373E-3</v>
          </cell>
          <cell r="K16">
            <v>501152</v>
          </cell>
          <cell r="L16">
            <v>1.0302225785816275E-2</v>
          </cell>
          <cell r="N16">
            <v>1519560.7072062583</v>
          </cell>
          <cell r="O16">
            <v>1.0302225785816275E-2</v>
          </cell>
          <cell r="Q16">
            <v>1465454.1591394078</v>
          </cell>
          <cell r="R16">
            <v>1.0302225785816275E-2</v>
          </cell>
          <cell r="T16">
            <v>1588598.6934957495</v>
          </cell>
          <cell r="U16">
            <v>1.0302225785816275E-2</v>
          </cell>
        </row>
        <row r="17">
          <cell r="C17" t="str">
            <v>Medicare IP U&amp;C Revenue</v>
          </cell>
          <cell r="E17">
            <v>23730078</v>
          </cell>
          <cell r="F17">
            <v>0.1352569926566638</v>
          </cell>
          <cell r="H17">
            <v>23897605</v>
          </cell>
          <cell r="I17">
            <v>0.12777552033254222</v>
          </cell>
          <cell r="K17">
            <v>3464752</v>
          </cell>
          <cell r="L17">
            <v>0.52463905580620918</v>
          </cell>
          <cell r="N17">
            <v>10252355.300658928</v>
          </cell>
          <cell r="O17">
            <v>0.52463905580620918</v>
          </cell>
          <cell r="Q17">
            <v>10094245.877688723</v>
          </cell>
          <cell r="R17">
            <v>0.52463905580620918</v>
          </cell>
          <cell r="T17">
            <v>10942162.27329216</v>
          </cell>
          <cell r="U17">
            <v>0.52463905580620918</v>
          </cell>
        </row>
        <row r="18">
          <cell r="C18" t="str">
            <v>Medicare OP APC Revenue</v>
          </cell>
          <cell r="E18">
            <v>102981808</v>
          </cell>
          <cell r="F18">
            <v>0.39392432468649685</v>
          </cell>
          <cell r="H18">
            <v>84503200</v>
          </cell>
          <cell r="I18">
            <v>0.32084830507024364</v>
          </cell>
          <cell r="K18">
            <v>35338111</v>
          </cell>
          <cell r="L18">
            <v>0.42581626316109489</v>
          </cell>
          <cell r="N18">
            <v>103397838.5436696</v>
          </cell>
          <cell r="O18">
            <v>0.42581626316109489</v>
          </cell>
          <cell r="Q18">
            <v>103667789.02186321</v>
          </cell>
          <cell r="R18">
            <v>0.42581626316109489</v>
          </cell>
          <cell r="T18">
            <v>112375883.19409728</v>
          </cell>
          <cell r="U18">
            <v>0.42581626316109489</v>
          </cell>
        </row>
        <row r="19">
          <cell r="C19" t="str">
            <v>Medicare OP Fee Based Revenue</v>
          </cell>
          <cell r="E19">
            <v>0</v>
          </cell>
          <cell r="F19">
            <v>0</v>
          </cell>
          <cell r="H19">
            <v>14856126</v>
          </cell>
          <cell r="I19">
            <v>5.6406891656292049E-2</v>
          </cell>
          <cell r="L19">
            <v>0</v>
          </cell>
          <cell r="N19">
            <v>0</v>
          </cell>
          <cell r="O19">
            <v>0</v>
          </cell>
          <cell r="Q19">
            <v>0</v>
          </cell>
          <cell r="R19">
            <v>0</v>
          </cell>
          <cell r="T19">
            <v>0</v>
          </cell>
          <cell r="U19">
            <v>0</v>
          </cell>
        </row>
        <row r="20">
          <cell r="C20" t="str">
            <v>Medicare OP U&amp;C Revenue</v>
          </cell>
          <cell r="F20">
            <v>0</v>
          </cell>
          <cell r="I20">
            <v>0</v>
          </cell>
          <cell r="K20">
            <v>5090042</v>
          </cell>
          <cell r="L20">
            <v>0.33768787879692552</v>
          </cell>
          <cell r="N20">
            <v>15187633.578840213</v>
          </cell>
          <cell r="O20">
            <v>0.33768787879692552</v>
          </cell>
          <cell r="Q20">
            <v>16776972.048722187</v>
          </cell>
          <cell r="R20">
            <v>0.33768787879692552</v>
          </cell>
          <cell r="T20">
            <v>18186237.781859942</v>
          </cell>
          <cell r="U20">
            <v>0.33768787879692552</v>
          </cell>
        </row>
        <row r="21">
          <cell r="C21" t="str">
            <v xml:space="preserve">   TOTAL MEDICARE</v>
          </cell>
          <cell r="E21">
            <v>207016667</v>
          </cell>
          <cell r="F21">
            <v>0.46577484459947882</v>
          </cell>
          <cell r="H21">
            <v>212215494</v>
          </cell>
          <cell r="I21">
            <v>0.46195108873737045</v>
          </cell>
          <cell r="K21">
            <v>70949646</v>
          </cell>
          <cell r="L21">
            <v>0.46278124724845171</v>
          </cell>
          <cell r="N21">
            <v>210877528.92821428</v>
          </cell>
          <cell r="O21">
            <v>0.46363212512675006</v>
          </cell>
          <cell r="Q21">
            <v>209657545.09879079</v>
          </cell>
          <cell r="R21">
            <v>0.46116565274720878</v>
          </cell>
          <cell r="T21">
            <v>227271282.88778794</v>
          </cell>
          <cell r="U21">
            <v>0.46116652095362992</v>
          </cell>
        </row>
        <row r="23">
          <cell r="C23" t="str">
            <v>Medicaid:</v>
          </cell>
        </row>
        <row r="24">
          <cell r="C24" t="str">
            <v>Medicaid IP DRG Revenue</v>
          </cell>
          <cell r="E24">
            <v>23162590</v>
          </cell>
          <cell r="F24">
            <v>0.13202241752173399</v>
          </cell>
          <cell r="H24">
            <v>13895774</v>
          </cell>
          <cell r="I24">
            <v>7.4297811570381705E-2</v>
          </cell>
          <cell r="K24">
            <v>5174558</v>
          </cell>
          <cell r="L24">
            <v>0.10637384437815652</v>
          </cell>
          <cell r="N24">
            <v>15689960.359251888</v>
          </cell>
          <cell r="O24">
            <v>0.10637384437815652</v>
          </cell>
          <cell r="Q24">
            <v>15131292.587494606</v>
          </cell>
          <cell r="R24">
            <v>0.10637384437815652</v>
          </cell>
          <cell r="T24">
            <v>16402800.104994053</v>
          </cell>
          <cell r="U24">
            <v>0.10637384437815652</v>
          </cell>
        </row>
        <row r="25">
          <cell r="C25" t="str">
            <v>Medicaid IP Rehab Revenue</v>
          </cell>
          <cell r="E25">
            <v>0</v>
          </cell>
          <cell r="F25">
            <v>0</v>
          </cell>
          <cell r="H25">
            <v>0</v>
          </cell>
          <cell r="I25">
            <v>0</v>
          </cell>
          <cell r="L25">
            <v>0</v>
          </cell>
          <cell r="N25">
            <v>0</v>
          </cell>
          <cell r="O25">
            <v>0</v>
          </cell>
          <cell r="Q25">
            <v>0</v>
          </cell>
          <cell r="R25">
            <v>0</v>
          </cell>
          <cell r="T25">
            <v>0</v>
          </cell>
          <cell r="U25">
            <v>0</v>
          </cell>
        </row>
        <row r="26">
          <cell r="C26" t="str">
            <v>Medicaid IP Psych Revenue</v>
          </cell>
          <cell r="F26">
            <v>0</v>
          </cell>
          <cell r="H26">
            <v>4058984</v>
          </cell>
          <cell r="I26">
            <v>2.1702542686661008E-2</v>
          </cell>
          <cell r="K26">
            <v>1871994</v>
          </cell>
          <cell r="L26">
            <v>3.8482745469824227E-2</v>
          </cell>
          <cell r="N26">
            <v>5676139.2282698108</v>
          </cell>
          <cell r="O26">
            <v>3.8482745469824227E-2</v>
          </cell>
          <cell r="Q26">
            <v>5474030.619819968</v>
          </cell>
          <cell r="R26">
            <v>3.8482745469824227E-2</v>
          </cell>
          <cell r="T26">
            <v>5934022.4575216342</v>
          </cell>
          <cell r="U26">
            <v>3.8482745469824227E-2</v>
          </cell>
        </row>
        <row r="27">
          <cell r="C27" t="str">
            <v>Medicaid IP U&amp;C Revenue</v>
          </cell>
          <cell r="F27">
            <v>0</v>
          </cell>
          <cell r="I27">
            <v>0</v>
          </cell>
          <cell r="K27">
            <v>1093718</v>
          </cell>
          <cell r="L27">
            <v>0.16561277079521289</v>
          </cell>
          <cell r="N27">
            <v>3236360.2170447065</v>
          </cell>
          <cell r="O27">
            <v>0.16561277079521289</v>
          </cell>
          <cell r="Q27">
            <v>3186449.8275356945</v>
          </cell>
          <cell r="R27">
            <v>0.16561277079521289</v>
          </cell>
          <cell r="T27">
            <v>3454111.5315672099</v>
          </cell>
          <cell r="U27">
            <v>0.16561277079521289</v>
          </cell>
        </row>
        <row r="28">
          <cell r="C28" t="str">
            <v>Medicaid OP Revenue</v>
          </cell>
          <cell r="E28">
            <v>38233235</v>
          </cell>
          <cell r="F28">
            <v>0.14624914410082152</v>
          </cell>
          <cell r="H28">
            <v>32629260</v>
          </cell>
          <cell r="I28">
            <v>0.12388930557299957</v>
          </cell>
          <cell r="K28">
            <v>12893112</v>
          </cell>
          <cell r="L28">
            <v>0.15535909014371116</v>
          </cell>
          <cell r="N28">
            <v>37724707.834593907</v>
          </cell>
          <cell r="O28">
            <v>0.15535909014371116</v>
          </cell>
          <cell r="Q28">
            <v>37823199.28338141</v>
          </cell>
          <cell r="R28">
            <v>0.15535909014371113</v>
          </cell>
          <cell r="T28">
            <v>41000347.984656401</v>
          </cell>
          <cell r="U28">
            <v>0.15535909014371116</v>
          </cell>
        </row>
        <row r="29">
          <cell r="C29" t="str">
            <v>Medicaid OP Fee Based Revenue</v>
          </cell>
          <cell r="F29">
            <v>0</v>
          </cell>
          <cell r="H29">
            <v>7068664</v>
          </cell>
          <cell r="I29">
            <v>2.6838851824677035E-2</v>
          </cell>
          <cell r="L29">
            <v>0</v>
          </cell>
          <cell r="N29">
            <v>0</v>
          </cell>
          <cell r="O29">
            <v>0</v>
          </cell>
          <cell r="Q29">
            <v>0</v>
          </cell>
          <cell r="R29">
            <v>0</v>
          </cell>
          <cell r="T29">
            <v>0</v>
          </cell>
          <cell r="U29">
            <v>0</v>
          </cell>
        </row>
        <row r="30">
          <cell r="C30" t="str">
            <v>Medicaid OP U&amp;C Revenue</v>
          </cell>
          <cell r="E30">
            <v>10525220</v>
          </cell>
          <cell r="F30">
            <v>4.0260899096632781E-2</v>
          </cell>
          <cell r="H30">
            <v>10455466</v>
          </cell>
          <cell r="I30">
            <v>3.9698124388420318E-2</v>
          </cell>
          <cell r="K30">
            <v>2760258</v>
          </cell>
          <cell r="L30">
            <v>0.18312337480756427</v>
          </cell>
          <cell r="N30">
            <v>8236039.5232617594</v>
          </cell>
          <cell r="O30">
            <v>0.18312337480756427</v>
          </cell>
          <cell r="Q30">
            <v>9097915.3636181802</v>
          </cell>
          <cell r="R30">
            <v>0.1831233748075643</v>
          </cell>
          <cell r="T30">
            <v>9862140.2981117163</v>
          </cell>
          <cell r="U30">
            <v>0.18312337480756427</v>
          </cell>
        </row>
        <row r="31">
          <cell r="C31" t="str">
            <v>Medicaid Level II Revenue</v>
          </cell>
          <cell r="F31">
            <v>0</v>
          </cell>
          <cell r="H31">
            <v>2731146</v>
          </cell>
          <cell r="I31">
            <v>1.46028692521339E-2</v>
          </cell>
          <cell r="K31">
            <v>563698</v>
          </cell>
          <cell r="L31">
            <v>1.1587989414415313E-2</v>
          </cell>
          <cell r="N31">
            <v>1709208.6463403387</v>
          </cell>
          <cell r="O31">
            <v>1.1587989414415313E-2</v>
          </cell>
          <cell r="Q31">
            <v>1648349.3602710674</v>
          </cell>
          <cell r="R31">
            <v>1.1587989414415313E-2</v>
          </cell>
          <cell r="T31">
            <v>1786862.8805754883</v>
          </cell>
          <cell r="U31">
            <v>1.1587989414415313E-2</v>
          </cell>
        </row>
        <row r="32">
          <cell r="C32" t="str">
            <v>Catamount IP Revenue</v>
          </cell>
          <cell r="E32">
            <v>2760989</v>
          </cell>
          <cell r="F32">
            <v>1.5737119317438802E-2</v>
          </cell>
          <cell r="H32">
            <v>3270131</v>
          </cell>
          <cell r="I32">
            <v>1.748470987283356E-2</v>
          </cell>
          <cell r="K32">
            <v>639019</v>
          </cell>
          <cell r="L32">
            <v>1.3136369842735399E-2</v>
          </cell>
          <cell r="N32">
            <v>1937592.11488378</v>
          </cell>
          <cell r="O32">
            <v>1.3136369842735399E-2</v>
          </cell>
          <cell r="Q32">
            <v>1868600.8462883623</v>
          </cell>
          <cell r="R32">
            <v>1.3136369842735399E-2</v>
          </cell>
          <cell r="T32">
            <v>2025622.4628834375</v>
          </cell>
          <cell r="U32">
            <v>1.3136369842735399E-2</v>
          </cell>
        </row>
        <row r="33">
          <cell r="C33" t="str">
            <v>Catamount OP Revenue</v>
          </cell>
          <cell r="E33">
            <v>6050347</v>
          </cell>
          <cell r="F33">
            <v>2.3143688214271516E-2</v>
          </cell>
          <cell r="H33">
            <v>6343118</v>
          </cell>
          <cell r="I33">
            <v>2.4084042487864998E-2</v>
          </cell>
          <cell r="K33">
            <v>1682298</v>
          </cell>
          <cell r="L33">
            <v>2.0271311273072395E-2</v>
          </cell>
          <cell r="N33">
            <v>4922333.7655580482</v>
          </cell>
          <cell r="O33">
            <v>2.0271311273072395E-2</v>
          </cell>
          <cell r="Q33">
            <v>4935184.966052725</v>
          </cell>
          <cell r="R33">
            <v>2.0271311273072395E-2</v>
          </cell>
          <cell r="T33">
            <v>5349740.4981738683</v>
          </cell>
          <cell r="U33">
            <v>2.0271311273072395E-2</v>
          </cell>
        </row>
        <row r="34">
          <cell r="C34" t="str">
            <v>Catamount IP Physician Revenue</v>
          </cell>
          <cell r="K34">
            <v>72448</v>
          </cell>
          <cell r="L34">
            <v>1.0970208059638392E-2</v>
          </cell>
          <cell r="N34">
            <v>214376.8549154854</v>
          </cell>
          <cell r="O34">
            <v>1.0970208059638392E-2</v>
          </cell>
          <cell r="Q34">
            <v>211070.78525296832</v>
          </cell>
          <cell r="R34">
            <v>1.0970208059638392E-2</v>
          </cell>
          <cell r="T34">
            <v>228800.72581687529</v>
          </cell>
          <cell r="U34">
            <v>1.0970208059638392E-2</v>
          </cell>
        </row>
        <row r="35">
          <cell r="C35" t="str">
            <v>Catamount OP Physician Revenue</v>
          </cell>
          <cell r="K35">
            <v>379863</v>
          </cell>
          <cell r="L35">
            <v>2.5201192977078877E-2</v>
          </cell>
          <cell r="N35">
            <v>1133432.7013724013</v>
          </cell>
          <cell r="O35">
            <v>2.5201192977078877E-2</v>
          </cell>
          <cell r="Q35">
            <v>1252042.8973560054</v>
          </cell>
          <cell r="R35">
            <v>2.520119297707888E-2</v>
          </cell>
          <cell r="T35">
            <v>1357214.506782196</v>
          </cell>
          <cell r="U35">
            <v>2.5201192977078877E-2</v>
          </cell>
        </row>
        <row r="36">
          <cell r="C36" t="str">
            <v xml:space="preserve">   TOTAL MEDICAID</v>
          </cell>
          <cell r="E36">
            <v>80732381</v>
          </cell>
          <cell r="F36">
            <v>0.18164292160312348</v>
          </cell>
          <cell r="H36">
            <v>80452543</v>
          </cell>
          <cell r="I36">
            <v>0.17512924777556588</v>
          </cell>
          <cell r="K36">
            <v>27130966</v>
          </cell>
          <cell r="L36">
            <v>0.1769663838003552</v>
          </cell>
          <cell r="N36">
            <v>80480151.245492131</v>
          </cell>
          <cell r="O36">
            <v>0.17694243546059246</v>
          </cell>
          <cell r="Q36">
            <v>80628136.537071005</v>
          </cell>
          <cell r="R36">
            <v>0.17735077074564046</v>
          </cell>
          <cell r="T36">
            <v>87401663.451082885</v>
          </cell>
          <cell r="U36">
            <v>0.17735069977669293</v>
          </cell>
        </row>
        <row r="38">
          <cell r="C38" t="str">
            <v>Commercial &amp; Self:</v>
          </cell>
        </row>
        <row r="39">
          <cell r="C39" t="str">
            <v>Blue Cross IP Revenue</v>
          </cell>
          <cell r="E39">
            <v>17094911</v>
          </cell>
          <cell r="F39">
            <v>9.7437785564519486E-2</v>
          </cell>
          <cell r="H39">
            <v>20491874</v>
          </cell>
          <cell r="I39">
            <v>0.10956578548096738</v>
          </cell>
          <cell r="K39">
            <v>5497394</v>
          </cell>
          <cell r="L39">
            <v>0.1130104124528919</v>
          </cell>
          <cell r="N39">
            <v>16668842.815017086</v>
          </cell>
          <cell r="O39">
            <v>0.1130104124528919</v>
          </cell>
          <cell r="Q39">
            <v>16075320.265564194</v>
          </cell>
          <cell r="R39">
            <v>0.1130104124528919</v>
          </cell>
          <cell r="T39">
            <v>17426155.988664862</v>
          </cell>
          <cell r="U39">
            <v>0.11301041245289188</v>
          </cell>
        </row>
        <row r="40">
          <cell r="C40" t="str">
            <v>Blue Cross IP Psych Revenue</v>
          </cell>
          <cell r="F40">
            <v>0</v>
          </cell>
          <cell r="H40">
            <v>338345</v>
          </cell>
          <cell r="I40">
            <v>1.8090602981727247E-3</v>
          </cell>
          <cell r="K40">
            <v>152516</v>
          </cell>
          <cell r="L40">
            <v>3.1352848396286057E-3</v>
          </cell>
          <cell r="N40">
            <v>462449.15877871326</v>
          </cell>
          <cell r="O40">
            <v>3.1352848396286057E-3</v>
          </cell>
          <cell r="Q40">
            <v>445982.86854149227</v>
          </cell>
          <cell r="R40">
            <v>3.1352848396286057E-3</v>
          </cell>
          <cell r="T40">
            <v>483459.54588068638</v>
          </cell>
          <cell r="U40">
            <v>3.1352848396286057E-3</v>
          </cell>
        </row>
        <row r="41">
          <cell r="C41" t="str">
            <v>Blue Cross OP Revenue</v>
          </cell>
          <cell r="E41">
            <v>48226857</v>
          </cell>
          <cell r="F41">
            <v>0.18447658323766516</v>
          </cell>
          <cell r="H41">
            <v>53969859</v>
          </cell>
          <cell r="I41">
            <v>0.20491694734672808</v>
          </cell>
          <cell r="K41">
            <v>17364333</v>
          </cell>
          <cell r="L41">
            <v>0.20923629421914727</v>
          </cell>
          <cell r="N41">
            <v>50807313.949308552</v>
          </cell>
          <cell r="O41">
            <v>0.20923629421914727</v>
          </cell>
          <cell r="Q41">
            <v>50939961.390391722</v>
          </cell>
          <cell r="R41">
            <v>0.20923629421914727</v>
          </cell>
          <cell r="T41">
            <v>55218918.095294029</v>
          </cell>
          <cell r="U41">
            <v>0.20923629421914727</v>
          </cell>
        </row>
        <row r="42">
          <cell r="C42" t="str">
            <v>Blue Shield IP Revenue</v>
          </cell>
          <cell r="E42">
            <v>3012018</v>
          </cell>
          <cell r="F42">
            <v>1.7167937522486829E-2</v>
          </cell>
          <cell r="H42">
            <v>3043980</v>
          </cell>
          <cell r="I42">
            <v>1.6275527542691071E-2</v>
          </cell>
          <cell r="K42">
            <v>864959</v>
          </cell>
          <cell r="L42">
            <v>0.13097366653402115</v>
          </cell>
          <cell r="N42">
            <v>2559452.1594915437</v>
          </cell>
          <cell r="O42">
            <v>1.7352418965580589E-2</v>
          </cell>
          <cell r="Q42">
            <v>2519980.8875555187</v>
          </cell>
          <cell r="R42">
            <v>1.771560844645223E-2</v>
          </cell>
          <cell r="T42">
            <v>2731659.2176711382</v>
          </cell>
          <cell r="U42">
            <v>1.7715090756134762E-2</v>
          </cell>
        </row>
        <row r="43">
          <cell r="C43" t="str">
            <v>Blue Shield OP Revenue</v>
          </cell>
          <cell r="E43">
            <v>8497275</v>
          </cell>
          <cell r="F43">
            <v>3.2503637108900363E-2</v>
          </cell>
          <cell r="H43">
            <v>10042855</v>
          </cell>
          <cell r="I43">
            <v>3.8131490935446488E-2</v>
          </cell>
          <cell r="K43">
            <v>3433081</v>
          </cell>
          <cell r="L43">
            <v>0.22776036830895069</v>
          </cell>
          <cell r="N43">
            <v>10243604.33066728</v>
          </cell>
          <cell r="O43">
            <v>0.22776036830895069</v>
          </cell>
          <cell r="Q43">
            <v>11315565.564684775</v>
          </cell>
          <cell r="R43">
            <v>0.22776036830895069</v>
          </cell>
          <cell r="T43">
            <v>12266073.126780784</v>
          </cell>
          <cell r="U43">
            <v>0.22776036830895069</v>
          </cell>
        </row>
        <row r="44">
          <cell r="C44" t="str">
            <v>M'care HMO IP Revenue</v>
          </cell>
          <cell r="E44">
            <v>4897121</v>
          </cell>
          <cell r="F44">
            <v>2.7912670962809059E-2</v>
          </cell>
          <cell r="H44">
            <v>5508728</v>
          </cell>
          <cell r="I44">
            <v>2.9454022131943543E-2</v>
          </cell>
          <cell r="K44">
            <v>1800590</v>
          </cell>
          <cell r="L44">
            <v>3.7014887155359902E-2</v>
          </cell>
          <cell r="N44">
            <v>5459632.6339883246</v>
          </cell>
          <cell r="O44">
            <v>3.7014887155359902E-2</v>
          </cell>
          <cell r="Q44">
            <v>5265233.1117202491</v>
          </cell>
          <cell r="R44">
            <v>3.7014887155359902E-2</v>
          </cell>
          <cell r="T44">
            <v>5707679.3498210358</v>
          </cell>
          <cell r="U44">
            <v>3.7014887155359902E-2</v>
          </cell>
        </row>
        <row r="45">
          <cell r="C45" t="str">
            <v>M'care HMO IP U&amp;C Revenue</v>
          </cell>
          <cell r="F45">
            <v>0</v>
          </cell>
          <cell r="I45">
            <v>0</v>
          </cell>
          <cell r="K45">
            <v>272282</v>
          </cell>
          <cell r="L45">
            <v>4.1229436159651897E-2</v>
          </cell>
          <cell r="N45">
            <v>805694.55071359046</v>
          </cell>
          <cell r="O45">
            <v>4.1229436159651897E-2</v>
          </cell>
          <cell r="Q45">
            <v>793269.31799702847</v>
          </cell>
          <cell r="R45">
            <v>4.1229436159651897E-2</v>
          </cell>
          <cell r="T45">
            <v>859903.92042389628</v>
          </cell>
          <cell r="U45">
            <v>4.1229436159651897E-2</v>
          </cell>
        </row>
        <row r="46">
          <cell r="C46" t="str">
            <v>M'care HMO OP Revenue</v>
          </cell>
          <cell r="E46">
            <v>6355541</v>
          </cell>
          <cell r="F46">
            <v>2.4311111302710308E-2</v>
          </cell>
          <cell r="H46">
            <v>5631031</v>
          </cell>
          <cell r="I46">
            <v>2.1380335326330824E-2</v>
          </cell>
          <cell r="K46">
            <v>2114384</v>
          </cell>
          <cell r="L46">
            <v>2.5477850068658409E-2</v>
          </cell>
          <cell r="N46">
            <v>6186599.3757085176</v>
          </cell>
          <cell r="O46">
            <v>2.5477850068658409E-2</v>
          </cell>
          <cell r="Q46">
            <v>6202751.3135380447</v>
          </cell>
          <cell r="R46">
            <v>2.5477850068658412E-2</v>
          </cell>
          <cell r="T46">
            <v>6723782.4175567329</v>
          </cell>
          <cell r="U46">
            <v>2.5477850068658409E-2</v>
          </cell>
        </row>
        <row r="47">
          <cell r="C47" t="str">
            <v>M'care HMO OP U&amp;C Revenue</v>
          </cell>
          <cell r="E47">
            <v>1506905</v>
          </cell>
          <cell r="F47">
            <v>5.7641883165588381E-3</v>
          </cell>
          <cell r="H47">
            <v>1620239</v>
          </cell>
          <cell r="I47">
            <v>6.151849124751565E-3</v>
          </cell>
          <cell r="K47">
            <v>312265</v>
          </cell>
          <cell r="L47">
            <v>2.0716549190069936E-2</v>
          </cell>
          <cell r="N47">
            <v>931734.23706455459</v>
          </cell>
          <cell r="O47">
            <v>2.0716549190069936E-2</v>
          </cell>
          <cell r="Q47">
            <v>1029237.3180406437</v>
          </cell>
          <cell r="R47">
            <v>2.0716549190069936E-2</v>
          </cell>
          <cell r="T47">
            <v>1115693.2577280295</v>
          </cell>
          <cell r="U47">
            <v>2.0716549190069936E-2</v>
          </cell>
        </row>
        <row r="48">
          <cell r="C48" t="str">
            <v>Pace VT IP Revenue</v>
          </cell>
          <cell r="E48">
            <v>530963</v>
          </cell>
          <cell r="F48">
            <v>3.0263894872979424E-3</v>
          </cell>
          <cell r="H48">
            <v>10441</v>
          </cell>
          <cell r="I48">
            <v>5.5825854004703538E-5</v>
          </cell>
          <cell r="K48">
            <v>1663</v>
          </cell>
          <cell r="L48">
            <v>3.4186437411828079E-5</v>
          </cell>
          <cell r="N48">
            <v>5042.4411278095422</v>
          </cell>
          <cell r="O48">
            <v>3.4186437411828079E-5</v>
          </cell>
          <cell r="Q48">
            <v>4862.8964199461152</v>
          </cell>
          <cell r="R48">
            <v>3.4186437411828079E-5</v>
          </cell>
          <cell r="T48">
            <v>5271.5336410578657</v>
          </cell>
          <cell r="U48">
            <v>3.4186437411828079E-5</v>
          </cell>
        </row>
        <row r="49">
          <cell r="C49" t="str">
            <v>Pace VT OP Revenue</v>
          </cell>
          <cell r="E49">
            <v>676304</v>
          </cell>
          <cell r="F49">
            <v>2.5869869800962957E-3</v>
          </cell>
          <cell r="H49">
            <v>7192</v>
          </cell>
          <cell r="I49">
            <v>2.7307143517230023E-5</v>
          </cell>
          <cell r="L49">
            <v>0</v>
          </cell>
          <cell r="N49">
            <v>0</v>
          </cell>
          <cell r="O49">
            <v>0</v>
          </cell>
          <cell r="Q49">
            <v>0</v>
          </cell>
          <cell r="R49">
            <v>0</v>
          </cell>
          <cell r="T49">
            <v>0</v>
          </cell>
          <cell r="U49">
            <v>0</v>
          </cell>
        </row>
        <row r="50">
          <cell r="C50" t="str">
            <v>Commercial IP Revenue</v>
          </cell>
          <cell r="E50">
            <v>13309288</v>
          </cell>
          <cell r="F50">
            <v>7.5860444676221619E-2</v>
          </cell>
          <cell r="H50">
            <v>14604464</v>
          </cell>
          <cell r="I50">
            <v>7.8087029506843084E-2</v>
          </cell>
          <cell r="K50">
            <v>3186898</v>
          </cell>
          <cell r="L50">
            <v>6.551334276300666E-2</v>
          </cell>
          <cell r="N50">
            <v>9663106.1607540436</v>
          </cell>
          <cell r="O50">
            <v>6.551334276300666E-2</v>
          </cell>
          <cell r="Q50">
            <v>9319034.8015234116</v>
          </cell>
          <cell r="R50">
            <v>6.551334276300666E-2</v>
          </cell>
          <cell r="T50">
            <v>10102128.693698155</v>
          </cell>
          <cell r="U50">
            <v>6.551334276300666E-2</v>
          </cell>
        </row>
        <row r="51">
          <cell r="C51" t="str">
            <v>Commercial OP Revenue</v>
          </cell>
          <cell r="E51">
            <v>34684053</v>
          </cell>
          <cell r="F51">
            <v>0.1326728712649487</v>
          </cell>
          <cell r="H51">
            <v>32841434</v>
          </cell>
          <cell r="I51">
            <v>0.12469490427553361</v>
          </cell>
          <cell r="K51">
            <v>6168639</v>
          </cell>
          <cell r="L51">
            <v>7.4330707936533263E-2</v>
          </cell>
          <cell r="N51">
            <v>18049180.369493533</v>
          </cell>
          <cell r="O51">
            <v>7.4330707936533263E-2</v>
          </cell>
          <cell r="Q51">
            <v>18096303.065096978</v>
          </cell>
          <cell r="R51">
            <v>7.4330707936533263E-2</v>
          </cell>
          <cell r="T51">
            <v>19616392.504131109</v>
          </cell>
          <cell r="U51">
            <v>7.4330707936533263E-2</v>
          </cell>
        </row>
        <row r="52">
          <cell r="C52" t="str">
            <v>Commercial IP Physician Revenue</v>
          </cell>
          <cell r="K52">
            <v>464865</v>
          </cell>
          <cell r="L52">
            <v>7.0390704638413779E-2</v>
          </cell>
          <cell r="N52">
            <v>1375556.2149443342</v>
          </cell>
          <cell r="O52">
            <v>7.0390704638413779E-2</v>
          </cell>
          <cell r="Q52">
            <v>1354342.7090688648</v>
          </cell>
          <cell r="R52">
            <v>7.0390704638413779E-2</v>
          </cell>
          <cell r="T52">
            <v>1468107.4619984229</v>
          </cell>
          <cell r="U52">
            <v>7.0390704638413779E-2</v>
          </cell>
        </row>
        <row r="53">
          <cell r="C53" t="str">
            <v>Commercial OP Physician Revenue</v>
          </cell>
          <cell r="K53">
            <v>1223712</v>
          </cell>
          <cell r="L53">
            <v>8.1184538268710429E-2</v>
          </cell>
          <cell r="N53">
            <v>3651303.7538844901</v>
          </cell>
          <cell r="O53">
            <v>8.1184538268710429E-2</v>
          </cell>
          <cell r="Q53">
            <v>4033401.299966862</v>
          </cell>
          <cell r="R53">
            <v>8.1184538268710429E-2</v>
          </cell>
          <cell r="T53">
            <v>4372207.0286483672</v>
          </cell>
          <cell r="U53">
            <v>8.1184538268710416E-2</v>
          </cell>
        </row>
        <row r="54">
          <cell r="C54" t="str">
            <v>CDPHP IP Revenue</v>
          </cell>
          <cell r="K54">
            <v>157904</v>
          </cell>
          <cell r="L54">
            <v>3.246046429992364E-3</v>
          </cell>
          <cell r="N54">
            <v>478786.30417657126</v>
          </cell>
          <cell r="O54">
            <v>3.246046429992364E-3</v>
          </cell>
          <cell r="Q54">
            <v>461738.30204159435</v>
          </cell>
          <cell r="R54">
            <v>3.246046429992364E-3</v>
          </cell>
          <cell r="T54">
            <v>500538.93449043977</v>
          </cell>
          <cell r="U54">
            <v>3.246046429992364E-3</v>
          </cell>
        </row>
        <row r="55">
          <cell r="C55" t="str">
            <v>CDPHP OP Revenue</v>
          </cell>
          <cell r="K55">
            <v>251175</v>
          </cell>
          <cell r="L55">
            <v>3.0266020699150561E-3</v>
          </cell>
          <cell r="N55">
            <v>734927.57143148407</v>
          </cell>
          <cell r="O55">
            <v>3.0266020699150561E-3</v>
          </cell>
          <cell r="Q55">
            <v>736846.31607972737</v>
          </cell>
          <cell r="R55">
            <v>3.0266020699150561E-3</v>
          </cell>
          <cell r="T55">
            <v>798741.40587982722</v>
          </cell>
          <cell r="U55">
            <v>3.0266020699150561E-3</v>
          </cell>
        </row>
        <row r="56">
          <cell r="C56" t="str">
            <v>CDPHP IP Physician Revenue</v>
          </cell>
          <cell r="K56">
            <v>30485</v>
          </cell>
          <cell r="L56">
            <v>4.6160942013316643E-3</v>
          </cell>
          <cell r="N56">
            <v>90206.471153083228</v>
          </cell>
          <cell r="O56">
            <v>4.6160942013316643E-3</v>
          </cell>
          <cell r="Q56">
            <v>88815.328075816302</v>
          </cell>
          <cell r="R56">
            <v>4.6160942013316643E-3</v>
          </cell>
          <cell r="T56">
            <v>96275.813363066525</v>
          </cell>
          <cell r="U56">
            <v>4.6160942013316643E-3</v>
          </cell>
        </row>
        <row r="57">
          <cell r="C57" t="str">
            <v>CDPHP OP Physician Revenue</v>
          </cell>
          <cell r="K57">
            <v>46750</v>
          </cell>
          <cell r="L57">
            <v>3.1015281079716569E-3</v>
          </cell>
          <cell r="N57">
            <v>139492.34010461604</v>
          </cell>
          <cell r="O57">
            <v>3.1015281079716573E-3</v>
          </cell>
          <cell r="Q57">
            <v>154089.77829215597</v>
          </cell>
          <cell r="R57">
            <v>3.1015281079716569E-3</v>
          </cell>
          <cell r="T57">
            <v>167033.32041306383</v>
          </cell>
          <cell r="U57">
            <v>3.1015281079716569E-3</v>
          </cell>
        </row>
        <row r="58">
          <cell r="C58" t="str">
            <v>CIGNA IP Revenue</v>
          </cell>
          <cell r="K58">
            <v>1255621</v>
          </cell>
          <cell r="L58">
            <v>2.5811911442860484E-2</v>
          </cell>
          <cell r="N58">
            <v>3807212.8510771771</v>
          </cell>
          <cell r="O58">
            <v>2.5811911442860484E-2</v>
          </cell>
          <cell r="Q58">
            <v>3671650.5506368978</v>
          </cell>
          <cell r="R58">
            <v>2.5811911442860484E-2</v>
          </cell>
          <cell r="T58">
            <v>3980185.4130599634</v>
          </cell>
          <cell r="U58">
            <v>2.5811911442860484E-2</v>
          </cell>
        </row>
        <row r="59">
          <cell r="C59" t="str">
            <v>CIGNA OP Revenue</v>
          </cell>
          <cell r="K59">
            <v>4078368</v>
          </cell>
          <cell r="L59">
            <v>4.9143414076541561E-2</v>
          </cell>
          <cell r="N59">
            <v>11933134.625834094</v>
          </cell>
          <cell r="O59">
            <v>4.9143414076541561E-2</v>
          </cell>
          <cell r="Q59">
            <v>11964289.584622057</v>
          </cell>
          <cell r="R59">
            <v>4.9143414076541561E-2</v>
          </cell>
          <cell r="T59">
            <v>12969289.897542745</v>
          </cell>
          <cell r="U59">
            <v>4.9143414076541561E-2</v>
          </cell>
        </row>
        <row r="60">
          <cell r="C60" t="str">
            <v>CIGNA IP Physician Revenue</v>
          </cell>
          <cell r="K60">
            <v>181833</v>
          </cell>
          <cell r="L60">
            <v>2.753348390719175E-2</v>
          </cell>
          <cell r="N60">
            <v>538051.93600717012</v>
          </cell>
          <cell r="O60">
            <v>2.753348390719175E-2</v>
          </cell>
          <cell r="Q60">
            <v>529754.22502902756</v>
          </cell>
          <cell r="R60">
            <v>2.753348390719175E-2</v>
          </cell>
          <cell r="T60">
            <v>574253.56638499186</v>
          </cell>
          <cell r="U60">
            <v>2.7533483907191753E-2</v>
          </cell>
        </row>
        <row r="61">
          <cell r="C61" t="str">
            <v>CIGNA OP Physician Revenue</v>
          </cell>
          <cell r="K61">
            <v>813967</v>
          </cell>
          <cell r="L61">
            <v>5.4000888330724403E-2</v>
          </cell>
          <cell r="N61">
            <v>2428709.3389932406</v>
          </cell>
          <cell r="O61">
            <v>5.4000888330724403E-2</v>
          </cell>
          <cell r="Q61">
            <v>2682866.1939493334</v>
          </cell>
          <cell r="R61">
            <v>5.4000888330724403E-2</v>
          </cell>
          <cell r="T61">
            <v>2908226.9672012907</v>
          </cell>
          <cell r="U61">
            <v>5.4000888330724403E-2</v>
          </cell>
        </row>
        <row r="62">
          <cell r="C62" t="str">
            <v>Workers Comp IP Revenue</v>
          </cell>
          <cell r="E62">
            <v>669929</v>
          </cell>
          <cell r="F62">
            <v>3.8184696162181231E-3</v>
          </cell>
          <cell r="H62">
            <v>405571</v>
          </cell>
          <cell r="I62">
            <v>2.1685037290050395E-3</v>
          </cell>
          <cell r="K62">
            <v>30212</v>
          </cell>
          <cell r="L62">
            <v>6.2107074388824412E-4</v>
          </cell>
          <cell r="N62">
            <v>91606.873934685442</v>
          </cell>
          <cell r="O62">
            <v>6.2107074388824412E-4</v>
          </cell>
          <cell r="Q62">
            <v>88345.055104877945</v>
          </cell>
          <cell r="R62">
            <v>6.2107074388824412E-4</v>
          </cell>
          <cell r="T62">
            <v>95768.836057510678</v>
          </cell>
          <cell r="U62">
            <v>6.2107074388824412E-4</v>
          </cell>
        </row>
        <row r="63">
          <cell r="C63" t="str">
            <v>Workers Comp OP Revenue</v>
          </cell>
          <cell r="E63">
            <v>3687814</v>
          </cell>
          <cell r="F63">
            <v>1.4106565690897646E-2</v>
          </cell>
          <cell r="H63">
            <v>3405863</v>
          </cell>
          <cell r="I63">
            <v>1.2931644847194605E-2</v>
          </cell>
          <cell r="K63">
            <v>985461</v>
          </cell>
          <cell r="L63">
            <v>1.1874582671127943E-2</v>
          </cell>
          <cell r="N63">
            <v>2883417.7743423576</v>
          </cell>
          <cell r="O63">
            <v>1.1874582671127943E-2</v>
          </cell>
          <cell r="Q63">
            <v>2890945.784772546</v>
          </cell>
          <cell r="R63">
            <v>1.1874582671127943E-2</v>
          </cell>
          <cell r="T63">
            <v>3133785.2277485435</v>
          </cell>
          <cell r="U63">
            <v>1.1874582671127943E-2</v>
          </cell>
        </row>
        <row r="64">
          <cell r="C64" t="str">
            <v>Workers Comp IP Physician Revenue</v>
          </cell>
          <cell r="K64">
            <v>9051</v>
          </cell>
          <cell r="L64">
            <v>1.3705188983517433E-3</v>
          </cell>
          <cell r="N64">
            <v>26782.311642006112</v>
          </cell>
          <cell r="O64">
            <v>1.3705188983517433E-3</v>
          </cell>
          <cell r="Q64">
            <v>26369.281102647641</v>
          </cell>
          <cell r="R64">
            <v>1.3705188983517433E-3</v>
          </cell>
          <cell r="T64">
            <v>28584.300040974747</v>
          </cell>
          <cell r="U64">
            <v>1.3705188983517433E-3</v>
          </cell>
        </row>
        <row r="65">
          <cell r="C65" t="str">
            <v>Workers Comp OP Physician Revenue</v>
          </cell>
          <cell r="K65">
            <v>438484</v>
          </cell>
          <cell r="L65">
            <v>2.9090277024510034E-2</v>
          </cell>
          <cell r="N65">
            <v>1308345.6525867905</v>
          </cell>
          <cell r="O65">
            <v>2.9090277024510031E-2</v>
          </cell>
          <cell r="Q65">
            <v>1445259.9432012348</v>
          </cell>
          <cell r="R65">
            <v>2.9090277024510034E-2</v>
          </cell>
          <cell r="T65">
            <v>1566661.7854118049</v>
          </cell>
          <cell r="U65">
            <v>2.9090277024510031E-2</v>
          </cell>
        </row>
        <row r="66">
          <cell r="C66" t="str">
            <v>Selfpay IP Revenue</v>
          </cell>
          <cell r="E66">
            <v>5971703</v>
          </cell>
          <cell r="F66">
            <v>3.4037586763042971E-2</v>
          </cell>
          <cell r="H66">
            <v>5812433</v>
          </cell>
          <cell r="I66">
            <v>3.1077869559440766E-2</v>
          </cell>
          <cell r="K66">
            <v>1256214</v>
          </cell>
          <cell r="L66">
            <v>2.5824101796068671E-2</v>
          </cell>
          <cell r="N66">
            <v>3809010.9073542613</v>
          </cell>
          <cell r="O66">
            <v>2.5824101796068671E-2</v>
          </cell>
          <cell r="Q66">
            <v>3673384.5840566382</v>
          </cell>
          <cell r="R66">
            <v>2.5824101796068671E-2</v>
          </cell>
          <cell r="T66">
            <v>3982065.1601731009</v>
          </cell>
          <cell r="U66">
            <v>2.5824101796068671E-2</v>
          </cell>
        </row>
        <row r="67">
          <cell r="C67" t="str">
            <v>Selfpay OP Revenue</v>
          </cell>
          <cell r="E67">
            <v>7586791</v>
          </cell>
          <cell r="F67">
            <v>2.9020868629657307E-2</v>
          </cell>
          <cell r="H67">
            <v>8987185</v>
          </cell>
          <cell r="I67">
            <v>3.4123241186164756E-2</v>
          </cell>
          <cell r="K67">
            <v>2113225</v>
          </cell>
          <cell r="L67">
            <v>2.5463884380198046E-2</v>
          </cell>
          <cell r="N67">
            <v>6183208.1900599096</v>
          </cell>
          <cell r="O67">
            <v>2.5463884380198046E-2</v>
          </cell>
          <cell r="Q67">
            <v>6199351.2742015803</v>
          </cell>
          <cell r="R67">
            <v>2.5463884380198046E-2</v>
          </cell>
          <cell r="T67">
            <v>6720096.7749194689</v>
          </cell>
          <cell r="U67">
            <v>2.5463884380198046E-2</v>
          </cell>
        </row>
        <row r="68">
          <cell r="C68" t="str">
            <v>Selfpay IP Physician Revenue</v>
          </cell>
          <cell r="K68">
            <v>149675</v>
          </cell>
          <cell r="L68">
            <v>2.266406099997759E-2</v>
          </cell>
          <cell r="N68">
            <v>442894.98342915304</v>
          </cell>
          <cell r="O68">
            <v>2.266406099997759E-2</v>
          </cell>
          <cell r="Q68">
            <v>436064.76069371181</v>
          </cell>
          <cell r="R68">
            <v>2.266406099997759E-2</v>
          </cell>
          <cell r="T68">
            <v>472694.1894412656</v>
          </cell>
          <cell r="U68">
            <v>2.266406099997759E-2</v>
          </cell>
        </row>
        <row r="69">
          <cell r="C69" t="str">
            <v>Selfpay OP Physician Revenue</v>
          </cell>
          <cell r="K69">
            <v>574793</v>
          </cell>
          <cell r="L69">
            <v>3.8133404187494176E-2</v>
          </cell>
          <cell r="N69">
            <v>1715063.5432246539</v>
          </cell>
          <cell r="O69">
            <v>3.8133404187494176E-2</v>
          </cell>
          <cell r="Q69">
            <v>1894539.592168625</v>
          </cell>
          <cell r="R69">
            <v>3.8133404187494176E-2</v>
          </cell>
          <cell r="T69">
            <v>2053680.9270628064</v>
          </cell>
          <cell r="U69">
            <v>3.8133404187494176E-2</v>
          </cell>
        </row>
        <row r="70">
          <cell r="C70" t="str">
            <v xml:space="preserve">   TOTAL COMMERCIAL AND SELF</v>
          </cell>
          <cell r="E70">
            <v>156707473</v>
          </cell>
          <cell r="F70">
            <v>0.35258223379739773</v>
          </cell>
          <cell r="H70">
            <v>166721494</v>
          </cell>
          <cell r="I70">
            <v>0.36291966348706367</v>
          </cell>
          <cell r="K70">
            <v>55230799</v>
          </cell>
          <cell r="L70">
            <v>0.36025236895119306</v>
          </cell>
          <cell r="N70">
            <v>163480363.82629365</v>
          </cell>
          <cell r="O70">
            <v>0.35942543941265748</v>
          </cell>
          <cell r="Q70">
            <v>164339557.36413819</v>
          </cell>
          <cell r="R70">
            <v>0.36148357650715074</v>
          </cell>
          <cell r="T70">
            <v>178145314.66112912</v>
          </cell>
          <cell r="U70">
            <v>0.36148277926967715</v>
          </cell>
        </row>
        <row r="72">
          <cell r="C72" t="str">
            <v>Total IP Revenue</v>
          </cell>
          <cell r="E72">
            <v>175444371</v>
          </cell>
          <cell r="F72">
            <v>0.39473910880025093</v>
          </cell>
          <cell r="H72">
            <v>187028039</v>
          </cell>
          <cell r="I72">
            <v>0.40712298905218197</v>
          </cell>
          <cell r="K72">
            <v>48645022</v>
          </cell>
          <cell r="L72">
            <v>0.31729550776882487</v>
          </cell>
          <cell r="N72">
            <v>147498292</v>
          </cell>
          <cell r="O72">
            <v>0.32428749957424402</v>
          </cell>
          <cell r="Q72">
            <v>142246364</v>
          </cell>
          <cell r="R72">
            <v>0.31288708104478996</v>
          </cell>
          <cell r="T72">
            <v>154199561</v>
          </cell>
          <cell r="U72">
            <v>0.31289335887656977</v>
          </cell>
        </row>
        <row r="73">
          <cell r="C73" t="str">
            <v>Total OP Revenue</v>
          </cell>
          <cell r="E73">
            <v>261425359</v>
          </cell>
          <cell r="F73">
            <v>0.58819107527505488</v>
          </cell>
          <cell r="H73">
            <v>263374307</v>
          </cell>
          <cell r="I73">
            <v>0.57331368964087259</v>
          </cell>
          <cell r="K73">
            <v>82989106</v>
          </cell>
          <cell r="L73">
            <v>0.54131069213106386</v>
          </cell>
          <cell r="N73">
            <v>242822662</v>
          </cell>
          <cell r="O73">
            <v>0.53386620843000543</v>
          </cell>
          <cell r="Q73">
            <v>243456622</v>
          </cell>
          <cell r="R73">
            <v>0.53551057247835732</v>
          </cell>
          <cell r="T73">
            <v>263906978</v>
          </cell>
          <cell r="U73">
            <v>0.53550568005433552</v>
          </cell>
        </row>
        <row r="74">
          <cell r="C74" t="str">
            <v>Total IP Physician Revenue</v>
          </cell>
          <cell r="K74">
            <v>6604068</v>
          </cell>
          <cell r="L74">
            <v>4.3076167370216169E-2</v>
          </cell>
          <cell r="N74">
            <v>19541731</v>
          </cell>
          <cell r="O74">
            <v>4.2964152312641633E-2</v>
          </cell>
          <cell r="Q74">
            <v>19240363</v>
          </cell>
          <cell r="R74">
            <v>4.2321370107654757E-2</v>
          </cell>
          <cell r="T74">
            <v>20856553</v>
          </cell>
          <cell r="U74">
            <v>4.2320982501092834E-2</v>
          </cell>
        </row>
        <row r="75">
          <cell r="C75" t="str">
            <v>Total OP Physician Revenue</v>
          </cell>
          <cell r="K75">
            <v>15073215</v>
          </cell>
          <cell r="L75">
            <v>9.8317632729895105E-2</v>
          </cell>
          <cell r="N75">
            <v>44975359</v>
          </cell>
          <cell r="O75">
            <v>9.8882139683108813E-2</v>
          </cell>
          <cell r="Q75">
            <v>49681890</v>
          </cell>
          <cell r="R75">
            <v>0.10928097636919802</v>
          </cell>
          <cell r="T75">
            <v>53855169</v>
          </cell>
          <cell r="U75">
            <v>0.10927997856800198</v>
          </cell>
        </row>
        <row r="76">
          <cell r="C76" t="str">
            <v>Total Revenue</v>
          </cell>
          <cell r="E76">
            <v>444456521</v>
          </cell>
          <cell r="H76">
            <v>459389531</v>
          </cell>
          <cell r="K76">
            <v>153311411</v>
          </cell>
          <cell r="N76">
            <v>454838044.00000006</v>
          </cell>
          <cell r="Q76">
            <v>454625239</v>
          </cell>
          <cell r="T76">
            <v>492818260.99999994</v>
          </cell>
        </row>
        <row r="77">
          <cell r="K77">
            <v>153311410</v>
          </cell>
          <cell r="N77" t="str">
            <v>BALANCES</v>
          </cell>
          <cell r="Q77" t="str">
            <v>BALANCES</v>
          </cell>
          <cell r="T77" t="str">
            <v>BALANCES</v>
          </cell>
        </row>
        <row r="78">
          <cell r="C78" t="str">
            <v>Other Payor Revenue</v>
          </cell>
          <cell r="E78">
            <v>55172311</v>
          </cell>
          <cell r="H78">
            <v>53275964</v>
          </cell>
          <cell r="K78">
            <v>11188207</v>
          </cell>
          <cell r="N78">
            <v>33241403.4219543</v>
          </cell>
          <cell r="Q78">
            <v>32988124.939265598</v>
          </cell>
          <cell r="T78">
            <v>35759538.818706229</v>
          </cell>
        </row>
        <row r="79">
          <cell r="C79" t="str">
            <v>Medicaid IP Revenue (w/ Level II)</v>
          </cell>
          <cell r="E79">
            <v>23162590</v>
          </cell>
          <cell r="H79">
            <v>16626920</v>
          </cell>
          <cell r="K79">
            <v>5738256</v>
          </cell>
          <cell r="N79">
            <v>17399169.005592227</v>
          </cell>
          <cell r="Q79">
            <v>16779641.947765674</v>
          </cell>
          <cell r="T79">
            <v>18189662.98556954</v>
          </cell>
        </row>
        <row r="81">
          <cell r="C81" t="str">
            <v>Bad Debt Expense</v>
          </cell>
          <cell r="E81">
            <v>6872448</v>
          </cell>
          <cell r="H81">
            <v>9647180</v>
          </cell>
          <cell r="K81">
            <v>1566557.8</v>
          </cell>
          <cell r="N81">
            <v>7601598.9240000024</v>
          </cell>
          <cell r="Q81">
            <v>9092504.7800000012</v>
          </cell>
          <cell r="T81">
            <v>9856365.2200000025</v>
          </cell>
        </row>
        <row r="82">
          <cell r="C82" t="str">
            <v>Doubtful Accounts % of Gross Revenue</v>
          </cell>
          <cell r="E82">
            <v>1.5462587846697382E-2</v>
          </cell>
          <cell r="H82">
            <v>2.0999999671302914E-2</v>
          </cell>
          <cell r="K82">
            <v>1.0218142209910259E-2</v>
          </cell>
          <cell r="N82">
            <v>1.6712759682872967E-2</v>
          </cell>
          <cell r="Q82">
            <v>2.0000000000000004E-2</v>
          </cell>
          <cell r="T82">
            <v>2.0000000000000007E-2</v>
          </cell>
        </row>
        <row r="83">
          <cell r="T83">
            <v>0</v>
          </cell>
          <cell r="W83" t="str">
            <v>Bad Debt Adder</v>
          </cell>
        </row>
        <row r="84">
          <cell r="C84" t="str">
            <v>DAYS</v>
          </cell>
        </row>
        <row r="86">
          <cell r="C86" t="str">
            <v>Medicare IP DRG Days</v>
          </cell>
          <cell r="E86">
            <v>12714</v>
          </cell>
          <cell r="F86">
            <v>0.4275481723105895</v>
          </cell>
          <cell r="H86">
            <v>14494</v>
          </cell>
          <cell r="I86">
            <v>0.47398541482716899</v>
          </cell>
          <cell r="K86">
            <v>4046</v>
          </cell>
          <cell r="L86">
            <v>0.4225587467362924</v>
          </cell>
          <cell r="N86">
            <v>12497.174934725848</v>
          </cell>
          <cell r="O86">
            <v>0.4225587467362924</v>
          </cell>
          <cell r="Q86">
            <v>12027.289608355091</v>
          </cell>
          <cell r="R86">
            <v>0.4225587467362924</v>
          </cell>
          <cell r="T86">
            <v>12027.289608355091</v>
          </cell>
          <cell r="U86">
            <v>0.4225587467362924</v>
          </cell>
        </row>
        <row r="87">
          <cell r="C87" t="str">
            <v>Medicare Rehab Days</v>
          </cell>
          <cell r="E87">
            <v>0</v>
          </cell>
          <cell r="F87">
            <v>0</v>
          </cell>
          <cell r="H87">
            <v>0</v>
          </cell>
          <cell r="I87">
            <v>0</v>
          </cell>
          <cell r="L87">
            <v>0</v>
          </cell>
          <cell r="N87">
            <v>0</v>
          </cell>
          <cell r="O87">
            <v>0</v>
          </cell>
          <cell r="Q87">
            <v>0</v>
          </cell>
          <cell r="R87">
            <v>0</v>
          </cell>
          <cell r="T87">
            <v>0</v>
          </cell>
          <cell r="U87">
            <v>0</v>
          </cell>
        </row>
        <row r="88">
          <cell r="C88" t="str">
            <v>Medicare Psych Days</v>
          </cell>
          <cell r="E88">
            <v>2592</v>
          </cell>
          <cell r="F88">
            <v>8.7164138951474596E-2</v>
          </cell>
          <cell r="H88">
            <v>2853</v>
          </cell>
          <cell r="I88">
            <v>9.3299323064848422E-2</v>
          </cell>
          <cell r="K88">
            <v>884</v>
          </cell>
          <cell r="L88">
            <v>9.2323759791122714E-2</v>
          </cell>
          <cell r="N88">
            <v>2730.4751958224542</v>
          </cell>
          <cell r="O88">
            <v>9.2323759791122714E-2</v>
          </cell>
          <cell r="Q88">
            <v>2627.8111749347258</v>
          </cell>
          <cell r="R88">
            <v>9.2323759791122714E-2</v>
          </cell>
          <cell r="T88">
            <v>2627.8111749347258</v>
          </cell>
          <cell r="U88">
            <v>9.2323759791122714E-2</v>
          </cell>
        </row>
        <row r="89">
          <cell r="C89" t="str">
            <v>Medicare Swing Days</v>
          </cell>
          <cell r="E89">
            <v>617</v>
          </cell>
          <cell r="F89">
            <v>2.0748562397013823E-2</v>
          </cell>
          <cell r="H89">
            <v>224</v>
          </cell>
          <cell r="I89">
            <v>7.3252885967494035E-3</v>
          </cell>
          <cell r="K89">
            <v>181</v>
          </cell>
          <cell r="L89">
            <v>1.8903394255874673E-2</v>
          </cell>
          <cell r="N89">
            <v>559.06788511749346</v>
          </cell>
          <cell r="O89">
            <v>1.8903394255874673E-2</v>
          </cell>
          <cell r="Q89">
            <v>538.04731070496075</v>
          </cell>
          <cell r="R89">
            <v>1.8903394255874669E-2</v>
          </cell>
          <cell r="T89">
            <v>538.04731070496075</v>
          </cell>
          <cell r="U89">
            <v>1.8903394255874669E-2</v>
          </cell>
        </row>
        <row r="90">
          <cell r="C90" t="str">
            <v>Medicaid DRG Days</v>
          </cell>
          <cell r="E90">
            <v>3487</v>
          </cell>
          <cell r="F90">
            <v>0.11726132427615428</v>
          </cell>
          <cell r="H90">
            <v>3403</v>
          </cell>
          <cell r="I90">
            <v>0.11128552274436705</v>
          </cell>
          <cell r="K90">
            <v>1122</v>
          </cell>
          <cell r="L90">
            <v>0.11718015665796344</v>
          </cell>
          <cell r="N90">
            <v>3465.603133159269</v>
          </cell>
          <cell r="O90">
            <v>0.11718015665796344</v>
          </cell>
          <cell r="Q90">
            <v>3335.2987989556136</v>
          </cell>
          <cell r="R90">
            <v>0.11718015665796344</v>
          </cell>
          <cell r="T90">
            <v>3335.2987989556136</v>
          </cell>
          <cell r="U90">
            <v>0.11718015665796344</v>
          </cell>
        </row>
        <row r="91">
          <cell r="C91" t="str">
            <v>Medicaid Rehab Days</v>
          </cell>
          <cell r="E91">
            <v>0</v>
          </cell>
          <cell r="F91">
            <v>0</v>
          </cell>
          <cell r="H91">
            <v>0</v>
          </cell>
          <cell r="I91">
            <v>0</v>
          </cell>
          <cell r="K91">
            <v>0</v>
          </cell>
          <cell r="L91">
            <v>0</v>
          </cell>
          <cell r="N91">
            <v>0</v>
          </cell>
          <cell r="O91">
            <v>0</v>
          </cell>
          <cell r="Q91">
            <v>0</v>
          </cell>
          <cell r="R91">
            <v>0</v>
          </cell>
          <cell r="T91">
            <v>0</v>
          </cell>
          <cell r="U91">
            <v>0</v>
          </cell>
        </row>
        <row r="92">
          <cell r="C92" t="str">
            <v>Medicaid Psych Days</v>
          </cell>
          <cell r="E92">
            <v>2340</v>
          </cell>
          <cell r="F92">
            <v>7.8689847664525678E-2</v>
          </cell>
          <cell r="H92">
            <v>1984</v>
          </cell>
          <cell r="I92">
            <v>6.4881127571208994E-2</v>
          </cell>
          <cell r="K92">
            <v>1021</v>
          </cell>
          <cell r="L92">
            <v>0.10663185378590079</v>
          </cell>
          <cell r="N92">
            <v>3153.6370757180157</v>
          </cell>
          <cell r="O92">
            <v>0.10663185378590079</v>
          </cell>
          <cell r="Q92">
            <v>3035.0624543080939</v>
          </cell>
          <cell r="R92">
            <v>0.10663185378590079</v>
          </cell>
          <cell r="T92">
            <v>3035.0624543080939</v>
          </cell>
          <cell r="U92">
            <v>0.10663185378590079</v>
          </cell>
        </row>
        <row r="93">
          <cell r="C93" t="str">
            <v>Catamount Days</v>
          </cell>
          <cell r="E93">
            <v>354</v>
          </cell>
          <cell r="F93">
            <v>1.1904361569761577E-2</v>
          </cell>
          <cell r="H93">
            <v>448</v>
          </cell>
          <cell r="I93">
            <v>1.4650577193498807E-2</v>
          </cell>
          <cell r="K93">
            <v>137</v>
          </cell>
          <cell r="L93">
            <v>1.4308093994778068E-2</v>
          </cell>
          <cell r="N93">
            <v>423.16187989556136</v>
          </cell>
          <cell r="O93">
            <v>1.4308093994778068E-2</v>
          </cell>
          <cell r="Q93">
            <v>407.25127937336816</v>
          </cell>
          <cell r="R93">
            <v>1.4308093994778068E-2</v>
          </cell>
          <cell r="T93">
            <v>407.25127937336816</v>
          </cell>
          <cell r="U93">
            <v>1.4308093994778068E-2</v>
          </cell>
        </row>
        <row r="94">
          <cell r="C94" t="str">
            <v>Pace VT Days</v>
          </cell>
          <cell r="E94">
            <v>250</v>
          </cell>
          <cell r="F94">
            <v>8.4070350068937687E-3</v>
          </cell>
          <cell r="H94">
            <v>0</v>
          </cell>
          <cell r="I94">
            <v>0</v>
          </cell>
          <cell r="K94">
            <v>0</v>
          </cell>
          <cell r="L94">
            <v>0</v>
          </cell>
          <cell r="N94">
            <v>0</v>
          </cell>
          <cell r="O94">
            <v>0</v>
          </cell>
          <cell r="Q94">
            <v>0</v>
          </cell>
          <cell r="R94">
            <v>0</v>
          </cell>
          <cell r="T94">
            <v>0</v>
          </cell>
          <cell r="U94">
            <v>0</v>
          </cell>
        </row>
        <row r="95">
          <cell r="C95" t="str">
            <v>Medicaid Level II Days</v>
          </cell>
          <cell r="E95">
            <v>860</v>
          </cell>
          <cell r="F95">
            <v>2.8920200423714564E-2</v>
          </cell>
          <cell r="H95">
            <v>1002</v>
          </cell>
          <cell r="I95">
            <v>3.2767585597959385E-2</v>
          </cell>
          <cell r="K95">
            <v>160</v>
          </cell>
          <cell r="L95">
            <v>1.671018276762402E-2</v>
          </cell>
          <cell r="N95">
            <v>494.20365535248038</v>
          </cell>
          <cell r="O95">
            <v>1.671018276762402E-2</v>
          </cell>
          <cell r="Q95">
            <v>475.6219321148825</v>
          </cell>
          <cell r="R95">
            <v>1.671018276762402E-2</v>
          </cell>
          <cell r="T95">
            <v>475.6219321148825</v>
          </cell>
          <cell r="U95">
            <v>1.671018276762402E-2</v>
          </cell>
        </row>
        <row r="96">
          <cell r="C96" t="str">
            <v>BCBS Days</v>
          </cell>
          <cell r="E96">
            <v>2423</v>
          </cell>
          <cell r="F96">
            <v>8.1480983286814412E-2</v>
          </cell>
          <cell r="H96">
            <v>2689</v>
          </cell>
          <cell r="I96">
            <v>8.7936165342228326E-2</v>
          </cell>
          <cell r="K96">
            <v>722</v>
          </cell>
          <cell r="L96">
            <v>7.5404699738903389E-2</v>
          </cell>
          <cell r="N96">
            <v>2230.0939947780676</v>
          </cell>
          <cell r="O96">
            <v>7.5404699738903389E-2</v>
          </cell>
          <cell r="Q96">
            <v>2146.243968668407</v>
          </cell>
          <cell r="R96">
            <v>7.5404699738903389E-2</v>
          </cell>
          <cell r="T96">
            <v>2146.243968668407</v>
          </cell>
          <cell r="U96">
            <v>7.5404699738903389E-2</v>
          </cell>
        </row>
        <row r="97">
          <cell r="C97" t="str">
            <v>BCBS Psych Days</v>
          </cell>
          <cell r="E97">
            <v>257</v>
          </cell>
          <cell r="F97">
            <v>8.642431987086795E-3</v>
          </cell>
          <cell r="H97">
            <v>294</v>
          </cell>
          <cell r="I97">
            <v>9.6144412832335924E-3</v>
          </cell>
          <cell r="K97">
            <v>113</v>
          </cell>
          <cell r="L97">
            <v>1.1801566579634465E-2</v>
          </cell>
          <cell r="N97">
            <v>349.0313315926893</v>
          </cell>
          <cell r="O97">
            <v>1.1801566579634465E-2</v>
          </cell>
          <cell r="Q97">
            <v>335.90798955613576</v>
          </cell>
          <cell r="R97">
            <v>1.1801566579634465E-2</v>
          </cell>
          <cell r="T97">
            <v>335.90798955613576</v>
          </cell>
          <cell r="U97">
            <v>1.1801566579634465E-2</v>
          </cell>
        </row>
        <row r="98">
          <cell r="C98" t="str">
            <v>M'care HMO Days</v>
          </cell>
          <cell r="E98">
            <v>895</v>
          </cell>
          <cell r="F98">
            <v>3.0097185324679691E-2</v>
          </cell>
          <cell r="H98">
            <v>866</v>
          </cell>
          <cell r="I98">
            <v>2.8320088949932959E-2</v>
          </cell>
          <cell r="K98">
            <v>353</v>
          </cell>
          <cell r="L98">
            <v>3.6866840731070494E-2</v>
          </cell>
          <cell r="N98">
            <v>1090.3368146214098</v>
          </cell>
          <cell r="O98">
            <v>3.6866840731070494E-2</v>
          </cell>
          <cell r="Q98">
            <v>1049.3408877284594</v>
          </cell>
          <cell r="R98">
            <v>3.6866840731070494E-2</v>
          </cell>
          <cell r="T98">
            <v>1049.3408877284594</v>
          </cell>
          <cell r="U98">
            <v>3.6866840731070494E-2</v>
          </cell>
        </row>
        <row r="99">
          <cell r="C99" t="str">
            <v>Commercial Days</v>
          </cell>
          <cell r="E99">
            <v>1911</v>
          </cell>
          <cell r="F99">
            <v>6.4263375592695973E-2</v>
          </cell>
          <cell r="H99">
            <v>1490</v>
          </cell>
          <cell r="I99">
            <v>4.8726250040877724E-2</v>
          </cell>
          <cell r="K99">
            <v>580</v>
          </cell>
          <cell r="L99">
            <v>6.0574412532637074E-2</v>
          </cell>
          <cell r="N99">
            <v>1791.4882506527415</v>
          </cell>
          <cell r="O99">
            <v>6.0574412532637074E-2</v>
          </cell>
          <cell r="Q99">
            <v>1724.129503916449</v>
          </cell>
          <cell r="R99">
            <v>6.0574412532637074E-2</v>
          </cell>
          <cell r="T99">
            <v>1724.129503916449</v>
          </cell>
          <cell r="U99">
            <v>6.0574412532637074E-2</v>
          </cell>
        </row>
        <row r="100">
          <cell r="C100" t="str">
            <v>Workers Comp Days</v>
          </cell>
          <cell r="E100">
            <v>39</v>
          </cell>
          <cell r="F100">
            <v>1.3114974610754278E-3</v>
          </cell>
          <cell r="H100">
            <v>28</v>
          </cell>
          <cell r="I100">
            <v>9.1566107459367543E-4</v>
          </cell>
          <cell r="K100">
            <v>5</v>
          </cell>
          <cell r="L100">
            <v>5.2219321148825064E-4</v>
          </cell>
          <cell r="N100">
            <v>15.443864229765012</v>
          </cell>
          <cell r="O100">
            <v>5.2219321148825064E-4</v>
          </cell>
          <cell r="Q100">
            <v>14.863185378590078</v>
          </cell>
          <cell r="R100">
            <v>5.2219321148825064E-4</v>
          </cell>
          <cell r="T100">
            <v>14.863185378590078</v>
          </cell>
          <cell r="U100">
            <v>5.2219321148825064E-4</v>
          </cell>
        </row>
        <row r="101">
          <cell r="C101" t="str">
            <v>Selfpay Days</v>
          </cell>
          <cell r="E101">
            <v>998</v>
          </cell>
          <cell r="F101">
            <v>3.3560883747519928E-2</v>
          </cell>
          <cell r="H101">
            <v>804</v>
          </cell>
          <cell r="I101">
            <v>2.6292553713332681E-2</v>
          </cell>
          <cell r="K101">
            <v>251</v>
          </cell>
          <cell r="L101">
            <v>2.6214099216710182E-2</v>
          </cell>
          <cell r="N101">
            <v>775.28198433420368</v>
          </cell>
          <cell r="O101">
            <v>2.6214099216710182E-2</v>
          </cell>
          <cell r="Q101">
            <v>746.13190600522194</v>
          </cell>
          <cell r="R101">
            <v>2.6214099216710182E-2</v>
          </cell>
          <cell r="T101">
            <v>746.13190600522194</v>
          </cell>
          <cell r="U101">
            <v>2.6214099216710182E-2</v>
          </cell>
        </row>
        <row r="103">
          <cell r="C103" t="str">
            <v>Total Days</v>
          </cell>
          <cell r="E103">
            <v>29737</v>
          </cell>
          <cell r="H103">
            <v>30579</v>
          </cell>
          <cell r="K103">
            <v>9575</v>
          </cell>
          <cell r="N103">
            <v>29575</v>
          </cell>
          <cell r="Q103">
            <v>28463</v>
          </cell>
          <cell r="T103">
            <v>28463</v>
          </cell>
        </row>
        <row r="104">
          <cell r="N104" t="str">
            <v>BALANCES</v>
          </cell>
          <cell r="Q104" t="str">
            <v>BALANCES</v>
          </cell>
          <cell r="T104" t="str">
            <v>BALANCES</v>
          </cell>
        </row>
        <row r="105">
          <cell r="C105" t="str">
            <v>DISCHARGES</v>
          </cell>
        </row>
        <row r="107">
          <cell r="C107" t="str">
            <v>Medicare IP DRG Discharges</v>
          </cell>
          <cell r="E107">
            <v>2986</v>
          </cell>
          <cell r="F107">
            <v>0.45153485558747919</v>
          </cell>
          <cell r="H107">
            <v>2994</v>
          </cell>
          <cell r="I107">
            <v>0.47659980897803245</v>
          </cell>
          <cell r="K107">
            <v>918</v>
          </cell>
          <cell r="L107">
            <v>0.43445338381448179</v>
          </cell>
          <cell r="N107">
            <v>2672.7572172266919</v>
          </cell>
          <cell r="O107">
            <v>0.43445338381448179</v>
          </cell>
          <cell r="Q107">
            <v>2543.7245622337909</v>
          </cell>
          <cell r="R107">
            <v>0.43445338381448179</v>
          </cell>
          <cell r="T107">
            <v>2543.7245622337909</v>
          </cell>
          <cell r="U107">
            <v>0.43445338381448179</v>
          </cell>
        </row>
        <row r="108">
          <cell r="C108" t="str">
            <v>Medicare Rehab Discharges</v>
          </cell>
          <cell r="E108">
            <v>0</v>
          </cell>
          <cell r="F108">
            <v>0</v>
          </cell>
          <cell r="H108">
            <v>0</v>
          </cell>
          <cell r="I108">
            <v>0</v>
          </cell>
          <cell r="K108">
            <v>0</v>
          </cell>
          <cell r="L108">
            <v>0</v>
          </cell>
          <cell r="N108">
            <v>0</v>
          </cell>
          <cell r="O108">
            <v>0</v>
          </cell>
          <cell r="Q108">
            <v>0</v>
          </cell>
          <cell r="R108">
            <v>0</v>
          </cell>
          <cell r="T108">
            <v>0</v>
          </cell>
          <cell r="U108">
            <v>0</v>
          </cell>
        </row>
        <row r="109">
          <cell r="C109" t="str">
            <v>Medicare Psych Discharges</v>
          </cell>
          <cell r="E109">
            <v>194</v>
          </cell>
          <cell r="F109">
            <v>2.9336156056252834E-2</v>
          </cell>
          <cell r="H109">
            <v>156</v>
          </cell>
          <cell r="I109">
            <v>2.4832855778414518E-2</v>
          </cell>
          <cell r="K109">
            <v>77</v>
          </cell>
          <cell r="L109">
            <v>3.6441079034548039E-2</v>
          </cell>
          <cell r="N109">
            <v>224.18551822053954</v>
          </cell>
          <cell r="O109">
            <v>3.6441079034548039E-2</v>
          </cell>
          <cell r="Q109">
            <v>213.36251774727876</v>
          </cell>
          <cell r="R109">
            <v>3.6441079034548039E-2</v>
          </cell>
          <cell r="T109">
            <v>213.36251774727876</v>
          </cell>
          <cell r="U109">
            <v>3.6441079034548039E-2</v>
          </cell>
        </row>
        <row r="110">
          <cell r="C110" t="str">
            <v>Medicaid DRG Discharges</v>
          </cell>
          <cell r="E110">
            <v>1168</v>
          </cell>
          <cell r="F110">
            <v>0.17662180553455314</v>
          </cell>
          <cell r="H110">
            <v>1007</v>
          </cell>
          <cell r="I110">
            <v>0.16029926774912448</v>
          </cell>
          <cell r="K110">
            <v>401</v>
          </cell>
          <cell r="L110">
            <v>0.18977756743965926</v>
          </cell>
          <cell r="N110">
            <v>1167.5115948887837</v>
          </cell>
          <cell r="O110">
            <v>0.18977756743965926</v>
          </cell>
          <cell r="Q110">
            <v>1111.1476573592049</v>
          </cell>
          <cell r="R110">
            <v>0.18977756743965926</v>
          </cell>
          <cell r="T110">
            <v>1111.1476573592049</v>
          </cell>
          <cell r="U110">
            <v>0.18977756743965926</v>
          </cell>
        </row>
        <row r="111">
          <cell r="C111" t="str">
            <v>Medicaid Rehab Discharges</v>
          </cell>
          <cell r="E111">
            <v>0</v>
          </cell>
          <cell r="F111">
            <v>0</v>
          </cell>
          <cell r="H111">
            <v>0</v>
          </cell>
          <cell r="I111">
            <v>0</v>
          </cell>
          <cell r="K111">
            <v>0</v>
          </cell>
          <cell r="L111">
            <v>0</v>
          </cell>
          <cell r="N111">
            <v>0</v>
          </cell>
          <cell r="O111">
            <v>0</v>
          </cell>
          <cell r="Q111">
            <v>0</v>
          </cell>
          <cell r="R111">
            <v>0</v>
          </cell>
          <cell r="T111">
            <v>0</v>
          </cell>
          <cell r="U111">
            <v>0</v>
          </cell>
        </row>
        <row r="112">
          <cell r="C112" t="str">
            <v>Medicaid Psych Discharges</v>
          </cell>
          <cell r="E112">
            <v>260</v>
          </cell>
          <cell r="F112">
            <v>3.9316497807349159E-2</v>
          </cell>
          <cell r="H112">
            <v>223</v>
          </cell>
          <cell r="I112">
            <v>3.5498248965297678E-2</v>
          </cell>
          <cell r="K112">
            <v>87</v>
          </cell>
          <cell r="L112">
            <v>4.1173686701372454E-2</v>
          </cell>
          <cell r="N112">
            <v>253.30052058684333</v>
          </cell>
          <cell r="O112">
            <v>4.1173686701372454E-2</v>
          </cell>
          <cell r="Q112">
            <v>241.07193563653573</v>
          </cell>
          <cell r="R112">
            <v>4.1173686701372454E-2</v>
          </cell>
          <cell r="T112">
            <v>241.07193563653573</v>
          </cell>
          <cell r="U112">
            <v>4.1173686701372454E-2</v>
          </cell>
        </row>
        <row r="113">
          <cell r="C113" t="str">
            <v>Catamount Discharges</v>
          </cell>
          <cell r="E113">
            <v>94</v>
          </cell>
          <cell r="F113">
            <v>1.4214426130349312E-2</v>
          </cell>
          <cell r="H113">
            <v>104</v>
          </cell>
          <cell r="I113">
            <v>1.6555237185609677E-2</v>
          </cell>
          <cell r="K113">
            <v>24</v>
          </cell>
          <cell r="L113">
            <v>1.1358258400378608E-2</v>
          </cell>
          <cell r="N113">
            <v>69.876005679129193</v>
          </cell>
          <cell r="O113">
            <v>1.1358258400378608E-2</v>
          </cell>
          <cell r="Q113">
            <v>66.502602934216753</v>
          </cell>
          <cell r="R113">
            <v>1.1358258400378608E-2</v>
          </cell>
          <cell r="T113">
            <v>66.502602934216753</v>
          </cell>
          <cell r="U113">
            <v>1.1358258400378608E-2</v>
          </cell>
        </row>
        <row r="114">
          <cell r="C114" t="str">
            <v>Pace VT Discharges</v>
          </cell>
          <cell r="E114">
            <v>29</v>
          </cell>
          <cell r="F114">
            <v>4.385301678512022E-3</v>
          </cell>
          <cell r="H114">
            <v>0</v>
          </cell>
          <cell r="I114">
            <v>0</v>
          </cell>
          <cell r="K114">
            <v>0</v>
          </cell>
          <cell r="L114">
            <v>0</v>
          </cell>
          <cell r="N114">
            <v>0</v>
          </cell>
          <cell r="O114">
            <v>0</v>
          </cell>
          <cell r="Q114">
            <v>0</v>
          </cell>
          <cell r="R114">
            <v>0</v>
          </cell>
          <cell r="T114">
            <v>0</v>
          </cell>
          <cell r="U114">
            <v>0</v>
          </cell>
        </row>
        <row r="115">
          <cell r="C115" t="str">
            <v>BCBS Discharges</v>
          </cell>
          <cell r="E115">
            <v>821</v>
          </cell>
          <cell r="F115">
            <v>0.12414940269166792</v>
          </cell>
          <cell r="H115">
            <v>853</v>
          </cell>
          <cell r="I115">
            <v>0.13578478191658708</v>
          </cell>
          <cell r="K115">
            <v>248</v>
          </cell>
          <cell r="L115">
            <v>0.11736867013724563</v>
          </cell>
          <cell r="N115">
            <v>722.05205868433507</v>
          </cell>
          <cell r="O115">
            <v>0.11736867013724563</v>
          </cell>
          <cell r="Q115">
            <v>687.19356365357316</v>
          </cell>
          <cell r="R115">
            <v>0.11736867013724563</v>
          </cell>
          <cell r="T115">
            <v>687.19356365357316</v>
          </cell>
          <cell r="U115">
            <v>0.11736867013724563</v>
          </cell>
        </row>
        <row r="116">
          <cell r="C116" t="str">
            <v>BCBS Psych Discharges</v>
          </cell>
          <cell r="E116">
            <v>45</v>
          </cell>
          <cell r="F116">
            <v>6.8047784666565858E-3</v>
          </cell>
          <cell r="H116">
            <v>43</v>
          </cell>
          <cell r="I116">
            <v>6.8449538363578475E-3</v>
          </cell>
          <cell r="K116">
            <v>15</v>
          </cell>
          <cell r="L116">
            <v>7.0989115002366302E-3</v>
          </cell>
          <cell r="N116">
            <v>43.672503549455747</v>
          </cell>
          <cell r="O116">
            <v>7.0989115002366302E-3</v>
          </cell>
          <cell r="Q116">
            <v>41.564126833885467</v>
          </cell>
          <cell r="R116">
            <v>7.0989115002366302E-3</v>
          </cell>
          <cell r="T116">
            <v>41.564126833885467</v>
          </cell>
          <cell r="U116">
            <v>7.0989115002366302E-3</v>
          </cell>
        </row>
        <row r="117">
          <cell r="C117" t="str">
            <v>M'care HMO Discharges</v>
          </cell>
          <cell r="E117">
            <v>223</v>
          </cell>
          <cell r="F117">
            <v>3.3721457734764856E-2</v>
          </cell>
          <cell r="H117">
            <v>208</v>
          </cell>
          <cell r="I117">
            <v>3.3110474371219355E-2</v>
          </cell>
          <cell r="K117">
            <v>66</v>
          </cell>
          <cell r="L117">
            <v>3.1235210601041175E-2</v>
          </cell>
          <cell r="N117">
            <v>192.15901561760529</v>
          </cell>
          <cell r="O117">
            <v>3.1235210601041171E-2</v>
          </cell>
          <cell r="Q117">
            <v>182.88215806909608</v>
          </cell>
          <cell r="R117">
            <v>3.1235210601041175E-2</v>
          </cell>
          <cell r="T117">
            <v>182.88215806909608</v>
          </cell>
          <cell r="U117">
            <v>3.1235210601041175E-2</v>
          </cell>
        </row>
        <row r="118">
          <cell r="C118" t="str">
            <v>Commercial Discharges</v>
          </cell>
          <cell r="E118">
            <v>528</v>
          </cell>
          <cell r="F118">
            <v>7.9842734008770608E-2</v>
          </cell>
          <cell r="H118">
            <v>492</v>
          </cell>
          <cell r="I118">
            <v>7.8319006685768869E-2</v>
          </cell>
          <cell r="K118">
            <v>208</v>
          </cell>
          <cell r="L118">
            <v>9.8438239469947938E-2</v>
          </cell>
          <cell r="N118">
            <v>605.59204921911976</v>
          </cell>
          <cell r="O118">
            <v>9.8438239469947938E-2</v>
          </cell>
          <cell r="Q118">
            <v>576.35589209654518</v>
          </cell>
          <cell r="R118">
            <v>9.8438239469947938E-2</v>
          </cell>
          <cell r="T118">
            <v>576.35589209654518</v>
          </cell>
          <cell r="U118">
            <v>9.8438239469947938E-2</v>
          </cell>
        </row>
        <row r="119">
          <cell r="C119" t="str">
            <v>Workers Comp Discharges</v>
          </cell>
          <cell r="E119">
            <v>13</v>
          </cell>
          <cell r="F119">
            <v>1.9658248903674578E-3</v>
          </cell>
          <cell r="H119">
            <v>14</v>
          </cell>
          <cell r="I119">
            <v>2.2285896211397642E-3</v>
          </cell>
          <cell r="K119">
            <v>2</v>
          </cell>
          <cell r="L119">
            <v>9.4652153336488402E-4</v>
          </cell>
          <cell r="N119">
            <v>5.8230004732607661</v>
          </cell>
          <cell r="O119">
            <v>9.4652153336488392E-4</v>
          </cell>
          <cell r="Q119">
            <v>5.5418835778513964</v>
          </cell>
          <cell r="R119">
            <v>9.4652153336488413E-4</v>
          </cell>
          <cell r="T119">
            <v>5.5418835778513964</v>
          </cell>
          <cell r="U119">
            <v>9.4652153336488413E-4</v>
          </cell>
        </row>
        <row r="120">
          <cell r="C120" t="str">
            <v>Selfpay Discharges</v>
          </cell>
          <cell r="E120">
            <v>252</v>
          </cell>
          <cell r="F120">
            <v>3.8106759413276882E-2</v>
          </cell>
          <cell r="H120">
            <v>188</v>
          </cell>
          <cell r="I120">
            <v>2.9926774912448266E-2</v>
          </cell>
          <cell r="K120">
            <v>67</v>
          </cell>
          <cell r="L120">
            <v>3.1708471367723617E-2</v>
          </cell>
          <cell r="N120">
            <v>195.07051585423571</v>
          </cell>
          <cell r="O120">
            <v>3.1708471367723617E-2</v>
          </cell>
          <cell r="Q120">
            <v>185.65309985802179</v>
          </cell>
          <cell r="R120">
            <v>3.1708471367723617E-2</v>
          </cell>
          <cell r="T120">
            <v>185.65309985802179</v>
          </cell>
          <cell r="U120">
            <v>3.1708471367723617E-2</v>
          </cell>
        </row>
        <row r="122">
          <cell r="C122" t="str">
            <v>Total Discharges</v>
          </cell>
          <cell r="E122">
            <v>6613</v>
          </cell>
          <cell r="H122">
            <v>6282</v>
          </cell>
          <cell r="K122">
            <v>2113</v>
          </cell>
          <cell r="N122">
            <v>6152</v>
          </cell>
          <cell r="Q122">
            <v>5855</v>
          </cell>
          <cell r="T122">
            <v>5855</v>
          </cell>
        </row>
        <row r="123">
          <cell r="N123" t="str">
            <v>BALANCES</v>
          </cell>
          <cell r="Q123" t="str">
            <v>BALANCES</v>
          </cell>
          <cell r="T123" t="str">
            <v>BALANCES</v>
          </cell>
        </row>
        <row r="124">
          <cell r="C124" t="str">
            <v>Medicare Swing Bed Discharges</v>
          </cell>
          <cell r="E124">
            <v>55</v>
          </cell>
          <cell r="H124">
            <v>30</v>
          </cell>
          <cell r="K124">
            <v>28</v>
          </cell>
          <cell r="N124">
            <v>74.542384682332468</v>
          </cell>
          <cell r="Q124">
            <v>71.739641427328095</v>
          </cell>
          <cell r="T124">
            <v>71.739641427328095</v>
          </cell>
        </row>
        <row r="126">
          <cell r="T126" t="str">
            <v>25% of the</v>
          </cell>
        </row>
        <row r="127">
          <cell r="T127" t="str">
            <v>8.4% Increase</v>
          </cell>
        </row>
        <row r="128">
          <cell r="T128">
            <v>0.25</v>
          </cell>
        </row>
        <row r="129">
          <cell r="C129" t="str">
            <v>AVERAGE LENGTH OF STAY</v>
          </cell>
        </row>
        <row r="131">
          <cell r="C131" t="str">
            <v xml:space="preserve">Medicare IP DRG </v>
          </cell>
          <cell r="E131">
            <v>4.2578700602813129</v>
          </cell>
          <cell r="H131">
            <v>4.8410153640614562</v>
          </cell>
          <cell r="K131">
            <v>4.4074074074074074</v>
          </cell>
          <cell r="N131">
            <v>4.6757613651468031</v>
          </cell>
          <cell r="Q131">
            <v>4.7282201017052081</v>
          </cell>
          <cell r="T131">
            <v>4.7282201017052081</v>
          </cell>
        </row>
        <row r="132">
          <cell r="C132" t="str">
            <v xml:space="preserve">Medicare Rehab </v>
          </cell>
          <cell r="E132">
            <v>0</v>
          </cell>
          <cell r="H132">
            <v>0</v>
          </cell>
          <cell r="K132">
            <v>0</v>
          </cell>
          <cell r="N132">
            <v>0</v>
          </cell>
          <cell r="Q132">
            <v>0</v>
          </cell>
          <cell r="T132">
            <v>0</v>
          </cell>
        </row>
        <row r="133">
          <cell r="C133" t="str">
            <v>Medicare Psych</v>
          </cell>
          <cell r="E133">
            <v>13.360824742268042</v>
          </cell>
          <cell r="H133">
            <v>18.28846153846154</v>
          </cell>
          <cell r="K133">
            <v>11.480519480519481</v>
          </cell>
          <cell r="N133">
            <v>12.179534242423212</v>
          </cell>
          <cell r="Q133">
            <v>12.316180005183883</v>
          </cell>
          <cell r="T133">
            <v>12.316180005183883</v>
          </cell>
        </row>
        <row r="134">
          <cell r="C134" t="str">
            <v xml:space="preserve">Medicaid DRG </v>
          </cell>
          <cell r="E134">
            <v>2.985445205479452</v>
          </cell>
          <cell r="H134">
            <v>3.3793445878848063</v>
          </cell>
          <cell r="K134">
            <v>2.7980049875311721</v>
          </cell>
          <cell r="N134">
            <v>2.9683672079414336</v>
          </cell>
          <cell r="Q134">
            <v>3.0016701892549631</v>
          </cell>
          <cell r="T134">
            <v>3.0016701892549631</v>
          </cell>
        </row>
        <row r="135">
          <cell r="C135" t="str">
            <v>Medicaid Rehab</v>
          </cell>
          <cell r="E135">
            <v>0</v>
          </cell>
          <cell r="H135">
            <v>0</v>
          </cell>
          <cell r="K135">
            <v>0</v>
          </cell>
          <cell r="N135">
            <v>0</v>
          </cell>
          <cell r="Q135">
            <v>0</v>
          </cell>
          <cell r="T135">
            <v>0</v>
          </cell>
        </row>
        <row r="136">
          <cell r="C136" t="str">
            <v xml:space="preserve">Medicaid Psych </v>
          </cell>
          <cell r="E136">
            <v>9</v>
          </cell>
          <cell r="H136">
            <v>8.896860986547086</v>
          </cell>
          <cell r="K136">
            <v>11.735632183908047</v>
          </cell>
          <cell r="N136">
            <v>12.450180001255863</v>
          </cell>
          <cell r="Q136">
            <v>12.589862218072779</v>
          </cell>
          <cell r="T136">
            <v>12.589862218072779</v>
          </cell>
        </row>
        <row r="137">
          <cell r="C137" t="str">
            <v xml:space="preserve">Catamount </v>
          </cell>
          <cell r="E137">
            <v>3.7659574468085109</v>
          </cell>
          <cell r="H137">
            <v>4.3076923076923075</v>
          </cell>
          <cell r="K137">
            <v>5.708333333333333</v>
          </cell>
          <cell r="N137">
            <v>6.0558968101113546</v>
          </cell>
          <cell r="Q137">
            <v>6.1238396905488681</v>
          </cell>
          <cell r="T137">
            <v>6.1238396905488681</v>
          </cell>
        </row>
        <row r="138">
          <cell r="C138" t="str">
            <v xml:space="preserve">Pace VT </v>
          </cell>
          <cell r="E138">
            <v>8.6206896551724146</v>
          </cell>
          <cell r="H138">
            <v>0</v>
          </cell>
          <cell r="K138">
            <v>0</v>
          </cell>
          <cell r="N138">
            <v>0</v>
          </cell>
          <cell r="Q138">
            <v>0</v>
          </cell>
          <cell r="T138">
            <v>0</v>
          </cell>
        </row>
        <row r="139">
          <cell r="C139" t="str">
            <v xml:space="preserve">BCBS </v>
          </cell>
          <cell r="E139">
            <v>3.0946882217090068</v>
          </cell>
          <cell r="H139">
            <v>3.3292410714285716</v>
          </cell>
          <cell r="K139">
            <v>3.1749049429657794</v>
          </cell>
          <cell r="N139">
            <v>3.3682154831847995</v>
          </cell>
          <cell r="Q139">
            <v>3.4060044794371316</v>
          </cell>
          <cell r="T139">
            <v>3.4060044794371316</v>
          </cell>
        </row>
        <row r="140">
          <cell r="C140" t="str">
            <v xml:space="preserve">M'care HMO </v>
          </cell>
          <cell r="E140">
            <v>4.0134529147982061</v>
          </cell>
          <cell r="H140">
            <v>4.1634615384615383</v>
          </cell>
          <cell r="K140">
            <v>5.3484848484848486</v>
          </cell>
          <cell r="N140">
            <v>5.6741382188966361</v>
          </cell>
          <cell r="Q140">
            <v>5.7377980378599869</v>
          </cell>
          <cell r="T140">
            <v>5.7377980378599869</v>
          </cell>
        </row>
        <row r="141">
          <cell r="C141" t="str">
            <v xml:space="preserve">Commercial </v>
          </cell>
          <cell r="E141">
            <v>3.6193181818181817</v>
          </cell>
          <cell r="H141">
            <v>3.0284552845528454</v>
          </cell>
          <cell r="K141">
            <v>2.7884615384615383</v>
          </cell>
          <cell r="N141">
            <v>2.9582426865788194</v>
          </cell>
          <cell r="Q141">
            <v>2.9914320779211203</v>
          </cell>
          <cell r="T141">
            <v>2.9914320779211203</v>
          </cell>
        </row>
        <row r="142">
          <cell r="C142" t="str">
            <v xml:space="preserve">Workers Comp </v>
          </cell>
          <cell r="E142">
            <v>3</v>
          </cell>
          <cell r="H142">
            <v>2</v>
          </cell>
          <cell r="K142">
            <v>2.5</v>
          </cell>
          <cell r="N142">
            <v>2.6522175810706661</v>
          </cell>
          <cell r="Q142">
            <v>2.6819735871016936</v>
          </cell>
          <cell r="T142">
            <v>2.6819735871016936</v>
          </cell>
        </row>
        <row r="143">
          <cell r="C143" t="str">
            <v>Selfpay</v>
          </cell>
          <cell r="E143">
            <v>3.9603174603174605</v>
          </cell>
          <cell r="H143">
            <v>4.2765957446808507</v>
          </cell>
          <cell r="K143">
            <v>3.7462686567164178</v>
          </cell>
          <cell r="N143">
            <v>3.9743678379029079</v>
          </cell>
          <cell r="Q143">
            <v>4.01895743500015</v>
          </cell>
          <cell r="T143">
            <v>4.01895743500015</v>
          </cell>
        </row>
        <row r="145">
          <cell r="C145" t="str">
            <v>Overall Avg Length of Stay (excl swing &amp; Level II)</v>
          </cell>
          <cell r="E145">
            <v>4.273400877060336</v>
          </cell>
          <cell r="H145">
            <v>4.6725565106653928</v>
          </cell>
          <cell r="K145">
            <v>4.3700899195456699</v>
          </cell>
          <cell r="N145">
            <v>4.6361717261914865</v>
          </cell>
          <cell r="Q145">
            <v>4.6881862949923407</v>
          </cell>
          <cell r="T145">
            <v>4.6881862949923407</v>
          </cell>
        </row>
        <row r="147">
          <cell r="C147" t="str">
            <v xml:space="preserve">Medicare Swing Bed </v>
          </cell>
          <cell r="E147">
            <v>11.218181818181819</v>
          </cell>
          <cell r="H147">
            <v>7.4666666666666668</v>
          </cell>
          <cell r="K147">
            <v>6.4642857142857144</v>
          </cell>
          <cell r="N147">
            <v>7.4999999999999991</v>
          </cell>
          <cell r="Q147">
            <v>7.5000000000000009</v>
          </cell>
          <cell r="T147">
            <v>7.5000000000000009</v>
          </cell>
        </row>
        <row r="149">
          <cell r="C149" t="str">
            <v>REVENUE PER DISCHARGE</v>
          </cell>
        </row>
        <row r="151">
          <cell r="C151" t="str">
            <v xml:space="preserve">Medicare IP DRG </v>
          </cell>
          <cell r="E151">
            <v>24774.781982585399</v>
          </cell>
          <cell r="H151">
            <v>27688.378423513695</v>
          </cell>
          <cell r="K151">
            <v>26698.661220043574</v>
          </cell>
          <cell r="N151">
            <v>27804.893889012637</v>
          </cell>
          <cell r="Q151">
            <v>28175.060170586166</v>
          </cell>
          <cell r="T151">
            <v>30542.657030256123</v>
          </cell>
        </row>
        <row r="152">
          <cell r="C152" t="str">
            <v xml:space="preserve">Medicare Rehab </v>
          </cell>
          <cell r="E152">
            <v>0</v>
          </cell>
          <cell r="H152">
            <v>0</v>
          </cell>
          <cell r="K152">
            <v>0</v>
          </cell>
          <cell r="N152">
            <v>0</v>
          </cell>
          <cell r="Q152">
            <v>0</v>
          </cell>
          <cell r="T152">
            <v>0</v>
          </cell>
        </row>
        <row r="153">
          <cell r="C153" t="str">
            <v>Medicare Psych</v>
          </cell>
          <cell r="E153">
            <v>24468.170103092783</v>
          </cell>
          <cell r="H153">
            <v>35010.628205128203</v>
          </cell>
          <cell r="K153">
            <v>26574.259740259738</v>
          </cell>
          <cell r="N153">
            <v>27675.337956731324</v>
          </cell>
          <cell r="Q153">
            <v>28043.779461440041</v>
          </cell>
          <cell r="T153">
            <v>30400.34458620588</v>
          </cell>
        </row>
        <row r="154">
          <cell r="C154" t="str">
            <v xml:space="preserve">Medicaid DRG </v>
          </cell>
          <cell r="E154">
            <v>19830.984589041094</v>
          </cell>
          <cell r="H154">
            <v>13799.179741807349</v>
          </cell>
          <cell r="K154">
            <v>12904.134663341645</v>
          </cell>
          <cell r="N154">
            <v>13438.804743302358</v>
          </cell>
          <cell r="Q154">
            <v>13617.715419979557</v>
          </cell>
          <cell r="T154">
            <v>14762.034547215409</v>
          </cell>
        </row>
        <row r="155">
          <cell r="C155" t="str">
            <v>Medicaid Rehab</v>
          </cell>
          <cell r="E155">
            <v>0</v>
          </cell>
          <cell r="H155">
            <v>0</v>
          </cell>
          <cell r="K155">
            <v>0</v>
          </cell>
          <cell r="N155">
            <v>0</v>
          </cell>
          <cell r="Q155">
            <v>0</v>
          </cell>
          <cell r="T155">
            <v>0</v>
          </cell>
        </row>
        <row r="156">
          <cell r="C156" t="str">
            <v xml:space="preserve">Medicaid Psych </v>
          </cell>
          <cell r="E156">
            <v>0</v>
          </cell>
          <cell r="H156">
            <v>18201.721973094169</v>
          </cell>
          <cell r="K156">
            <v>21517.172413793105</v>
          </cell>
          <cell r="N156">
            <v>22408.715209583486</v>
          </cell>
          <cell r="Q156">
            <v>22707.042216947088</v>
          </cell>
          <cell r="T156">
            <v>24615.152493189264</v>
          </cell>
        </row>
        <row r="157">
          <cell r="C157" t="str">
            <v xml:space="preserve">Catamount </v>
          </cell>
          <cell r="E157">
            <v>29372.223404255321</v>
          </cell>
          <cell r="H157">
            <v>31443.567307692309</v>
          </cell>
          <cell r="K157">
            <v>26625.791666666668</v>
          </cell>
          <cell r="N157">
            <v>27729.005057633207</v>
          </cell>
          <cell r="Q157">
            <v>28098.1610319336</v>
          </cell>
          <cell r="T157">
            <v>30459.295929922457</v>
          </cell>
        </row>
        <row r="158">
          <cell r="C158" t="str">
            <v xml:space="preserve">Pace VT </v>
          </cell>
          <cell r="E158">
            <v>18309.068965517243</v>
          </cell>
          <cell r="H158">
            <v>0</v>
          </cell>
          <cell r="K158">
            <v>0</v>
          </cell>
          <cell r="N158">
            <v>0</v>
          </cell>
          <cell r="Q158">
            <v>0</v>
          </cell>
          <cell r="T158">
            <v>0</v>
          </cell>
        </row>
        <row r="159">
          <cell r="C159" t="str">
            <v xml:space="preserve">BCBS </v>
          </cell>
          <cell r="E159">
            <v>19740.081986143188</v>
          </cell>
          <cell r="H159">
            <v>23248.012276785714</v>
          </cell>
          <cell r="K159">
            <v>21482.547528517109</v>
          </cell>
          <cell r="N159">
            <v>22372.655676370057</v>
          </cell>
          <cell r="Q159">
            <v>22670.502623519147</v>
          </cell>
          <cell r="T159">
            <v>24575.542417351353</v>
          </cell>
        </row>
        <row r="160">
          <cell r="C160" t="str">
            <v xml:space="preserve">M'care HMO </v>
          </cell>
          <cell r="E160">
            <v>21960.183856502241</v>
          </cell>
          <cell r="H160">
            <v>26484.26923076923</v>
          </cell>
          <cell r="K160">
            <v>27281.666666666668</v>
          </cell>
          <cell r="N160">
            <v>28412.055590735043</v>
          </cell>
          <cell r="Q160">
            <v>28790.305010130905</v>
          </cell>
          <cell r="T160">
            <v>31209.60191023432</v>
          </cell>
        </row>
        <row r="161">
          <cell r="C161" t="str">
            <v xml:space="preserve">Commercial </v>
          </cell>
          <cell r="E161">
            <v>25206.984848484848</v>
          </cell>
          <cell r="H161">
            <v>29683.869918699187</v>
          </cell>
          <cell r="K161">
            <v>15321.625</v>
          </cell>
          <cell r="N161">
            <v>15956.461405353866</v>
          </cell>
          <cell r="Q161">
            <v>16168.889620655398</v>
          </cell>
          <cell r="T161">
            <v>17527.58813126864</v>
          </cell>
        </row>
        <row r="162">
          <cell r="C162" t="str">
            <v xml:space="preserve">Workers Comp </v>
          </cell>
          <cell r="E162">
            <v>51533</v>
          </cell>
          <cell r="H162">
            <v>28969.357142857141</v>
          </cell>
          <cell r="K162">
            <v>15106</v>
          </cell>
          <cell r="N162">
            <v>15731.902196358124</v>
          </cell>
          <cell r="Q162">
            <v>15941.340857097104</v>
          </cell>
          <cell r="T162">
            <v>17280.918069130661</v>
          </cell>
        </row>
        <row r="163">
          <cell r="C163" t="str">
            <v>Selfpay</v>
          </cell>
          <cell r="E163">
            <v>23697.234126984127</v>
          </cell>
          <cell r="H163">
            <v>30917.196808510638</v>
          </cell>
          <cell r="K163">
            <v>18749.462686567163</v>
          </cell>
          <cell r="N163">
            <v>19526.328162275957</v>
          </cell>
          <cell r="Q163">
            <v>19786.281978948151</v>
          </cell>
          <cell r="T163">
            <v>21448.955946431193</v>
          </cell>
        </row>
        <row r="166">
          <cell r="C166" t="str">
            <v>REVENUE PER DAY</v>
          </cell>
        </row>
        <row r="168">
          <cell r="C168" t="str">
            <v xml:space="preserve">Medicare IP DRG </v>
          </cell>
          <cell r="E168">
            <v>5818.5857322636466</v>
          </cell>
          <cell r="H168">
            <v>5719.539464606044</v>
          </cell>
          <cell r="K168">
            <v>6057.6794364804746</v>
          </cell>
          <cell r="N168">
            <v>5946.6024284880623</v>
          </cell>
          <cell r="Q168">
            <v>5958.9146792098309</v>
          </cell>
          <cell r="T168">
            <v>6459.652125593957</v>
          </cell>
        </row>
        <row r="169">
          <cell r="C169" t="str">
            <v xml:space="preserve">Medicare Rehab </v>
          </cell>
          <cell r="E169" t="e">
            <v>#DIV/0!</v>
          </cell>
          <cell r="H169" t="e">
            <v>#DIV/0!</v>
          </cell>
          <cell r="K169" t="e">
            <v>#DIV/0!</v>
          </cell>
          <cell r="N169" t="e">
            <v>#DIV/0!</v>
          </cell>
          <cell r="Q169" t="e">
            <v>#DIV/0!</v>
          </cell>
          <cell r="T169" t="e">
            <v>#DIV/0!</v>
          </cell>
        </row>
        <row r="170">
          <cell r="C170" t="str">
            <v>Medicare Psych</v>
          </cell>
          <cell r="E170">
            <v>1831.3368055555557</v>
          </cell>
          <cell r="H170">
            <v>1914.3561163687348</v>
          </cell>
          <cell r="K170">
            <v>2314.7262443438913</v>
          </cell>
          <cell r="N170">
            <v>2272.2821255622252</v>
          </cell>
          <cell r="Q170">
            <v>2276.9868132518695</v>
          </cell>
          <cell r="T170">
            <v>2468.3257774253357</v>
          </cell>
        </row>
        <row r="171">
          <cell r="C171" t="str">
            <v xml:space="preserve">Medicaid DRG </v>
          </cell>
          <cell r="E171">
            <v>6642.5552050473189</v>
          </cell>
          <cell r="H171">
            <v>4083.3893623273584</v>
          </cell>
          <cell r="K171">
            <v>4611.9055258467024</v>
          </cell>
          <cell r="N171">
            <v>4527.3390392363845</v>
          </cell>
          <cell r="Q171">
            <v>4536.7127503636821</v>
          </cell>
          <cell r="T171">
            <v>4917.94021876849</v>
          </cell>
        </row>
        <row r="172">
          <cell r="C172" t="str">
            <v>Medicaid Rehab</v>
          </cell>
          <cell r="E172" t="e">
            <v>#DIV/0!</v>
          </cell>
          <cell r="H172" t="e">
            <v>#DIV/0!</v>
          </cell>
          <cell r="K172" t="e">
            <v>#DIV/0!</v>
          </cell>
          <cell r="N172" t="e">
            <v>#DIV/0!</v>
          </cell>
          <cell r="Q172" t="e">
            <v>#DIV/0!</v>
          </cell>
          <cell r="T172" t="e">
            <v>#DIV/0!</v>
          </cell>
        </row>
        <row r="173">
          <cell r="C173" t="str">
            <v xml:space="preserve">Medicaid Psych </v>
          </cell>
          <cell r="E173">
            <v>0</v>
          </cell>
          <cell r="H173">
            <v>2045.858870967742</v>
          </cell>
          <cell r="K173">
            <v>1833.4906953966699</v>
          </cell>
          <cell r="N173">
            <v>1799.8707815728844</v>
          </cell>
          <cell r="Q173">
            <v>1803.5973566375549</v>
          </cell>
          <cell r="T173">
            <v>1955.156622592275</v>
          </cell>
        </row>
        <row r="174">
          <cell r="C174" t="str">
            <v xml:space="preserve">Catamount </v>
          </cell>
          <cell r="E174">
            <v>7799.4039548022602</v>
          </cell>
          <cell r="H174">
            <v>7299.3995535714284</v>
          </cell>
          <cell r="K174">
            <v>4664.3722627737225</v>
          </cell>
          <cell r="N174">
            <v>4578.8437166457152</v>
          </cell>
          <cell r="Q174">
            <v>4588.3240665653702</v>
          </cell>
          <cell r="T174">
            <v>4973.8885191477711</v>
          </cell>
        </row>
        <row r="175">
          <cell r="C175" t="str">
            <v xml:space="preserve">Pace VT </v>
          </cell>
          <cell r="E175">
            <v>2123.8519999999999</v>
          </cell>
          <cell r="H175" t="e">
            <v>#DIV/0!</v>
          </cell>
          <cell r="K175" t="e">
            <v>#DIV/0!</v>
          </cell>
          <cell r="N175" t="e">
            <v>#DIV/0!</v>
          </cell>
          <cell r="Q175" t="e">
            <v>#DIV/0!</v>
          </cell>
          <cell r="T175" t="e">
            <v>#DIV/0!</v>
          </cell>
        </row>
        <row r="176">
          <cell r="C176" t="str">
            <v xml:space="preserve">BCBS </v>
          </cell>
          <cell r="E176">
            <v>7055.2666116384644</v>
          </cell>
          <cell r="H176">
            <v>7620.629973968018</v>
          </cell>
          <cell r="K176">
            <v>7614.119113573407</v>
          </cell>
          <cell r="N176">
            <v>7474.5023546309849</v>
          </cell>
          <cell r="Q176">
            <v>7489.9780734330016</v>
          </cell>
          <cell r="T176">
            <v>8119.3733066034256</v>
          </cell>
        </row>
        <row r="177">
          <cell r="C177" t="str">
            <v xml:space="preserve">M'care HMO </v>
          </cell>
          <cell r="E177">
            <v>5471.6435754189943</v>
          </cell>
          <cell r="H177">
            <v>6361.1177829099306</v>
          </cell>
          <cell r="K177">
            <v>5100.8215297450424</v>
          </cell>
          <cell r="N177">
            <v>5007.2900050467761</v>
          </cell>
          <cell r="Q177">
            <v>5017.6574393456276</v>
          </cell>
          <cell r="T177">
            <v>5439.2994846285128</v>
          </cell>
        </row>
        <row r="178">
          <cell r="C178" t="str">
            <v xml:space="preserve">Commercial </v>
          </cell>
          <cell r="E178">
            <v>6964.5672422815278</v>
          </cell>
          <cell r="H178">
            <v>9801.6536912751671</v>
          </cell>
          <cell r="K178">
            <v>5494.6517241379306</v>
          </cell>
          <cell r="N178">
            <v>5393.8987080898924</v>
          </cell>
          <cell r="Q178">
            <v>5405.0666033814423</v>
          </cell>
          <cell r="T178">
            <v>5859.2632808328199</v>
          </cell>
        </row>
        <row r="179">
          <cell r="C179" t="str">
            <v xml:space="preserve">Workers Comp </v>
          </cell>
          <cell r="E179">
            <v>17177.666666666668</v>
          </cell>
          <cell r="H179">
            <v>14484.678571428571</v>
          </cell>
          <cell r="K179">
            <v>6042.4</v>
          </cell>
          <cell r="N179">
            <v>5931.6031643253637</v>
          </cell>
          <cell r="Q179">
            <v>5943.8843595489325</v>
          </cell>
          <cell r="T179">
            <v>6443.3587833374186</v>
          </cell>
        </row>
        <row r="180">
          <cell r="C180" t="str">
            <v>Selfpay</v>
          </cell>
          <cell r="E180">
            <v>5983.6703406813631</v>
          </cell>
          <cell r="H180">
            <v>7229.3942786069656</v>
          </cell>
          <cell r="K180">
            <v>5004.8366533864546</v>
          </cell>
          <cell r="N180">
            <v>4913.0651612204838</v>
          </cell>
          <cell r="Q180">
            <v>4923.2375059845372</v>
          </cell>
          <cell r="T180">
            <v>5336.9452882574251</v>
          </cell>
        </row>
        <row r="183">
          <cell r="C183" t="str">
            <v>REIMBURSEMENT PER DISCHARGE</v>
          </cell>
        </row>
        <row r="185">
          <cell r="C185" t="str">
            <v xml:space="preserve">Medicare IP DRG </v>
          </cell>
          <cell r="E185">
            <v>10487.788774279974</v>
          </cell>
          <cell r="H185">
            <v>10850.729458917836</v>
          </cell>
          <cell r="K185">
            <v>11555.936819172113</v>
          </cell>
          <cell r="N185">
            <v>12364.83631244392</v>
          </cell>
          <cell r="Q185">
            <v>12659.452952485159</v>
          </cell>
          <cell r="T185">
            <v>12659.452952485159</v>
          </cell>
        </row>
        <row r="186">
          <cell r="C186" t="str">
            <v xml:space="preserve">Medicare Rehab </v>
          </cell>
        </row>
        <row r="187">
          <cell r="C187" t="str">
            <v>Medicare Psych</v>
          </cell>
          <cell r="E187">
            <v>12511.22974226804</v>
          </cell>
          <cell r="H187">
            <v>18867.717948717949</v>
          </cell>
          <cell r="K187">
            <v>11359.701298701299</v>
          </cell>
          <cell r="N187">
            <v>11759.25109781514</v>
          </cell>
          <cell r="Q187">
            <v>12027.939826710226</v>
          </cell>
          <cell r="T187">
            <v>12027.939826710226</v>
          </cell>
        </row>
        <row r="188">
          <cell r="C188" t="str">
            <v xml:space="preserve">Medicaid DRG </v>
          </cell>
          <cell r="E188">
            <v>7468.1771746575341</v>
          </cell>
          <cell r="H188">
            <v>5351.0039721946378</v>
          </cell>
          <cell r="K188">
            <v>3672.3441396508729</v>
          </cell>
          <cell r="N188">
            <v>6240.9809227896139</v>
          </cell>
          <cell r="Q188">
            <v>6399.9558455309671</v>
          </cell>
          <cell r="T188">
            <v>6400.8665111848759</v>
          </cell>
        </row>
        <row r="189">
          <cell r="C189" t="str">
            <v>Medicaid Rehab</v>
          </cell>
        </row>
        <row r="190">
          <cell r="C190" t="str">
            <v xml:space="preserve">Medicaid Psych </v>
          </cell>
          <cell r="E190">
            <v>-2.0115384615384615</v>
          </cell>
          <cell r="H190">
            <v>18201.721973094169</v>
          </cell>
          <cell r="K190">
            <v>21367.252873563219</v>
          </cell>
          <cell r="N190">
            <v>10406.607343330568</v>
          </cell>
          <cell r="Q190">
            <v>10671.692210416828</v>
          </cell>
          <cell r="T190">
            <v>10673.210712075228</v>
          </cell>
        </row>
        <row r="191">
          <cell r="C191" t="str">
            <v xml:space="preserve">Catamount </v>
          </cell>
          <cell r="E191">
            <v>-8189.8945744680832</v>
          </cell>
          <cell r="H191">
            <v>17105.298076923078</v>
          </cell>
          <cell r="K191">
            <v>15681.833333333334</v>
          </cell>
          <cell r="N191">
            <v>23015.074197835558</v>
          </cell>
          <cell r="Q191">
            <v>23321.473656504888</v>
          </cell>
          <cell r="T191">
            <v>23321.473656504888</v>
          </cell>
        </row>
        <row r="192">
          <cell r="C192" t="str">
            <v xml:space="preserve">Pace VT </v>
          </cell>
        </row>
        <row r="193">
          <cell r="C193" t="str">
            <v xml:space="preserve">BCBS </v>
          </cell>
          <cell r="E193">
            <v>22806.412484774664</v>
          </cell>
          <cell r="H193">
            <v>22244.214536928488</v>
          </cell>
          <cell r="K193">
            <v>20234.975806451614</v>
          </cell>
          <cell r="N193">
            <v>21258.48565684288</v>
          </cell>
          <cell r="Q193">
            <v>21541.499669372064</v>
          </cell>
          <cell r="T193">
            <v>23351.667479520369</v>
          </cell>
        </row>
        <row r="194">
          <cell r="C194" t="str">
            <v xml:space="preserve">M'care HMO </v>
          </cell>
          <cell r="E194">
            <v>-10360.295470852016</v>
          </cell>
          <cell r="H194">
            <v>10022.254807692309</v>
          </cell>
          <cell r="K194">
            <v>8709.2121212121219</v>
          </cell>
          <cell r="N194">
            <v>12634.841121199872</v>
          </cell>
          <cell r="Q194">
            <v>12803.048638005213</v>
          </cell>
          <cell r="T194">
            <v>12937.664233971107</v>
          </cell>
        </row>
        <row r="195">
          <cell r="C195" t="str">
            <v xml:space="preserve">Commercial </v>
          </cell>
          <cell r="E195">
            <v>16038.471666666668</v>
          </cell>
          <cell r="H195">
            <v>21826.117886178861</v>
          </cell>
          <cell r="K195">
            <v>18949</v>
          </cell>
          <cell r="N195">
            <v>20485.925168167723</v>
          </cell>
          <cell r="Q195">
            <v>21104.154316676482</v>
          </cell>
          <cell r="T195">
            <v>22651.48995285224</v>
          </cell>
        </row>
        <row r="196">
          <cell r="C196" t="str">
            <v xml:space="preserve">Workers Comp </v>
          </cell>
          <cell r="E196">
            <v>50657.775384615379</v>
          </cell>
          <cell r="H196">
            <v>25099.142857142859</v>
          </cell>
          <cell r="K196">
            <v>5000.5</v>
          </cell>
          <cell r="N196">
            <v>13057.478822977244</v>
          </cell>
          <cell r="Q196">
            <v>13231.312911390596</v>
          </cell>
          <cell r="T196">
            <v>14343.161997378449</v>
          </cell>
        </row>
        <row r="197">
          <cell r="C197" t="str">
            <v>Selfpay</v>
          </cell>
          <cell r="E197">
            <v>23697.234126984127</v>
          </cell>
          <cell r="H197">
            <v>30917.196808510638</v>
          </cell>
          <cell r="K197">
            <v>18749.462686567163</v>
          </cell>
          <cell r="N197">
            <v>19526.328162275957</v>
          </cell>
          <cell r="Q197">
            <v>19786.281978948151</v>
          </cell>
          <cell r="T197">
            <v>21448.955946431193</v>
          </cell>
        </row>
        <row r="199">
          <cell r="C199" t="str">
            <v>C/A G/L &amp; BUDGET INPUT</v>
          </cell>
        </row>
        <row r="201">
          <cell r="C201" t="str">
            <v>Medicare Contractual Allowances</v>
          </cell>
        </row>
        <row r="202">
          <cell r="C202" t="str">
            <v>Medicare Target Allowance</v>
          </cell>
          <cell r="E202">
            <v>500000</v>
          </cell>
          <cell r="H202">
            <v>0</v>
          </cell>
          <cell r="K202">
            <v>251938</v>
          </cell>
          <cell r="N202">
            <v>755814</v>
          </cell>
          <cell r="Q202">
            <v>755814</v>
          </cell>
          <cell r="T202">
            <v>819302.37600000005</v>
          </cell>
          <cell r="W202" t="str">
            <v>425800</v>
          </cell>
        </row>
        <row r="203">
          <cell r="C203" t="str">
            <v>Medicare Inpatient</v>
          </cell>
          <cell r="E203">
            <v>42660961.719999999</v>
          </cell>
          <cell r="H203">
            <v>50411921</v>
          </cell>
          <cell r="K203">
            <v>13901021</v>
          </cell>
          <cell r="N203">
            <v>41267525.322169706</v>
          </cell>
          <cell r="Q203">
            <v>39467431.178655431</v>
          </cell>
          <cell r="T203">
            <v>45489945.464065492</v>
          </cell>
          <cell r="W203" t="str">
            <v>424000</v>
          </cell>
        </row>
        <row r="204">
          <cell r="C204" t="str">
            <v>Medicare Billing Adjustment</v>
          </cell>
          <cell r="E204">
            <v>294624.48</v>
          </cell>
          <cell r="H204">
            <v>339000</v>
          </cell>
          <cell r="K204">
            <v>173548</v>
          </cell>
          <cell r="N204">
            <v>520644</v>
          </cell>
          <cell r="Q204">
            <v>520644</v>
          </cell>
          <cell r="T204">
            <v>564378.09600000002</v>
          </cell>
          <cell r="W204" t="str">
            <v>425600</v>
          </cell>
        </row>
        <row r="205">
          <cell r="C205" t="str">
            <v>Medicare Outpatient</v>
          </cell>
          <cell r="E205">
            <v>68913057.920000002</v>
          </cell>
          <cell r="H205">
            <v>70119844</v>
          </cell>
          <cell r="K205">
            <v>24026149</v>
          </cell>
          <cell r="N205">
            <v>76803914.470237777</v>
          </cell>
          <cell r="Q205">
            <v>76781105.915039986</v>
          </cell>
          <cell r="T205">
            <v>85489200.08727406</v>
          </cell>
          <cell r="W205" t="str">
            <v>424800</v>
          </cell>
        </row>
        <row r="206">
          <cell r="C206" t="str">
            <v>Medicare IP Physician</v>
          </cell>
          <cell r="E206">
            <v>8211544.3300000001</v>
          </cell>
          <cell r="H206">
            <v>7493121</v>
          </cell>
          <cell r="K206">
            <v>2305339</v>
          </cell>
          <cell r="N206">
            <v>7233036.6646148739</v>
          </cell>
          <cell r="Q206">
            <v>7121490.466709394</v>
          </cell>
          <cell r="T206">
            <v>7969406.862312831</v>
          </cell>
          <cell r="W206" t="str">
            <v>425000</v>
          </cell>
        </row>
        <row r="207">
          <cell r="C207" t="str">
            <v>Medicare OP Physician</v>
          </cell>
          <cell r="E207">
            <v>8030607.9699999997</v>
          </cell>
          <cell r="H207">
            <v>9708434</v>
          </cell>
          <cell r="K207">
            <v>3836702</v>
          </cell>
          <cell r="N207">
            <v>10714875.48987177</v>
          </cell>
          <cell r="Q207">
            <v>11836153.780373503</v>
          </cell>
          <cell r="T207">
            <v>13245419.513511257</v>
          </cell>
          <cell r="W207" t="str">
            <v>425200</v>
          </cell>
        </row>
        <row r="208">
          <cell r="C208" t="str">
            <v>Medicare Waiver Of Liability</v>
          </cell>
          <cell r="E208">
            <v>4850723.17</v>
          </cell>
          <cell r="H208">
            <v>4302000</v>
          </cell>
          <cell r="K208">
            <v>1612215</v>
          </cell>
          <cell r="N208">
            <v>4836645</v>
          </cell>
          <cell r="Q208">
            <v>4836645</v>
          </cell>
          <cell r="T208">
            <v>5242923.18</v>
          </cell>
          <cell r="W208" t="str">
            <v>425400</v>
          </cell>
        </row>
        <row r="209">
          <cell r="C209" t="str">
            <v>Medicare Rehab</v>
          </cell>
          <cell r="E209">
            <v>48511.81</v>
          </cell>
          <cell r="H209">
            <v>0</v>
          </cell>
          <cell r="K209">
            <v>-136565</v>
          </cell>
          <cell r="N209">
            <v>-136565</v>
          </cell>
          <cell r="Q209">
            <v>0</v>
          </cell>
          <cell r="T209">
            <v>0</v>
          </cell>
          <cell r="W209" t="str">
            <v>424200</v>
          </cell>
        </row>
        <row r="210">
          <cell r="C210" t="str">
            <v>Medicare Psych</v>
          </cell>
          <cell r="E210">
            <v>2319646.4300000002</v>
          </cell>
          <cell r="H210">
            <v>2518294</v>
          </cell>
          <cell r="K210">
            <v>1171521</v>
          </cell>
          <cell r="N210">
            <v>3568156.1805092436</v>
          </cell>
          <cell r="Q210">
            <v>3417179.8683026102</v>
          </cell>
          <cell r="T210">
            <v>3919982.53655808</v>
          </cell>
          <cell r="W210" t="str">
            <v>424400</v>
          </cell>
        </row>
        <row r="211">
          <cell r="C211" t="str">
            <v>Medicare Swing Bed</v>
          </cell>
          <cell r="E211">
            <v>1184888.27</v>
          </cell>
          <cell r="H211">
            <v>535930</v>
          </cell>
          <cell r="K211">
            <v>444085</v>
          </cell>
          <cell r="N211">
            <v>1325208.8927545778</v>
          </cell>
          <cell r="Q211">
            <v>1278022.5721854775</v>
          </cell>
          <cell r="T211">
            <v>1401167.1065418192</v>
          </cell>
          <cell r="W211" t="str">
            <v>424600</v>
          </cell>
        </row>
        <row r="212">
          <cell r="C212" t="str">
            <v>Total Medicare Contractual</v>
          </cell>
          <cell r="E212">
            <v>137014566.10000002</v>
          </cell>
          <cell r="H212">
            <v>145428544</v>
          </cell>
          <cell r="K212">
            <v>47585953</v>
          </cell>
          <cell r="N212">
            <v>146889255.02015793</v>
          </cell>
          <cell r="Q212">
            <v>146014486.78126642</v>
          </cell>
          <cell r="T212">
            <v>164141725.22226357</v>
          </cell>
        </row>
        <row r="214">
          <cell r="C214" t="str">
            <v>Medicaid Contractual Allowances</v>
          </cell>
        </row>
        <row r="215">
          <cell r="C215" t="str">
            <v>Medicaid Outpatient</v>
          </cell>
          <cell r="E215">
            <v>26785083.539999999</v>
          </cell>
          <cell r="H215">
            <v>29178405</v>
          </cell>
          <cell r="K215">
            <v>8995432</v>
          </cell>
          <cell r="N215">
            <v>27969098.388567921</v>
          </cell>
          <cell r="Q215">
            <v>27942119.948698975</v>
          </cell>
          <cell r="T215">
            <v>31119268.649973966</v>
          </cell>
          <cell r="W215" t="str">
            <v>428800</v>
          </cell>
        </row>
        <row r="216">
          <cell r="C216" t="str">
            <v>Medicaid Inpatient</v>
          </cell>
          <cell r="E216">
            <v>14439759.060000001</v>
          </cell>
          <cell r="H216">
            <v>8507313</v>
          </cell>
          <cell r="K216">
            <v>3701948</v>
          </cell>
          <cell r="N216">
            <v>8403542.7684153132</v>
          </cell>
          <cell r="Q216">
            <v>8019996.6425305223</v>
          </cell>
          <cell r="T216">
            <v>9290492.2760219909</v>
          </cell>
          <cell r="W216" t="str">
            <v>428000</v>
          </cell>
        </row>
        <row r="217">
          <cell r="C217" t="str">
            <v>Medicaid IP Psych CA</v>
          </cell>
          <cell r="E217">
            <v>523</v>
          </cell>
          <cell r="H217">
            <v>0</v>
          </cell>
          <cell r="K217">
            <v>13043</v>
          </cell>
          <cell r="N217">
            <v>3040140.1706613111</v>
          </cell>
          <cell r="Q217">
            <v>2901385.1221374427</v>
          </cell>
          <cell r="T217">
            <v>3361010.8917050511</v>
          </cell>
          <cell r="W217" t="str">
            <v>428400</v>
          </cell>
        </row>
        <row r="218">
          <cell r="C218" t="str">
            <v>Medicaid Billing Adjustment</v>
          </cell>
          <cell r="E218">
            <v>685007.29</v>
          </cell>
          <cell r="H218">
            <v>1292000</v>
          </cell>
          <cell r="K218">
            <v>93160</v>
          </cell>
          <cell r="N218">
            <v>279480</v>
          </cell>
          <cell r="Q218">
            <v>279480</v>
          </cell>
          <cell r="T218">
            <v>302956.32</v>
          </cell>
          <cell r="W218" t="str">
            <v>429600</v>
          </cell>
        </row>
        <row r="219">
          <cell r="C219" t="str">
            <v>Medicaid Waiver of Liability</v>
          </cell>
          <cell r="E219">
            <v>568738.31000000006</v>
          </cell>
          <cell r="H219">
            <v>0</v>
          </cell>
          <cell r="K219">
            <v>465251</v>
          </cell>
          <cell r="N219">
            <v>1395753</v>
          </cell>
          <cell r="Q219">
            <v>1395753</v>
          </cell>
          <cell r="T219">
            <v>1512996.2520000001</v>
          </cell>
          <cell r="W219" t="str">
            <v>429400</v>
          </cell>
        </row>
        <row r="220">
          <cell r="C220" t="str">
            <v>Medicaid Level II</v>
          </cell>
          <cell r="E220">
            <v>267453.38</v>
          </cell>
          <cell r="H220">
            <v>2550786</v>
          </cell>
          <cell r="K220">
            <v>188183</v>
          </cell>
          <cell r="N220">
            <v>1680408.6463403387</v>
          </cell>
          <cell r="Q220">
            <v>1562737.4124903886</v>
          </cell>
          <cell r="T220">
            <v>1701250.9327948096</v>
          </cell>
          <cell r="W220" t="str">
            <v>428600</v>
          </cell>
        </row>
        <row r="221">
          <cell r="C221" t="str">
            <v>Mediciad MIC Allowance</v>
          </cell>
          <cell r="E221">
            <v>1208</v>
          </cell>
          <cell r="H221">
            <v>200000</v>
          </cell>
          <cell r="K221">
            <v>0</v>
          </cell>
          <cell r="N221">
            <v>200000</v>
          </cell>
          <cell r="Q221">
            <v>200000</v>
          </cell>
          <cell r="T221">
            <v>216800</v>
          </cell>
          <cell r="W221" t="str">
            <v>429800</v>
          </cell>
        </row>
        <row r="222">
          <cell r="C222" t="str">
            <v>Medicaid Physician IP</v>
          </cell>
          <cell r="E222">
            <v>3108192.64</v>
          </cell>
          <cell r="H222">
            <v>2182636</v>
          </cell>
          <cell r="K222">
            <v>795517</v>
          </cell>
          <cell r="N222">
            <v>2364484.7745728628</v>
          </cell>
          <cell r="Q222">
            <v>2328020.2439975785</v>
          </cell>
          <cell r="T222">
            <v>2595681.9480290939</v>
          </cell>
          <cell r="W222" t="str">
            <v>429000</v>
          </cell>
        </row>
        <row r="223">
          <cell r="C223" t="str">
            <v>Medicaid Physician OP</v>
          </cell>
          <cell r="E223">
            <v>4763435.84</v>
          </cell>
          <cell r="H223">
            <v>5713032</v>
          </cell>
          <cell r="K223">
            <v>2204808</v>
          </cell>
          <cell r="N223">
            <v>6017250.4756950419</v>
          </cell>
          <cell r="Q223">
            <v>6646936.9646594431</v>
          </cell>
          <cell r="T223">
            <v>7411161.8991529793</v>
          </cell>
          <cell r="W223" t="str">
            <v>429200</v>
          </cell>
        </row>
        <row r="224">
          <cell r="C224" t="str">
            <v>Medicaid DSH</v>
          </cell>
          <cell r="E224">
            <v>-4587413.05</v>
          </cell>
          <cell r="H224">
            <v>-5336685</v>
          </cell>
          <cell r="K224">
            <v>-1796700</v>
          </cell>
          <cell r="N224">
            <v>-5395100</v>
          </cell>
          <cell r="Q224">
            <v>-5395100</v>
          </cell>
          <cell r="T224">
            <v>-5395100</v>
          </cell>
          <cell r="W224" t="str">
            <v>429900</v>
          </cell>
        </row>
        <row r="225">
          <cell r="C225" t="str">
            <v>Total Medicaid Contractual</v>
          </cell>
          <cell r="E225">
            <v>46031988.010000005</v>
          </cell>
          <cell r="H225">
            <v>44287487</v>
          </cell>
          <cell r="K225">
            <v>14660642</v>
          </cell>
          <cell r="N225">
            <v>45955058.22425279</v>
          </cell>
          <cell r="Q225">
            <v>45881329.334514357</v>
          </cell>
          <cell r="T225">
            <v>52116519.169677891</v>
          </cell>
        </row>
        <row r="227">
          <cell r="C227" t="str">
            <v>Blue Cross Contractual Allowances</v>
          </cell>
        </row>
        <row r="228">
          <cell r="C228" t="str">
            <v>Blue Cross IP Facility</v>
          </cell>
          <cell r="E228">
            <v>-1629153.65</v>
          </cell>
          <cell r="H228">
            <v>1517559</v>
          </cell>
          <cell r="K228">
            <v>479120</v>
          </cell>
          <cell r="N228">
            <v>1319109.4819822763</v>
          </cell>
          <cell r="Q228">
            <v>1272140.3413261378</v>
          </cell>
          <cell r="T228">
            <v>1379040.3961600072</v>
          </cell>
          <cell r="W228" t="str">
            <v>432000</v>
          </cell>
        </row>
        <row r="229">
          <cell r="C229" t="str">
            <v>Blue Cross OP Facility</v>
          </cell>
          <cell r="E229">
            <v>3236245.94</v>
          </cell>
          <cell r="H229">
            <v>3425308</v>
          </cell>
          <cell r="K229">
            <v>1401235</v>
          </cell>
          <cell r="N229">
            <v>3912163.1740967585</v>
          </cell>
          <cell r="Q229">
            <v>3922377.0270601627</v>
          </cell>
          <cell r="T229">
            <v>4251856.6933376398</v>
          </cell>
          <cell r="W229" t="str">
            <v>432200</v>
          </cell>
        </row>
        <row r="230">
          <cell r="C230" t="str">
            <v>Blue Shield IP Physician</v>
          </cell>
          <cell r="E230">
            <v>6043433.2400000002</v>
          </cell>
          <cell r="H230">
            <v>2289280</v>
          </cell>
          <cell r="K230">
            <v>472025</v>
          </cell>
          <cell r="N230">
            <v>1123855.4432327366</v>
          </cell>
          <cell r="Q230">
            <v>1106523.6077256282</v>
          </cell>
          <cell r="T230">
            <v>1199471.5624793966</v>
          </cell>
          <cell r="W230" t="str">
            <v>432400</v>
          </cell>
        </row>
        <row r="231">
          <cell r="C231" t="str">
            <v>Blue Shield OP Physician</v>
          </cell>
          <cell r="E231">
            <v>4106610.92</v>
          </cell>
          <cell r="H231">
            <v>6029322</v>
          </cell>
          <cell r="K231">
            <v>1953169</v>
          </cell>
          <cell r="N231">
            <v>4497966.6615960021</v>
          </cell>
          <cell r="Q231">
            <v>4968664.8394530835</v>
          </cell>
          <cell r="T231">
            <v>5386032.7099694414</v>
          </cell>
          <cell r="W231" t="str">
            <v>432600</v>
          </cell>
        </row>
        <row r="232">
          <cell r="C232" t="str">
            <v>BC Waiver of Liability</v>
          </cell>
          <cell r="E232">
            <v>152244.13</v>
          </cell>
          <cell r="H232">
            <v>0</v>
          </cell>
          <cell r="K232">
            <v>91304</v>
          </cell>
          <cell r="N232">
            <v>273912</v>
          </cell>
          <cell r="Q232">
            <v>273912</v>
          </cell>
          <cell r="T232">
            <v>296920.60800000001</v>
          </cell>
          <cell r="W232" t="str">
            <v>432800</v>
          </cell>
        </row>
        <row r="233">
          <cell r="C233" t="str">
            <v>BCBS Audit Recovery</v>
          </cell>
          <cell r="E233">
            <v>0</v>
          </cell>
          <cell r="H233">
            <v>0</v>
          </cell>
          <cell r="K233">
            <v>32555</v>
          </cell>
          <cell r="N233">
            <v>97665</v>
          </cell>
          <cell r="Q233">
            <v>97665</v>
          </cell>
          <cell r="T233">
            <v>105868.86</v>
          </cell>
          <cell r="W233" t="str">
            <v>433200</v>
          </cell>
        </row>
        <row r="234">
          <cell r="C234" t="str">
            <v>Blue Cross Billing Adjustment</v>
          </cell>
          <cell r="E234">
            <v>101313.79</v>
          </cell>
          <cell r="H234">
            <v>272000</v>
          </cell>
          <cell r="K234">
            <v>481</v>
          </cell>
          <cell r="N234">
            <v>1443</v>
          </cell>
          <cell r="Q234">
            <v>1443</v>
          </cell>
          <cell r="T234">
            <v>1564.212</v>
          </cell>
          <cell r="W234" t="str">
            <v>433000</v>
          </cell>
        </row>
        <row r="235">
          <cell r="C235" t="str">
            <v>Total Blue Cross Contractual</v>
          </cell>
          <cell r="E235">
            <v>12010694.369999999</v>
          </cell>
          <cell r="H235">
            <v>13533469</v>
          </cell>
          <cell r="K235">
            <v>4429889</v>
          </cell>
          <cell r="N235">
            <v>11226114.760907773</v>
          </cell>
          <cell r="Q235">
            <v>11642725.815565012</v>
          </cell>
          <cell r="T235">
            <v>12620755.041946484</v>
          </cell>
        </row>
        <row r="237">
          <cell r="C237" t="str">
            <v>OTHER CONTRACTUAL ALLOWANCES</v>
          </cell>
        </row>
        <row r="239">
          <cell r="C239" t="str">
            <v>Other Contractual Allowances</v>
          </cell>
        </row>
        <row r="240">
          <cell r="C240" t="str">
            <v>Contract Adjustment - Other</v>
          </cell>
          <cell r="E240">
            <v>1222169.8600000001</v>
          </cell>
          <cell r="H240">
            <v>507200</v>
          </cell>
          <cell r="K240">
            <v>300114</v>
          </cell>
          <cell r="N240">
            <v>900342</v>
          </cell>
          <cell r="Q240">
            <v>900342</v>
          </cell>
          <cell r="T240">
            <v>975970.728</v>
          </cell>
          <cell r="W240" t="str">
            <v>437000</v>
          </cell>
        </row>
        <row r="241">
          <cell r="C241" t="str">
            <v>Aetna C/A</v>
          </cell>
          <cell r="E241">
            <v>217836.94</v>
          </cell>
          <cell r="H241">
            <v>203344</v>
          </cell>
          <cell r="K241">
            <v>57426</v>
          </cell>
          <cell r="N241">
            <v>172278</v>
          </cell>
          <cell r="Q241">
            <v>172278</v>
          </cell>
          <cell r="T241">
            <v>186749.35200000001</v>
          </cell>
          <cell r="W241" t="str">
            <v>439100</v>
          </cell>
        </row>
        <row r="242">
          <cell r="C242" t="str">
            <v>Medicare HMO IP Facility</v>
          </cell>
          <cell r="E242">
            <v>7207466.8899999997</v>
          </cell>
          <cell r="H242">
            <v>3424099</v>
          </cell>
          <cell r="K242">
            <v>1225782</v>
          </cell>
          <cell r="N242">
            <v>3031734.0016537169</v>
          </cell>
          <cell r="Q242">
            <v>2923783.9469382544</v>
          </cell>
          <cell r="T242">
            <v>3341611.3943390409</v>
          </cell>
          <cell r="W242" t="str">
            <v>426000</v>
          </cell>
        </row>
        <row r="243">
          <cell r="C243" t="str">
            <v>Medicare HMO OP Facility</v>
          </cell>
          <cell r="E243">
            <v>717427.19</v>
          </cell>
          <cell r="H243">
            <v>4414820</v>
          </cell>
          <cell r="K243">
            <v>1599518</v>
          </cell>
          <cell r="N243">
            <v>4595406.0162762869</v>
          </cell>
          <cell r="Q243">
            <v>4607403.6756960601</v>
          </cell>
          <cell r="T243">
            <v>5115072.4167834241</v>
          </cell>
          <cell r="W243" t="str">
            <v>426200</v>
          </cell>
        </row>
        <row r="244">
          <cell r="C244" t="str">
            <v>Medicare HMO IP Physician</v>
          </cell>
          <cell r="E244">
            <v>772718.09</v>
          </cell>
          <cell r="H244">
            <v>532745</v>
          </cell>
          <cell r="K244">
            <v>-27893</v>
          </cell>
          <cell r="N244">
            <v>568417.50552843814</v>
          </cell>
          <cell r="Q244">
            <v>559651.50384690356</v>
          </cell>
          <cell r="T244">
            <v>626286.10627377138</v>
          </cell>
          <cell r="W244" t="str">
            <v>426400</v>
          </cell>
        </row>
        <row r="245">
          <cell r="C245" t="str">
            <v>Medicare HMO OP Physician</v>
          </cell>
          <cell r="E245">
            <v>561783.93000000005</v>
          </cell>
          <cell r="H245">
            <v>686862</v>
          </cell>
          <cell r="K245">
            <v>260135</v>
          </cell>
          <cell r="N245">
            <v>657338.5042490433</v>
          </cell>
          <cell r="Q245">
            <v>726126.92787767411</v>
          </cell>
          <cell r="T245">
            <v>812582.86756505992</v>
          </cell>
          <cell r="W245" t="str">
            <v>426600</v>
          </cell>
        </row>
        <row r="246">
          <cell r="C246" t="str">
            <v>Medicare HMO Billing Adjust</v>
          </cell>
          <cell r="E246">
            <v>1847.21</v>
          </cell>
          <cell r="H246">
            <v>0</v>
          </cell>
          <cell r="K246">
            <v>204</v>
          </cell>
          <cell r="N246">
            <v>612</v>
          </cell>
          <cell r="Q246">
            <v>612</v>
          </cell>
          <cell r="T246">
            <v>663.40800000000002</v>
          </cell>
          <cell r="W246" t="str">
            <v>426800</v>
          </cell>
        </row>
        <row r="247">
          <cell r="C247" t="str">
            <v>Medicare HMO Waiver of Liability</v>
          </cell>
          <cell r="E247">
            <v>160054.81</v>
          </cell>
          <cell r="H247">
            <v>0</v>
          </cell>
          <cell r="K247">
            <v>16865</v>
          </cell>
          <cell r="N247">
            <v>50595</v>
          </cell>
          <cell r="Q247">
            <v>50595</v>
          </cell>
          <cell r="T247">
            <v>54844.98</v>
          </cell>
          <cell r="W247" t="str">
            <v>426900</v>
          </cell>
        </row>
        <row r="248">
          <cell r="C248" t="str">
            <v>Courtesy Allowance</v>
          </cell>
          <cell r="E248">
            <v>995396.91</v>
          </cell>
          <cell r="H248">
            <v>486336</v>
          </cell>
          <cell r="K248">
            <v>58809</v>
          </cell>
          <cell r="N248">
            <v>176427</v>
          </cell>
          <cell r="Q248">
            <v>176427</v>
          </cell>
          <cell r="T248">
            <v>191246.86799999999</v>
          </cell>
          <cell r="W248" t="str">
            <v>437600</v>
          </cell>
        </row>
        <row r="249">
          <cell r="C249" t="str">
            <v>Employee Allowances</v>
          </cell>
          <cell r="E249">
            <v>27525.88</v>
          </cell>
          <cell r="H249">
            <v>25969</v>
          </cell>
          <cell r="K249">
            <v>16915</v>
          </cell>
          <cell r="N249">
            <v>50745</v>
          </cell>
          <cell r="Q249">
            <v>50745</v>
          </cell>
          <cell r="T249">
            <v>55007.58</v>
          </cell>
          <cell r="W249" t="str">
            <v>437800</v>
          </cell>
        </row>
        <row r="250">
          <cell r="C250" t="str">
            <v>Hospital Compensation</v>
          </cell>
          <cell r="E250">
            <v>203451.89</v>
          </cell>
          <cell r="H250">
            <v>76080</v>
          </cell>
          <cell r="K250">
            <v>71152</v>
          </cell>
          <cell r="N250">
            <v>213456</v>
          </cell>
          <cell r="Q250">
            <v>213456</v>
          </cell>
          <cell r="T250">
            <v>231386.304</v>
          </cell>
          <cell r="W250" t="str">
            <v>438000</v>
          </cell>
        </row>
        <row r="251">
          <cell r="C251" t="str">
            <v>Administrative Write Off</v>
          </cell>
          <cell r="E251">
            <v>75709.95</v>
          </cell>
          <cell r="H251">
            <v>110260</v>
          </cell>
          <cell r="K251">
            <v>8358</v>
          </cell>
          <cell r="N251">
            <v>25074</v>
          </cell>
          <cell r="Q251">
            <v>25074</v>
          </cell>
          <cell r="T251">
            <v>27180.216</v>
          </cell>
          <cell r="W251" t="str">
            <v>438200</v>
          </cell>
        </row>
        <row r="252">
          <cell r="C252" t="str">
            <v>B/D Bankrupt Allowance</v>
          </cell>
          <cell r="E252">
            <v>62556.9</v>
          </cell>
          <cell r="H252">
            <v>40576</v>
          </cell>
          <cell r="K252">
            <v>325</v>
          </cell>
          <cell r="N252">
            <v>975</v>
          </cell>
          <cell r="Q252">
            <v>975</v>
          </cell>
          <cell r="T252">
            <v>1056.9000000000001</v>
          </cell>
          <cell r="W252" t="str">
            <v>438400</v>
          </cell>
        </row>
        <row r="253">
          <cell r="C253" t="str">
            <v>Bankrupt Allowance</v>
          </cell>
          <cell r="E253">
            <v>76147.509999999995</v>
          </cell>
          <cell r="H253">
            <v>40576</v>
          </cell>
          <cell r="K253">
            <v>12454</v>
          </cell>
          <cell r="N253">
            <v>37362</v>
          </cell>
          <cell r="Q253">
            <v>37362</v>
          </cell>
          <cell r="T253">
            <v>40500.408000000003</v>
          </cell>
          <cell r="W253" t="str">
            <v>438600</v>
          </cell>
        </row>
        <row r="254">
          <cell r="C254" t="str">
            <v>Workers Comp IP Facility</v>
          </cell>
          <cell r="E254">
            <v>11377.92</v>
          </cell>
          <cell r="H254">
            <v>54183</v>
          </cell>
          <cell r="K254">
            <v>20211</v>
          </cell>
          <cell r="N254">
            <v>15573.168568896526</v>
          </cell>
          <cell r="Q254">
            <v>15018.659367829252</v>
          </cell>
          <cell r="T254">
            <v>16280.702129776817</v>
          </cell>
          <cell r="W254" t="str">
            <v>434000</v>
          </cell>
        </row>
        <row r="255">
          <cell r="C255" t="str">
            <v>Workers Comp OP Facility</v>
          </cell>
          <cell r="E255">
            <v>533355.01</v>
          </cell>
          <cell r="H255">
            <v>455010</v>
          </cell>
          <cell r="K255">
            <v>183559</v>
          </cell>
          <cell r="N255">
            <v>490181.02163820085</v>
          </cell>
          <cell r="Q255">
            <v>491460.78341133287</v>
          </cell>
          <cell r="T255">
            <v>532743.48871725239</v>
          </cell>
          <cell r="W255" t="str">
            <v>434200</v>
          </cell>
        </row>
        <row r="256">
          <cell r="C256" t="str">
            <v>Workers Comp IP Physician</v>
          </cell>
          <cell r="E256">
            <v>86180.71</v>
          </cell>
          <cell r="H256">
            <v>45210</v>
          </cell>
          <cell r="K256">
            <v>-54609</v>
          </cell>
          <cell r="N256">
            <v>11082.520557462129</v>
          </cell>
          <cell r="Q256">
            <v>10911.608520275593</v>
          </cell>
          <cell r="T256">
            <v>11828.183356955351</v>
          </cell>
          <cell r="W256" t="str">
            <v>434400</v>
          </cell>
        </row>
        <row r="257">
          <cell r="C257" t="str">
            <v>Workers Comp OP Physician</v>
          </cell>
          <cell r="E257">
            <v>577368.84</v>
          </cell>
          <cell r="H257">
            <v>379659</v>
          </cell>
          <cell r="K257">
            <v>179197</v>
          </cell>
          <cell r="N257">
            <v>541393.43104041391</v>
          </cell>
          <cell r="Q257">
            <v>598048.56449667097</v>
          </cell>
          <cell r="T257">
            <v>648284.6468034049</v>
          </cell>
          <cell r="W257" t="str">
            <v>434600</v>
          </cell>
        </row>
        <row r="258">
          <cell r="C258" t="str">
            <v>Workers Comp Billing Adj</v>
          </cell>
          <cell r="E258">
            <v>44913.84</v>
          </cell>
          <cell r="H258">
            <v>0</v>
          </cell>
          <cell r="K258">
            <v>52988</v>
          </cell>
          <cell r="N258">
            <v>158964</v>
          </cell>
          <cell r="Q258">
            <v>158964</v>
          </cell>
          <cell r="T258">
            <v>172316.976</v>
          </cell>
          <cell r="W258" t="str">
            <v>434800</v>
          </cell>
        </row>
        <row r="259">
          <cell r="C259" t="str">
            <v>Workers Comp Waiver of Liability</v>
          </cell>
          <cell r="E259">
            <v>8701.48</v>
          </cell>
          <cell r="H259">
            <v>0</v>
          </cell>
          <cell r="K259">
            <v>12356</v>
          </cell>
          <cell r="N259">
            <v>37068</v>
          </cell>
          <cell r="Q259">
            <v>37068</v>
          </cell>
          <cell r="T259">
            <v>40181.712</v>
          </cell>
          <cell r="W259" t="str">
            <v>434900</v>
          </cell>
        </row>
        <row r="260">
          <cell r="C260" t="str">
            <v>Settlement Allowance</v>
          </cell>
          <cell r="E260">
            <v>10938.82</v>
          </cell>
          <cell r="H260">
            <v>40576</v>
          </cell>
          <cell r="K260">
            <v>0</v>
          </cell>
          <cell r="N260">
            <v>0</v>
          </cell>
          <cell r="Q260">
            <v>0</v>
          </cell>
          <cell r="T260">
            <v>0</v>
          </cell>
          <cell r="W260" t="str">
            <v>438800</v>
          </cell>
        </row>
        <row r="261">
          <cell r="C261" t="str">
            <v>General Reserve</v>
          </cell>
          <cell r="E261">
            <v>0</v>
          </cell>
          <cell r="H261">
            <v>1521600</v>
          </cell>
          <cell r="N261">
            <v>1000000</v>
          </cell>
          <cell r="Q261">
            <v>1000000</v>
          </cell>
          <cell r="T261">
            <v>1000000</v>
          </cell>
          <cell r="W261" t="str">
            <v>437400</v>
          </cell>
        </row>
        <row r="262">
          <cell r="C262" t="str">
            <v>Accrued C/A</v>
          </cell>
          <cell r="E262">
            <v>230053.31</v>
          </cell>
          <cell r="H262">
            <v>0</v>
          </cell>
          <cell r="K262">
            <v>789908</v>
          </cell>
          <cell r="N262">
            <v>0</v>
          </cell>
          <cell r="Q262">
            <v>0</v>
          </cell>
          <cell r="T262">
            <v>0</v>
          </cell>
          <cell r="W262" t="str">
            <v>436400</v>
          </cell>
        </row>
        <row r="263">
          <cell r="C263" t="str">
            <v>Contractual Default</v>
          </cell>
          <cell r="E263">
            <v>37437.339999999997</v>
          </cell>
          <cell r="H263">
            <v>0</v>
          </cell>
          <cell r="K263">
            <v>169591</v>
          </cell>
          <cell r="N263">
            <v>0</v>
          </cell>
          <cell r="Q263">
            <v>0</v>
          </cell>
          <cell r="T263">
            <v>0</v>
          </cell>
          <cell r="W263" t="str">
            <v>444444</v>
          </cell>
        </row>
        <row r="264">
          <cell r="C264" t="str">
            <v>MVP C/A</v>
          </cell>
          <cell r="E264">
            <v>936284.64</v>
          </cell>
          <cell r="K264">
            <v>396771</v>
          </cell>
          <cell r="N264">
            <v>1190313</v>
          </cell>
          <cell r="Q264">
            <v>1190313</v>
          </cell>
          <cell r="T264">
            <v>1290299.2919999999</v>
          </cell>
          <cell r="W264" t="str">
            <v>435400</v>
          </cell>
        </row>
        <row r="265">
          <cell r="C265" t="str">
            <v>MVP Billing Adjmt C/A</v>
          </cell>
          <cell r="E265">
            <v>2061.2600000000002</v>
          </cell>
          <cell r="H265">
            <v>618784</v>
          </cell>
          <cell r="K265">
            <v>320</v>
          </cell>
          <cell r="N265">
            <v>960</v>
          </cell>
          <cell r="Q265">
            <v>960</v>
          </cell>
          <cell r="T265">
            <v>1040.6400000000001</v>
          </cell>
          <cell r="W265" t="str">
            <v>435800</v>
          </cell>
        </row>
        <row r="266">
          <cell r="C266" t="str">
            <v>MVP Waiver of Liab C/A</v>
          </cell>
          <cell r="E266">
            <v>268638.96999999997</v>
          </cell>
          <cell r="H266">
            <v>182592</v>
          </cell>
          <cell r="K266">
            <v>82383</v>
          </cell>
          <cell r="N266">
            <v>247149</v>
          </cell>
          <cell r="Q266">
            <v>247149</v>
          </cell>
          <cell r="T266">
            <v>267909.516</v>
          </cell>
          <cell r="W266" t="str">
            <v>435600</v>
          </cell>
        </row>
        <row r="267">
          <cell r="C267" t="str">
            <v>Tricare Billing Adjmt</v>
          </cell>
          <cell r="E267">
            <v>-1747.56</v>
          </cell>
          <cell r="H267">
            <v>10144</v>
          </cell>
          <cell r="K267">
            <v>-154</v>
          </cell>
          <cell r="N267">
            <v>-462</v>
          </cell>
          <cell r="Q267">
            <v>-462</v>
          </cell>
          <cell r="T267">
            <v>-500.80799999999999</v>
          </cell>
          <cell r="W267" t="str">
            <v>436200</v>
          </cell>
        </row>
        <row r="268">
          <cell r="C268" t="str">
            <v>Tricare Allowance</v>
          </cell>
          <cell r="E268">
            <v>1401678.04</v>
          </cell>
          <cell r="H268">
            <v>590924</v>
          </cell>
          <cell r="K268">
            <v>515698</v>
          </cell>
          <cell r="N268">
            <v>1547094</v>
          </cell>
          <cell r="Q268">
            <v>1547094</v>
          </cell>
          <cell r="T268">
            <v>1677049.8959999999</v>
          </cell>
          <cell r="W268" t="str">
            <v>436000</v>
          </cell>
        </row>
        <row r="269">
          <cell r="C269" t="str">
            <v>Tricare Waiver of Liability</v>
          </cell>
          <cell r="E269">
            <v>48303.49</v>
          </cell>
          <cell r="H269">
            <v>0</v>
          </cell>
          <cell r="K269">
            <v>5567</v>
          </cell>
          <cell r="N269">
            <v>16701</v>
          </cell>
          <cell r="Q269">
            <v>16701</v>
          </cell>
          <cell r="T269">
            <v>18103.883999999998</v>
          </cell>
          <cell r="W269" t="str">
            <v>436300</v>
          </cell>
        </row>
        <row r="270">
          <cell r="C270" t="str">
            <v>Catamount IP Facility CA</v>
          </cell>
          <cell r="E270">
            <v>3530839.09</v>
          </cell>
          <cell r="H270">
            <v>1491180</v>
          </cell>
          <cell r="K270">
            <v>262655</v>
          </cell>
          <cell r="N270">
            <v>329390.65953024261</v>
          </cell>
          <cell r="Q270">
            <v>317662.14386902162</v>
          </cell>
          <cell r="T270">
            <v>474683.76046409685</v>
          </cell>
          <cell r="W270" t="str">
            <v>430000</v>
          </cell>
        </row>
        <row r="271">
          <cell r="C271" t="str">
            <v>Catamount OP Facility CA</v>
          </cell>
          <cell r="E271">
            <v>-71752.73</v>
          </cell>
          <cell r="H271">
            <v>2892462</v>
          </cell>
          <cell r="K271">
            <v>685863</v>
          </cell>
          <cell r="N271">
            <v>836796.74014486826</v>
          </cell>
          <cell r="Q271">
            <v>838981.44422896334</v>
          </cell>
          <cell r="T271">
            <v>1253536.9763501068</v>
          </cell>
          <cell r="W271" t="str">
            <v>430200</v>
          </cell>
        </row>
        <row r="272">
          <cell r="C272" t="str">
            <v>Catamount IP Physicican CA</v>
          </cell>
          <cell r="E272">
            <v>54171.53</v>
          </cell>
          <cell r="H272">
            <v>0</v>
          </cell>
          <cell r="K272">
            <v>2872</v>
          </cell>
          <cell r="N272">
            <v>144918.75392286811</v>
          </cell>
          <cell r="Q272">
            <v>142683.85083100657</v>
          </cell>
          <cell r="T272">
            <v>160413.79139491354</v>
          </cell>
          <cell r="W272" t="str">
            <v>430400</v>
          </cell>
        </row>
        <row r="273">
          <cell r="C273" t="str">
            <v>Catamount OP Physician CA</v>
          </cell>
          <cell r="E273">
            <v>695220.22</v>
          </cell>
          <cell r="H273">
            <v>0</v>
          </cell>
          <cell r="K273">
            <v>278989</v>
          </cell>
          <cell r="N273">
            <v>766200.50612774317</v>
          </cell>
          <cell r="Q273">
            <v>846380.99861265952</v>
          </cell>
          <cell r="T273">
            <v>951552.60803885013</v>
          </cell>
          <cell r="W273" t="str">
            <v>430600</v>
          </cell>
        </row>
        <row r="274">
          <cell r="C274" t="str">
            <v>Catamount Billing Adjustments</v>
          </cell>
          <cell r="E274">
            <v>220.82</v>
          </cell>
          <cell r="H274">
            <v>0</v>
          </cell>
          <cell r="K274">
            <v>0</v>
          </cell>
          <cell r="N274">
            <v>0</v>
          </cell>
          <cell r="Q274">
            <v>0</v>
          </cell>
          <cell r="T274">
            <v>0</v>
          </cell>
          <cell r="W274" t="str">
            <v>430800</v>
          </cell>
        </row>
        <row r="275">
          <cell r="C275" t="str">
            <v>Catamount Waiver of Liability</v>
          </cell>
          <cell r="E275">
            <v>23645.52</v>
          </cell>
          <cell r="H275">
            <v>439850</v>
          </cell>
          <cell r="K275">
            <v>10065</v>
          </cell>
          <cell r="N275">
            <v>30195</v>
          </cell>
          <cell r="Q275">
            <v>30195</v>
          </cell>
          <cell r="T275">
            <v>32731.38</v>
          </cell>
          <cell r="W275" t="str">
            <v>430900</v>
          </cell>
        </row>
        <row r="276">
          <cell r="C276" t="str">
            <v>Pace VT</v>
          </cell>
          <cell r="E276">
            <v>928686.42999999993</v>
          </cell>
          <cell r="H276">
            <v>0</v>
          </cell>
          <cell r="K276">
            <v>-313</v>
          </cell>
          <cell r="N276">
            <v>-313</v>
          </cell>
          <cell r="Q276">
            <v>0</v>
          </cell>
          <cell r="T276">
            <v>0</v>
          </cell>
          <cell r="W276" t="str">
            <v>427000/427200</v>
          </cell>
        </row>
        <row r="277">
          <cell r="C277" t="str">
            <v>UHC Facility CA</v>
          </cell>
          <cell r="E277">
            <v>17660.79</v>
          </cell>
          <cell r="H277">
            <v>197808</v>
          </cell>
          <cell r="K277">
            <v>-5174</v>
          </cell>
          <cell r="N277">
            <v>-15522</v>
          </cell>
          <cell r="Q277">
            <v>-15522</v>
          </cell>
          <cell r="T277">
            <v>-16825.848000000002</v>
          </cell>
          <cell r="W277" t="str">
            <v>439600</v>
          </cell>
        </row>
        <row r="278">
          <cell r="C278" t="str">
            <v>UHC Physician CA</v>
          </cell>
          <cell r="E278">
            <v>72410.539999999994</v>
          </cell>
          <cell r="H278">
            <v>0</v>
          </cell>
          <cell r="K278">
            <v>-28948</v>
          </cell>
          <cell r="N278">
            <v>-86844</v>
          </cell>
          <cell r="Q278">
            <v>-86844</v>
          </cell>
          <cell r="T278">
            <v>-94138.896000000008</v>
          </cell>
          <cell r="W278" t="str">
            <v>439800</v>
          </cell>
        </row>
        <row r="279">
          <cell r="C279" t="str">
            <v>UHC Billing Adjustment</v>
          </cell>
          <cell r="E279">
            <v>251222.95</v>
          </cell>
          <cell r="H279">
            <v>0</v>
          </cell>
          <cell r="K279">
            <v>104318</v>
          </cell>
          <cell r="N279">
            <v>312954</v>
          </cell>
          <cell r="Q279">
            <v>312954</v>
          </cell>
          <cell r="T279">
            <v>339242.136</v>
          </cell>
          <cell r="W279" t="str">
            <v>439200</v>
          </cell>
        </row>
        <row r="280">
          <cell r="C280" t="str">
            <v>CDPHP Billing Adjustment</v>
          </cell>
          <cell r="E280">
            <v>147395.49</v>
          </cell>
          <cell r="H280">
            <v>0</v>
          </cell>
          <cell r="K280">
            <v>49865</v>
          </cell>
          <cell r="N280">
            <v>149595</v>
          </cell>
          <cell r="Q280">
            <v>149595</v>
          </cell>
          <cell r="T280">
            <v>162160.98000000001</v>
          </cell>
          <cell r="W280" t="str">
            <v>439300</v>
          </cell>
        </row>
        <row r="281">
          <cell r="C281" t="str">
            <v>CDPHP CA</v>
          </cell>
          <cell r="E281">
            <v>3941.51</v>
          </cell>
          <cell r="H281">
            <v>76080</v>
          </cell>
          <cell r="K281">
            <v>1465</v>
          </cell>
          <cell r="N281">
            <v>28868.253737315095</v>
          </cell>
          <cell r="Q281">
            <v>28829.794489785883</v>
          </cell>
          <cell r="T281">
            <v>31251.789482927947</v>
          </cell>
          <cell r="W281" t="str">
            <v>439900</v>
          </cell>
        </row>
        <row r="282">
          <cell r="C282" t="str">
            <v>Comm Allowance</v>
          </cell>
          <cell r="E282">
            <v>658929.35</v>
          </cell>
          <cell r="H282">
            <v>243456</v>
          </cell>
          <cell r="K282">
            <v>339082</v>
          </cell>
          <cell r="N282">
            <v>1017246</v>
          </cell>
          <cell r="Q282">
            <v>1017246</v>
          </cell>
          <cell r="T282">
            <v>1102703.8101442412</v>
          </cell>
          <cell r="W282" t="str">
            <v>439400</v>
          </cell>
        </row>
        <row r="283">
          <cell r="C283" t="str">
            <v>Comm Waiver of Liab</v>
          </cell>
          <cell r="E283">
            <v>266913.58</v>
          </cell>
          <cell r="H283">
            <v>207758</v>
          </cell>
          <cell r="K283">
            <v>55788</v>
          </cell>
          <cell r="N283">
            <v>167364</v>
          </cell>
          <cell r="Q283">
            <v>167364</v>
          </cell>
          <cell r="T283">
            <v>181422.576</v>
          </cell>
          <cell r="W283" t="str">
            <v>436600</v>
          </cell>
        </row>
        <row r="284">
          <cell r="C284" t="str">
            <v>Comm Billing Adjustments</v>
          </cell>
          <cell r="E284">
            <v>35387.56</v>
          </cell>
          <cell r="H284">
            <v>97223</v>
          </cell>
          <cell r="K284">
            <v>4281</v>
          </cell>
          <cell r="N284">
            <v>12843</v>
          </cell>
          <cell r="Q284">
            <v>12843</v>
          </cell>
          <cell r="T284">
            <v>13921.812</v>
          </cell>
          <cell r="W284" t="str">
            <v>436800</v>
          </cell>
        </row>
        <row r="285">
          <cell r="C285" t="str">
            <v>MVP Capitated Contract OP</v>
          </cell>
          <cell r="E285">
            <v>-23255.599999999999</v>
          </cell>
          <cell r="H285">
            <v>307963</v>
          </cell>
          <cell r="K285">
            <v>-1650</v>
          </cell>
          <cell r="N285">
            <v>-4950</v>
          </cell>
          <cell r="Q285">
            <v>-4950</v>
          </cell>
          <cell r="T285">
            <v>-5365.8</v>
          </cell>
          <cell r="W285" t="str">
            <v>437200</v>
          </cell>
        </row>
        <row r="286">
          <cell r="C286" t="str">
            <v>Multiplan Commercial Discount</v>
          </cell>
          <cell r="E286">
            <v>0</v>
          </cell>
          <cell r="H286">
            <v>0</v>
          </cell>
          <cell r="K286">
            <v>-99494</v>
          </cell>
          <cell r="N286">
            <v>-298482</v>
          </cell>
          <cell r="Q286">
            <v>-298482</v>
          </cell>
          <cell r="T286">
            <v>-323554.48800000001</v>
          </cell>
          <cell r="W286" t="str">
            <v>439500</v>
          </cell>
        </row>
        <row r="287">
          <cell r="C287" t="str">
            <v>CIGNA</v>
          </cell>
          <cell r="E287">
            <v>1306194.3600000001</v>
          </cell>
          <cell r="H287">
            <v>2298754</v>
          </cell>
          <cell r="K287">
            <v>394911</v>
          </cell>
          <cell r="N287">
            <v>1184733</v>
          </cell>
          <cell r="Q287">
            <v>942428.02771186572</v>
          </cell>
          <cell r="T287">
            <v>1021597.7922094498</v>
          </cell>
          <cell r="W287" t="str">
            <v>435000</v>
          </cell>
        </row>
        <row r="288">
          <cell r="C288" t="str">
            <v>CIGNA Billing Adjustment</v>
          </cell>
          <cell r="E288">
            <v>593.03</v>
          </cell>
          <cell r="H288">
            <v>0</v>
          </cell>
          <cell r="K288">
            <v>146</v>
          </cell>
          <cell r="N288">
            <v>438</v>
          </cell>
          <cell r="Q288">
            <v>438</v>
          </cell>
          <cell r="T288">
            <v>474.79200000000003</v>
          </cell>
          <cell r="W288" t="str">
            <v>435200</v>
          </cell>
        </row>
        <row r="289">
          <cell r="C289" t="str">
            <v>CIGNA Waiver of Liability</v>
          </cell>
          <cell r="E289">
            <v>161305.53</v>
          </cell>
          <cell r="H289">
            <v>0</v>
          </cell>
          <cell r="K289">
            <v>134804</v>
          </cell>
          <cell r="N289">
            <v>404412</v>
          </cell>
          <cell r="Q289">
            <v>404412</v>
          </cell>
          <cell r="T289">
            <v>438382.60800000001</v>
          </cell>
          <cell r="W289" t="str">
            <v>435300</v>
          </cell>
        </row>
        <row r="290">
          <cell r="C290" t="str">
            <v>Psych ICU</v>
          </cell>
          <cell r="E290">
            <v>-904335.2</v>
          </cell>
          <cell r="H290">
            <v>0</v>
          </cell>
          <cell r="K290">
            <v>-169073</v>
          </cell>
          <cell r="N290">
            <v>-507219</v>
          </cell>
          <cell r="Q290">
            <v>-507219</v>
          </cell>
          <cell r="T290">
            <v>-507219</v>
          </cell>
          <cell r="W290" t="str">
            <v>438900</v>
          </cell>
        </row>
        <row r="291">
          <cell r="C291" t="str">
            <v>Free Care Provision</v>
          </cell>
          <cell r="E291">
            <v>7390442.5099999998</v>
          </cell>
          <cell r="H291">
            <v>5972064</v>
          </cell>
          <cell r="K291">
            <v>2198563</v>
          </cell>
          <cell r="N291">
            <v>7145851.203912003</v>
          </cell>
          <cell r="Q291">
            <v>6818469.3345220014</v>
          </cell>
          <cell r="T291">
            <v>7391288.2784780022</v>
          </cell>
          <cell r="W291" t="str">
            <v>439000</v>
          </cell>
        </row>
        <row r="292">
          <cell r="C292" t="str">
            <v>Bad Debt Provision</v>
          </cell>
          <cell r="E292">
            <v>6872448</v>
          </cell>
          <cell r="H292">
            <v>9647180</v>
          </cell>
          <cell r="K292">
            <v>1566557.8</v>
          </cell>
          <cell r="N292">
            <v>7601598.9240000024</v>
          </cell>
          <cell r="Q292">
            <v>9092504.7800000012</v>
          </cell>
          <cell r="T292">
            <v>9856365.2200000025</v>
          </cell>
          <cell r="W292" t="str">
            <v>439010</v>
          </cell>
        </row>
        <row r="293">
          <cell r="C293" t="str">
            <v>Total Other Contractual Allowance</v>
          </cell>
          <cell r="E293">
            <v>37915925.350000001</v>
          </cell>
          <cell r="H293">
            <v>38319327</v>
          </cell>
          <cell r="K293">
            <v>11739522.800000001</v>
          </cell>
          <cell r="N293">
            <v>34956854.210887507</v>
          </cell>
          <cell r="Q293">
            <v>35968029.044420302</v>
          </cell>
          <cell r="T293">
            <v>39800323.936531276</v>
          </cell>
        </row>
        <row r="295">
          <cell r="C295" t="str">
            <v>Total Contractual Allowances</v>
          </cell>
          <cell r="E295">
            <v>232973173.83000001</v>
          </cell>
          <cell r="H295">
            <v>241568827</v>
          </cell>
          <cell r="K295">
            <v>78416006.799999997</v>
          </cell>
          <cell r="N295">
            <v>239027282.21620601</v>
          </cell>
          <cell r="Q295">
            <v>239506570.97576609</v>
          </cell>
          <cell r="T295">
            <v>268679323.3704192</v>
          </cell>
        </row>
        <row r="296">
          <cell r="E296">
            <v>0</v>
          </cell>
          <cell r="H296">
            <v>5336685</v>
          </cell>
          <cell r="K296">
            <v>0</v>
          </cell>
          <cell r="N296">
            <v>5395100</v>
          </cell>
          <cell r="Q296">
            <v>5395100</v>
          </cell>
          <cell r="T296">
            <v>5395100</v>
          </cell>
        </row>
        <row r="297">
          <cell r="C297" t="str">
            <v>Charity Care Provision % of Gross Revenue</v>
          </cell>
          <cell r="E297">
            <v>1.6628043826136144E-2</v>
          </cell>
          <cell r="H297">
            <v>1.3000000211149783E-2</v>
          </cell>
          <cell r="K297">
            <v>1.434050463471372E-2</v>
          </cell>
          <cell r="N297">
            <v>1.2999999999999999E-2</v>
          </cell>
          <cell r="Q297">
            <v>1.2999999999999999E-2</v>
          </cell>
          <cell r="T297">
            <v>1.2999999999999999E-2</v>
          </cell>
        </row>
        <row r="299">
          <cell r="C299" t="str">
            <v xml:space="preserve">Medicaid  DSH </v>
          </cell>
        </row>
        <row r="300">
          <cell r="C300" t="str">
            <v>Medicaid DSH</v>
          </cell>
          <cell r="E300">
            <v>-4587413.05</v>
          </cell>
          <cell r="H300">
            <v>-5336685</v>
          </cell>
          <cell r="K300">
            <v>-1796700</v>
          </cell>
          <cell r="N300">
            <v>-5395100</v>
          </cell>
          <cell r="Q300">
            <v>-5395100</v>
          </cell>
          <cell r="T300">
            <v>-5395100</v>
          </cell>
        </row>
        <row r="301">
          <cell r="C301" t="str">
            <v>Medicaid Bed Tax</v>
          </cell>
          <cell r="E301">
            <v>11331274.109999999</v>
          </cell>
          <cell r="H301">
            <v>12554261</v>
          </cell>
          <cell r="K301">
            <v>4097624</v>
          </cell>
          <cell r="W301" t="str">
            <v>721-612500</v>
          </cell>
        </row>
        <row r="302">
          <cell r="E302">
            <v>228385760.78</v>
          </cell>
          <cell r="H302">
            <v>236232142</v>
          </cell>
          <cell r="K302">
            <v>76619306.799999997</v>
          </cell>
          <cell r="N302">
            <v>233632182.21620601</v>
          </cell>
          <cell r="Q302">
            <v>234111470.97576609</v>
          </cell>
          <cell r="T302">
            <v>263284223.3704192</v>
          </cell>
        </row>
        <row r="882">
          <cell r="H882">
            <v>41912</v>
          </cell>
        </row>
        <row r="883">
          <cell r="H883">
            <v>41547</v>
          </cell>
        </row>
        <row r="884">
          <cell r="H884">
            <v>41670</v>
          </cell>
          <cell r="K884">
            <v>0</v>
          </cell>
        </row>
        <row r="885">
          <cell r="H885">
            <v>41912</v>
          </cell>
        </row>
        <row r="886">
          <cell r="H886">
            <v>42277</v>
          </cell>
        </row>
        <row r="887">
          <cell r="H887">
            <v>42277</v>
          </cell>
        </row>
        <row r="891">
          <cell r="H891" t="str">
            <v>Month</v>
          </cell>
          <cell r="K891" t="str">
            <v>Period</v>
          </cell>
          <cell r="N891" t="str">
            <v>YTD Days</v>
          </cell>
        </row>
        <row r="893">
          <cell r="H893">
            <v>10</v>
          </cell>
          <cell r="K893">
            <v>1</v>
          </cell>
          <cell r="N893">
            <v>31</v>
          </cell>
        </row>
        <row r="894">
          <cell r="H894">
            <v>11</v>
          </cell>
          <cell r="K894">
            <v>2</v>
          </cell>
          <cell r="N894">
            <v>61</v>
          </cell>
        </row>
        <row r="895">
          <cell r="H895">
            <v>12</v>
          </cell>
          <cell r="K895">
            <v>3</v>
          </cell>
          <cell r="N895">
            <v>92</v>
          </cell>
        </row>
        <row r="896">
          <cell r="H896">
            <v>1</v>
          </cell>
          <cell r="K896">
            <v>4</v>
          </cell>
          <cell r="N896">
            <v>123</v>
          </cell>
        </row>
        <row r="897">
          <cell r="H897">
            <v>2</v>
          </cell>
          <cell r="K897">
            <v>5</v>
          </cell>
          <cell r="N897">
            <v>151</v>
          </cell>
        </row>
        <row r="898">
          <cell r="H898">
            <v>3</v>
          </cell>
          <cell r="K898">
            <v>6</v>
          </cell>
          <cell r="N898">
            <v>182</v>
          </cell>
        </row>
        <row r="899">
          <cell r="H899">
            <v>4</v>
          </cell>
          <cell r="K899">
            <v>7</v>
          </cell>
          <cell r="N899">
            <v>212</v>
          </cell>
        </row>
        <row r="900">
          <cell r="H900">
            <v>5</v>
          </cell>
          <cell r="K900">
            <v>8</v>
          </cell>
          <cell r="N900">
            <v>243</v>
          </cell>
        </row>
        <row r="901">
          <cell r="H901">
            <v>6</v>
          </cell>
          <cell r="K901">
            <v>9</v>
          </cell>
          <cell r="N901">
            <v>273</v>
          </cell>
        </row>
        <row r="902">
          <cell r="H902">
            <v>7</v>
          </cell>
          <cell r="K902">
            <v>10</v>
          </cell>
          <cell r="N902">
            <v>303</v>
          </cell>
        </row>
        <row r="903">
          <cell r="H903">
            <v>8</v>
          </cell>
          <cell r="K903">
            <v>11</v>
          </cell>
          <cell r="N903">
            <v>334</v>
          </cell>
        </row>
        <row r="904">
          <cell r="H904">
            <v>9</v>
          </cell>
          <cell r="K904">
            <v>12</v>
          </cell>
          <cell r="N904">
            <v>365</v>
          </cell>
        </row>
      </sheetData>
      <sheetData sheetId="3"/>
      <sheetData sheetId="4"/>
      <sheetData sheetId="5"/>
      <sheetData sheetId="6"/>
      <sheetData sheetId="7"/>
      <sheetData sheetId="8"/>
      <sheetData sheetId="9"/>
      <sheetData sheetId="10"/>
      <sheetData sheetId="11">
        <row r="24">
          <cell r="G24">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row r="10">
          <cell r="C10" t="str">
            <v>REVENUE</v>
          </cell>
        </row>
        <row r="12">
          <cell r="C12" t="str">
            <v>Medicare:</v>
          </cell>
        </row>
        <row r="13">
          <cell r="C13" t="str">
            <v>Medicare IP DRG Revenue</v>
          </cell>
          <cell r="E13">
            <v>73977499</v>
          </cell>
          <cell r="F13">
            <v>0.42165786555785251</v>
          </cell>
          <cell r="H13">
            <v>82899005</v>
          </cell>
          <cell r="I13">
            <v>0.44324372667993378</v>
          </cell>
          <cell r="K13">
            <v>24509371</v>
          </cell>
          <cell r="L13">
            <v>0.50384129747130135</v>
          </cell>
          <cell r="N13">
            <v>74315730.816080868</v>
          </cell>
          <cell r="O13">
            <v>0.50384129747130135</v>
          </cell>
          <cell r="Q13">
            <v>71669592.598335013</v>
          </cell>
          <cell r="R13">
            <v>0.50384129747130135</v>
          </cell>
          <cell r="T13">
            <v>77692106.883745074</v>
          </cell>
          <cell r="U13">
            <v>0.50384129747130135</v>
          </cell>
        </row>
        <row r="14">
          <cell r="C14" t="str">
            <v>Medicare IP Rehab Revenue</v>
          </cell>
          <cell r="E14">
            <v>0</v>
          </cell>
          <cell r="F14">
            <v>0</v>
          </cell>
          <cell r="H14">
            <v>0</v>
          </cell>
          <cell r="I14">
            <v>0</v>
          </cell>
          <cell r="L14">
            <v>0</v>
          </cell>
          <cell r="N14">
            <v>0</v>
          </cell>
          <cell r="O14">
            <v>0</v>
          </cell>
          <cell r="Q14">
            <v>0</v>
          </cell>
          <cell r="R14">
            <v>0</v>
          </cell>
          <cell r="T14">
            <v>0</v>
          </cell>
          <cell r="U14">
            <v>0</v>
          </cell>
        </row>
        <row r="15">
          <cell r="C15" t="str">
            <v>Medicare IP Psych Revenue</v>
          </cell>
          <cell r="E15">
            <v>4746825</v>
          </cell>
          <cell r="F15">
            <v>2.7056011959483157E-2</v>
          </cell>
          <cell r="H15">
            <v>5461658</v>
          </cell>
          <cell r="I15">
            <v>2.9202348638216753E-2</v>
          </cell>
          <cell r="K15">
            <v>2046218</v>
          </cell>
          <cell r="L15">
            <v>4.2064283576642228E-2</v>
          </cell>
          <cell r="N15">
            <v>6204409.9817583794</v>
          </cell>
          <cell r="O15">
            <v>4.2064283576642228E-2</v>
          </cell>
          <cell r="Q15">
            <v>5983491.393042272</v>
          </cell>
          <cell r="R15">
            <v>4.2064283576642228E-2</v>
          </cell>
          <cell r="T15">
            <v>6486294.0612977417</v>
          </cell>
          <cell r="U15">
            <v>4.2064283576642228E-2</v>
          </cell>
        </row>
        <row r="16">
          <cell r="C16" t="str">
            <v>Medicare IP Swing Revenue</v>
          </cell>
          <cell r="E16">
            <v>1580457</v>
          </cell>
          <cell r="F16">
            <v>9.0083083942316972E-3</v>
          </cell>
          <cell r="H16">
            <v>597900</v>
          </cell>
          <cell r="I16">
            <v>3.1968468642287373E-3</v>
          </cell>
          <cell r="K16">
            <v>501152</v>
          </cell>
          <cell r="L16">
            <v>1.0302225785816275E-2</v>
          </cell>
          <cell r="N16">
            <v>1519560.7072062583</v>
          </cell>
          <cell r="O16">
            <v>1.0302225785816275E-2</v>
          </cell>
          <cell r="Q16">
            <v>1465454.1591394078</v>
          </cell>
          <cell r="R16">
            <v>1.0302225785816275E-2</v>
          </cell>
          <cell r="T16">
            <v>1588598.6934957495</v>
          </cell>
          <cell r="U16">
            <v>1.0302225785816275E-2</v>
          </cell>
        </row>
        <row r="17">
          <cell r="C17" t="str">
            <v>Medicare IP U&amp;C Revenue</v>
          </cell>
          <cell r="E17">
            <v>23730078</v>
          </cell>
          <cell r="F17">
            <v>0.1352569926566638</v>
          </cell>
          <cell r="H17">
            <v>23897605</v>
          </cell>
          <cell r="I17">
            <v>0.12777552033254222</v>
          </cell>
          <cell r="K17">
            <v>3464752</v>
          </cell>
          <cell r="L17">
            <v>0.52463905580620918</v>
          </cell>
          <cell r="N17">
            <v>10252355.300658928</v>
          </cell>
          <cell r="O17">
            <v>0.52463905580620918</v>
          </cell>
          <cell r="Q17">
            <v>10094245.877688723</v>
          </cell>
          <cell r="R17">
            <v>0.52463905580620918</v>
          </cell>
          <cell r="T17">
            <v>10942162.27329216</v>
          </cell>
          <cell r="U17">
            <v>0.52463905580620918</v>
          </cell>
        </row>
        <row r="18">
          <cell r="C18" t="str">
            <v>Medicare OP APC Revenue</v>
          </cell>
          <cell r="E18">
            <v>102981808</v>
          </cell>
          <cell r="F18">
            <v>0.39392432468649685</v>
          </cell>
          <cell r="H18">
            <v>84503200</v>
          </cell>
          <cell r="I18">
            <v>0.32084830507024364</v>
          </cell>
          <cell r="K18">
            <v>35338111</v>
          </cell>
          <cell r="L18">
            <v>0.42581626316109489</v>
          </cell>
          <cell r="N18">
            <v>103397838.5436696</v>
          </cell>
          <cell r="O18">
            <v>0.42581626316109489</v>
          </cell>
          <cell r="Q18">
            <v>103667789.02186321</v>
          </cell>
          <cell r="R18">
            <v>0.42581626316109489</v>
          </cell>
          <cell r="T18">
            <v>112375883.19409728</v>
          </cell>
          <cell r="U18">
            <v>0.42581626316109489</v>
          </cell>
        </row>
        <row r="19">
          <cell r="C19" t="str">
            <v>Medicare OP Fee Based Revenue</v>
          </cell>
          <cell r="E19">
            <v>0</v>
          </cell>
          <cell r="F19">
            <v>0</v>
          </cell>
          <cell r="H19">
            <v>14856126</v>
          </cell>
          <cell r="I19">
            <v>5.6406891656292049E-2</v>
          </cell>
          <cell r="L19">
            <v>0</v>
          </cell>
          <cell r="N19">
            <v>0</v>
          </cell>
          <cell r="O19">
            <v>0</v>
          </cell>
          <cell r="Q19">
            <v>0</v>
          </cell>
          <cell r="R19">
            <v>0</v>
          </cell>
          <cell r="T19">
            <v>0</v>
          </cell>
          <cell r="U19">
            <v>0</v>
          </cell>
        </row>
        <row r="20">
          <cell r="C20" t="str">
            <v>Medicare OP U&amp;C Revenue</v>
          </cell>
          <cell r="F20">
            <v>0</v>
          </cell>
          <cell r="I20">
            <v>0</v>
          </cell>
          <cell r="K20">
            <v>5090042</v>
          </cell>
          <cell r="L20">
            <v>0.33768787879692552</v>
          </cell>
          <cell r="N20">
            <v>15187633.578840213</v>
          </cell>
          <cell r="O20">
            <v>0.33768787879692552</v>
          </cell>
          <cell r="Q20">
            <v>16776972.048722187</v>
          </cell>
          <cell r="R20">
            <v>0.33768787879692552</v>
          </cell>
          <cell r="T20">
            <v>18186237.781859942</v>
          </cell>
          <cell r="U20">
            <v>0.33768787879692552</v>
          </cell>
        </row>
        <row r="21">
          <cell r="C21" t="str">
            <v xml:space="preserve">   TOTAL MEDICARE</v>
          </cell>
          <cell r="E21">
            <v>207016667</v>
          </cell>
          <cell r="F21">
            <v>0.46577484459947882</v>
          </cell>
          <cell r="H21">
            <v>212215494</v>
          </cell>
          <cell r="I21">
            <v>0.46195108873737045</v>
          </cell>
          <cell r="K21">
            <v>70949646</v>
          </cell>
          <cell r="L21">
            <v>0.46278124724845171</v>
          </cell>
          <cell r="N21">
            <v>210877528.92821428</v>
          </cell>
          <cell r="O21">
            <v>0.46363212512675006</v>
          </cell>
          <cell r="Q21">
            <v>209657545.09879079</v>
          </cell>
          <cell r="R21">
            <v>0.46116565274720878</v>
          </cell>
          <cell r="T21">
            <v>227271282.88778794</v>
          </cell>
          <cell r="U21">
            <v>0.46116652095362992</v>
          </cell>
        </row>
        <row r="23">
          <cell r="C23" t="str">
            <v>Medicaid:</v>
          </cell>
        </row>
        <row r="24">
          <cell r="C24" t="str">
            <v>Medicaid IP DRG Revenue</v>
          </cell>
          <cell r="E24">
            <v>23162590</v>
          </cell>
          <cell r="F24">
            <v>0.13202241752173399</v>
          </cell>
          <cell r="H24">
            <v>13895774</v>
          </cell>
          <cell r="I24">
            <v>7.4297811570381705E-2</v>
          </cell>
          <cell r="K24">
            <v>5174558</v>
          </cell>
          <cell r="L24">
            <v>0.10637384437815652</v>
          </cell>
          <cell r="N24">
            <v>15689960.359251888</v>
          </cell>
          <cell r="O24">
            <v>0.10637384437815652</v>
          </cell>
          <cell r="Q24">
            <v>15131292.587494606</v>
          </cell>
          <cell r="R24">
            <v>0.10637384437815652</v>
          </cell>
          <cell r="T24">
            <v>16402800.104994053</v>
          </cell>
          <cell r="U24">
            <v>0.10637384437815652</v>
          </cell>
        </row>
        <row r="25">
          <cell r="C25" t="str">
            <v>Medicaid IP Rehab Revenue</v>
          </cell>
          <cell r="E25">
            <v>0</v>
          </cell>
          <cell r="F25">
            <v>0</v>
          </cell>
          <cell r="H25">
            <v>0</v>
          </cell>
          <cell r="I25">
            <v>0</v>
          </cell>
          <cell r="L25">
            <v>0</v>
          </cell>
          <cell r="N25">
            <v>0</v>
          </cell>
          <cell r="O25">
            <v>0</v>
          </cell>
          <cell r="Q25">
            <v>0</v>
          </cell>
          <cell r="R25">
            <v>0</v>
          </cell>
          <cell r="T25">
            <v>0</v>
          </cell>
          <cell r="U25">
            <v>0</v>
          </cell>
        </row>
        <row r="26">
          <cell r="C26" t="str">
            <v>Medicaid IP Psych Revenue</v>
          </cell>
          <cell r="F26">
            <v>0</v>
          </cell>
          <cell r="H26">
            <v>4058984</v>
          </cell>
          <cell r="I26">
            <v>2.1702542686661008E-2</v>
          </cell>
          <cell r="K26">
            <v>1871994</v>
          </cell>
          <cell r="L26">
            <v>3.8482745469824227E-2</v>
          </cell>
          <cell r="N26">
            <v>5676139.2282698108</v>
          </cell>
          <cell r="O26">
            <v>3.8482745469824227E-2</v>
          </cell>
          <cell r="Q26">
            <v>5474030.619819968</v>
          </cell>
          <cell r="R26">
            <v>3.8482745469824227E-2</v>
          </cell>
          <cell r="T26">
            <v>5934022.4575216342</v>
          </cell>
          <cell r="U26">
            <v>3.8482745469824227E-2</v>
          </cell>
        </row>
        <row r="27">
          <cell r="C27" t="str">
            <v>Medicaid IP U&amp;C Revenue</v>
          </cell>
          <cell r="F27">
            <v>0</v>
          </cell>
          <cell r="I27">
            <v>0</v>
          </cell>
          <cell r="K27">
            <v>1093718</v>
          </cell>
          <cell r="L27">
            <v>0.16561277079521289</v>
          </cell>
          <cell r="N27">
            <v>3236360.2170447065</v>
          </cell>
          <cell r="O27">
            <v>0.16561277079521289</v>
          </cell>
          <cell r="Q27">
            <v>3186449.8275356945</v>
          </cell>
          <cell r="R27">
            <v>0.16561277079521289</v>
          </cell>
          <cell r="T27">
            <v>3454111.5315672099</v>
          </cell>
          <cell r="U27">
            <v>0.16561277079521289</v>
          </cell>
        </row>
        <row r="28">
          <cell r="C28" t="str">
            <v>Medicaid OP Revenue</v>
          </cell>
          <cell r="E28">
            <v>38233235</v>
          </cell>
          <cell r="F28">
            <v>0.14624914410082152</v>
          </cell>
          <cell r="H28">
            <v>32629260</v>
          </cell>
          <cell r="I28">
            <v>0.12388930557299957</v>
          </cell>
          <cell r="K28">
            <v>12893112</v>
          </cell>
          <cell r="L28">
            <v>0.15535909014371116</v>
          </cell>
          <cell r="N28">
            <v>37724707.834593907</v>
          </cell>
          <cell r="O28">
            <v>0.15535909014371116</v>
          </cell>
          <cell r="Q28">
            <v>37823199.28338141</v>
          </cell>
          <cell r="R28">
            <v>0.15535909014371113</v>
          </cell>
          <cell r="T28">
            <v>41000347.984656401</v>
          </cell>
          <cell r="U28">
            <v>0.15535909014371116</v>
          </cell>
        </row>
        <row r="29">
          <cell r="C29" t="str">
            <v>Medicaid OP Fee Based Revenue</v>
          </cell>
          <cell r="F29">
            <v>0</v>
          </cell>
          <cell r="H29">
            <v>7068664</v>
          </cell>
          <cell r="I29">
            <v>2.6838851824677035E-2</v>
          </cell>
          <cell r="L29">
            <v>0</v>
          </cell>
          <cell r="N29">
            <v>0</v>
          </cell>
          <cell r="O29">
            <v>0</v>
          </cell>
          <cell r="Q29">
            <v>0</v>
          </cell>
          <cell r="R29">
            <v>0</v>
          </cell>
          <cell r="T29">
            <v>0</v>
          </cell>
          <cell r="U29">
            <v>0</v>
          </cell>
        </row>
        <row r="30">
          <cell r="C30" t="str">
            <v>Medicaid OP U&amp;C Revenue</v>
          </cell>
          <cell r="E30">
            <v>10525220</v>
          </cell>
          <cell r="F30">
            <v>4.0260899096632781E-2</v>
          </cell>
          <cell r="H30">
            <v>10455466</v>
          </cell>
          <cell r="I30">
            <v>3.9698124388420318E-2</v>
          </cell>
          <cell r="K30">
            <v>2760258</v>
          </cell>
          <cell r="L30">
            <v>0.18312337480756427</v>
          </cell>
          <cell r="N30">
            <v>8236039.5232617594</v>
          </cell>
          <cell r="O30">
            <v>0.18312337480756427</v>
          </cell>
          <cell r="Q30">
            <v>9097915.3636181802</v>
          </cell>
          <cell r="R30">
            <v>0.1831233748075643</v>
          </cell>
          <cell r="T30">
            <v>9862140.2981117163</v>
          </cell>
          <cell r="U30">
            <v>0.18312337480756427</v>
          </cell>
        </row>
        <row r="31">
          <cell r="C31" t="str">
            <v>Medicaid Level II Revenue</v>
          </cell>
          <cell r="F31">
            <v>0</v>
          </cell>
          <cell r="H31">
            <v>2731146</v>
          </cell>
          <cell r="I31">
            <v>1.46028692521339E-2</v>
          </cell>
          <cell r="K31">
            <v>563698</v>
          </cell>
          <cell r="L31">
            <v>1.1587989414415313E-2</v>
          </cell>
          <cell r="N31">
            <v>1709208.6463403387</v>
          </cell>
          <cell r="O31">
            <v>1.1587989414415313E-2</v>
          </cell>
          <cell r="Q31">
            <v>1648349.3602710674</v>
          </cell>
          <cell r="R31">
            <v>1.1587989414415313E-2</v>
          </cell>
          <cell r="T31">
            <v>1786862.8805754883</v>
          </cell>
          <cell r="U31">
            <v>1.1587989414415313E-2</v>
          </cell>
        </row>
        <row r="32">
          <cell r="C32" t="str">
            <v>Catamount IP Revenue</v>
          </cell>
          <cell r="E32">
            <v>2760989</v>
          </cell>
          <cell r="F32">
            <v>1.5737119317438802E-2</v>
          </cell>
          <cell r="H32">
            <v>3270131</v>
          </cell>
          <cell r="I32">
            <v>1.748470987283356E-2</v>
          </cell>
          <cell r="K32">
            <v>639019</v>
          </cell>
          <cell r="L32">
            <v>1.3136369842735399E-2</v>
          </cell>
          <cell r="N32">
            <v>1937592.11488378</v>
          </cell>
          <cell r="O32">
            <v>1.3136369842735399E-2</v>
          </cell>
          <cell r="Q32">
            <v>1868600.8462883623</v>
          </cell>
          <cell r="R32">
            <v>1.3136369842735399E-2</v>
          </cell>
          <cell r="T32">
            <v>2025622.4628834375</v>
          </cell>
          <cell r="U32">
            <v>1.3136369842735399E-2</v>
          </cell>
        </row>
        <row r="33">
          <cell r="C33" t="str">
            <v>Catamount OP Revenue</v>
          </cell>
          <cell r="E33">
            <v>6050347</v>
          </cell>
          <cell r="F33">
            <v>2.3143688214271516E-2</v>
          </cell>
          <cell r="H33">
            <v>6343118</v>
          </cell>
          <cell r="I33">
            <v>2.4084042487864998E-2</v>
          </cell>
          <cell r="K33">
            <v>1682298</v>
          </cell>
          <cell r="L33">
            <v>2.0271311273072395E-2</v>
          </cell>
          <cell r="N33">
            <v>4922333.7655580482</v>
          </cell>
          <cell r="O33">
            <v>2.0271311273072395E-2</v>
          </cell>
          <cell r="Q33">
            <v>4935184.966052725</v>
          </cell>
          <cell r="R33">
            <v>2.0271311273072395E-2</v>
          </cell>
          <cell r="T33">
            <v>5349740.4981738683</v>
          </cell>
          <cell r="U33">
            <v>2.0271311273072395E-2</v>
          </cell>
        </row>
        <row r="34">
          <cell r="C34" t="str">
            <v>Catamount IP Physician Revenue</v>
          </cell>
          <cell r="K34">
            <v>72448</v>
          </cell>
          <cell r="L34">
            <v>1.0970208059638392E-2</v>
          </cell>
          <cell r="N34">
            <v>214376.8549154854</v>
          </cell>
          <cell r="O34">
            <v>1.0970208059638392E-2</v>
          </cell>
          <cell r="Q34">
            <v>211070.78525296832</v>
          </cell>
          <cell r="R34">
            <v>1.0970208059638392E-2</v>
          </cell>
          <cell r="T34">
            <v>228800.72581687529</v>
          </cell>
          <cell r="U34">
            <v>1.0970208059638392E-2</v>
          </cell>
        </row>
        <row r="35">
          <cell r="C35" t="str">
            <v>Catamount OP Physician Revenue</v>
          </cell>
          <cell r="K35">
            <v>379863</v>
          </cell>
          <cell r="L35">
            <v>2.5201192977078877E-2</v>
          </cell>
          <cell r="N35">
            <v>1133432.7013724013</v>
          </cell>
          <cell r="O35">
            <v>2.5201192977078877E-2</v>
          </cell>
          <cell r="Q35">
            <v>1252042.8973560054</v>
          </cell>
          <cell r="R35">
            <v>2.520119297707888E-2</v>
          </cell>
          <cell r="T35">
            <v>1357214.506782196</v>
          </cell>
          <cell r="U35">
            <v>2.5201192977078877E-2</v>
          </cell>
        </row>
        <row r="36">
          <cell r="C36" t="str">
            <v xml:space="preserve">   TOTAL MEDICAID</v>
          </cell>
          <cell r="E36">
            <v>80732381</v>
          </cell>
          <cell r="F36">
            <v>0.18164292160312348</v>
          </cell>
          <cell r="H36">
            <v>80452543</v>
          </cell>
          <cell r="I36">
            <v>0.17512924777556588</v>
          </cell>
          <cell r="K36">
            <v>27130966</v>
          </cell>
          <cell r="L36">
            <v>0.1769663838003552</v>
          </cell>
          <cell r="N36">
            <v>80480151.245492131</v>
          </cell>
          <cell r="O36">
            <v>0.17694243546059246</v>
          </cell>
          <cell r="Q36">
            <v>80628136.537071005</v>
          </cell>
          <cell r="R36">
            <v>0.17735077074564046</v>
          </cell>
          <cell r="T36">
            <v>87401663.451082885</v>
          </cell>
          <cell r="U36">
            <v>0.17735069977669293</v>
          </cell>
        </row>
        <row r="38">
          <cell r="C38" t="str">
            <v>Commercial &amp; Self:</v>
          </cell>
        </row>
        <row r="39">
          <cell r="C39" t="str">
            <v>Blue Cross IP Revenue</v>
          </cell>
          <cell r="E39">
            <v>17094911</v>
          </cell>
          <cell r="F39">
            <v>9.7437785564519486E-2</v>
          </cell>
          <cell r="H39">
            <v>20491874</v>
          </cell>
          <cell r="I39">
            <v>0.10956578548096738</v>
          </cell>
          <cell r="K39">
            <v>5497394</v>
          </cell>
          <cell r="L39">
            <v>0.1130104124528919</v>
          </cell>
          <cell r="N39">
            <v>16668842.815017086</v>
          </cell>
          <cell r="O39">
            <v>0.1130104124528919</v>
          </cell>
          <cell r="Q39">
            <v>16075320.265564194</v>
          </cell>
          <cell r="R39">
            <v>0.1130104124528919</v>
          </cell>
          <cell r="T39">
            <v>17426155.988664862</v>
          </cell>
          <cell r="U39">
            <v>0.11301041245289188</v>
          </cell>
        </row>
        <row r="40">
          <cell r="C40" t="str">
            <v>Blue Cross IP Psych Revenue</v>
          </cell>
          <cell r="F40">
            <v>0</v>
          </cell>
          <cell r="H40">
            <v>338345</v>
          </cell>
          <cell r="I40">
            <v>1.8090602981727247E-3</v>
          </cell>
          <cell r="K40">
            <v>152516</v>
          </cell>
          <cell r="L40">
            <v>3.1352848396286057E-3</v>
          </cell>
          <cell r="N40">
            <v>462449.15877871326</v>
          </cell>
          <cell r="O40">
            <v>3.1352848396286057E-3</v>
          </cell>
          <cell r="Q40">
            <v>445982.86854149227</v>
          </cell>
          <cell r="R40">
            <v>3.1352848396286057E-3</v>
          </cell>
          <cell r="T40">
            <v>483459.54588068638</v>
          </cell>
          <cell r="U40">
            <v>3.1352848396286057E-3</v>
          </cell>
        </row>
        <row r="41">
          <cell r="C41" t="str">
            <v>Blue Cross OP Revenue</v>
          </cell>
          <cell r="E41">
            <v>48226857</v>
          </cell>
          <cell r="F41">
            <v>0.18447658323766516</v>
          </cell>
          <cell r="H41">
            <v>53969859</v>
          </cell>
          <cell r="I41">
            <v>0.20491694734672808</v>
          </cell>
          <cell r="K41">
            <v>17364333</v>
          </cell>
          <cell r="L41">
            <v>0.20923629421914727</v>
          </cell>
          <cell r="N41">
            <v>50807313.949308552</v>
          </cell>
          <cell r="O41">
            <v>0.20923629421914727</v>
          </cell>
          <cell r="Q41">
            <v>50939961.390391722</v>
          </cell>
          <cell r="R41">
            <v>0.20923629421914727</v>
          </cell>
          <cell r="T41">
            <v>55218918.095294029</v>
          </cell>
          <cell r="U41">
            <v>0.20923629421914727</v>
          </cell>
        </row>
        <row r="42">
          <cell r="C42" t="str">
            <v>Blue Shield IP Revenue</v>
          </cell>
          <cell r="E42">
            <v>3012018</v>
          </cell>
          <cell r="F42">
            <v>1.7167937522486829E-2</v>
          </cell>
          <cell r="H42">
            <v>3043980</v>
          </cell>
          <cell r="I42">
            <v>1.6275527542691071E-2</v>
          </cell>
          <cell r="K42">
            <v>864959</v>
          </cell>
          <cell r="L42">
            <v>0.13097366653402115</v>
          </cell>
          <cell r="N42">
            <v>2559452.1594915437</v>
          </cell>
          <cell r="O42">
            <v>1.7352418965580589E-2</v>
          </cell>
          <cell r="Q42">
            <v>2519980.8875555187</v>
          </cell>
          <cell r="R42">
            <v>1.771560844645223E-2</v>
          </cell>
          <cell r="T42">
            <v>2731659.2176711382</v>
          </cell>
          <cell r="U42">
            <v>1.7715090756134762E-2</v>
          </cell>
        </row>
        <row r="43">
          <cell r="C43" t="str">
            <v>Blue Shield OP Revenue</v>
          </cell>
          <cell r="E43">
            <v>8497275</v>
          </cell>
          <cell r="F43">
            <v>3.2503637108900363E-2</v>
          </cell>
          <cell r="H43">
            <v>10042855</v>
          </cell>
          <cell r="I43">
            <v>3.8131490935446488E-2</v>
          </cell>
          <cell r="K43">
            <v>3433081</v>
          </cell>
          <cell r="L43">
            <v>0.22776036830895069</v>
          </cell>
          <cell r="N43">
            <v>10243604.33066728</v>
          </cell>
          <cell r="O43">
            <v>0.22776036830895069</v>
          </cell>
          <cell r="Q43">
            <v>11315565.564684775</v>
          </cell>
          <cell r="R43">
            <v>0.22776036830895069</v>
          </cell>
          <cell r="T43">
            <v>12266073.126780784</v>
          </cell>
          <cell r="U43">
            <v>0.22776036830895069</v>
          </cell>
        </row>
        <row r="44">
          <cell r="C44" t="str">
            <v>M'care HMO IP Revenue</v>
          </cell>
          <cell r="E44">
            <v>4897121</v>
          </cell>
          <cell r="F44">
            <v>2.7912670962809059E-2</v>
          </cell>
          <cell r="H44">
            <v>5508728</v>
          </cell>
          <cell r="I44">
            <v>2.9454022131943543E-2</v>
          </cell>
          <cell r="K44">
            <v>1800590</v>
          </cell>
          <cell r="L44">
            <v>3.7014887155359902E-2</v>
          </cell>
          <cell r="N44">
            <v>5459632.6339883246</v>
          </cell>
          <cell r="O44">
            <v>3.7014887155359902E-2</v>
          </cell>
          <cell r="Q44">
            <v>5265233.1117202491</v>
          </cell>
          <cell r="R44">
            <v>3.7014887155359902E-2</v>
          </cell>
          <cell r="T44">
            <v>5707679.3498210358</v>
          </cell>
          <cell r="U44">
            <v>3.7014887155359902E-2</v>
          </cell>
        </row>
        <row r="45">
          <cell r="C45" t="str">
            <v>M'care HMO IP U&amp;C Revenue</v>
          </cell>
          <cell r="F45">
            <v>0</v>
          </cell>
          <cell r="I45">
            <v>0</v>
          </cell>
          <cell r="K45">
            <v>272282</v>
          </cell>
          <cell r="L45">
            <v>4.1229436159651897E-2</v>
          </cell>
          <cell r="N45">
            <v>805694.55071359046</v>
          </cell>
          <cell r="O45">
            <v>4.1229436159651897E-2</v>
          </cell>
          <cell r="Q45">
            <v>793269.31799702847</v>
          </cell>
          <cell r="R45">
            <v>4.1229436159651897E-2</v>
          </cell>
          <cell r="T45">
            <v>859903.92042389628</v>
          </cell>
          <cell r="U45">
            <v>4.1229436159651897E-2</v>
          </cell>
        </row>
        <row r="46">
          <cell r="C46" t="str">
            <v>M'care HMO OP Revenue</v>
          </cell>
          <cell r="E46">
            <v>6355541</v>
          </cell>
          <cell r="F46">
            <v>2.4311111302710308E-2</v>
          </cell>
          <cell r="H46">
            <v>5631031</v>
          </cell>
          <cell r="I46">
            <v>2.1380335326330824E-2</v>
          </cell>
          <cell r="K46">
            <v>2114384</v>
          </cell>
          <cell r="L46">
            <v>2.5477850068658409E-2</v>
          </cell>
          <cell r="N46">
            <v>6186599.3757085176</v>
          </cell>
          <cell r="O46">
            <v>2.5477850068658409E-2</v>
          </cell>
          <cell r="Q46">
            <v>6202751.3135380447</v>
          </cell>
          <cell r="R46">
            <v>2.5477850068658412E-2</v>
          </cell>
          <cell r="T46">
            <v>6723782.4175567329</v>
          </cell>
          <cell r="U46">
            <v>2.5477850068658409E-2</v>
          </cell>
        </row>
        <row r="47">
          <cell r="C47" t="str">
            <v>M'care HMO OP U&amp;C Revenue</v>
          </cell>
          <cell r="E47">
            <v>1506905</v>
          </cell>
          <cell r="F47">
            <v>5.7641883165588381E-3</v>
          </cell>
          <cell r="H47">
            <v>1620239</v>
          </cell>
          <cell r="I47">
            <v>6.151849124751565E-3</v>
          </cell>
          <cell r="K47">
            <v>312265</v>
          </cell>
          <cell r="L47">
            <v>2.0716549190069936E-2</v>
          </cell>
          <cell r="N47">
            <v>931734.23706455459</v>
          </cell>
          <cell r="O47">
            <v>2.0716549190069936E-2</v>
          </cell>
          <cell r="Q47">
            <v>1029237.3180406437</v>
          </cell>
          <cell r="R47">
            <v>2.0716549190069936E-2</v>
          </cell>
          <cell r="T47">
            <v>1115693.2577280295</v>
          </cell>
          <cell r="U47">
            <v>2.0716549190069936E-2</v>
          </cell>
        </row>
        <row r="48">
          <cell r="C48" t="str">
            <v>Pace VT IP Revenue</v>
          </cell>
          <cell r="E48">
            <v>530963</v>
          </cell>
          <cell r="F48">
            <v>3.0263894872979424E-3</v>
          </cell>
          <cell r="H48">
            <v>10441</v>
          </cell>
          <cell r="I48">
            <v>5.5825854004703538E-5</v>
          </cell>
          <cell r="K48">
            <v>1663</v>
          </cell>
          <cell r="L48">
            <v>3.4186437411828079E-5</v>
          </cell>
          <cell r="N48">
            <v>5042.4411278095422</v>
          </cell>
          <cell r="O48">
            <v>3.4186437411828079E-5</v>
          </cell>
          <cell r="Q48">
            <v>4862.8964199461152</v>
          </cell>
          <cell r="R48">
            <v>3.4186437411828079E-5</v>
          </cell>
          <cell r="T48">
            <v>5271.5336410578657</v>
          </cell>
          <cell r="U48">
            <v>3.4186437411828079E-5</v>
          </cell>
        </row>
        <row r="49">
          <cell r="C49" t="str">
            <v>Pace VT OP Revenue</v>
          </cell>
          <cell r="E49">
            <v>676304</v>
          </cell>
          <cell r="F49">
            <v>2.5869869800962957E-3</v>
          </cell>
          <cell r="H49">
            <v>7192</v>
          </cell>
          <cell r="I49">
            <v>2.7307143517230023E-5</v>
          </cell>
          <cell r="L49">
            <v>0</v>
          </cell>
          <cell r="N49">
            <v>0</v>
          </cell>
          <cell r="O49">
            <v>0</v>
          </cell>
          <cell r="Q49">
            <v>0</v>
          </cell>
          <cell r="R49">
            <v>0</v>
          </cell>
          <cell r="T49">
            <v>0</v>
          </cell>
          <cell r="U49">
            <v>0</v>
          </cell>
        </row>
        <row r="50">
          <cell r="C50" t="str">
            <v>Commercial IP Revenue</v>
          </cell>
          <cell r="E50">
            <v>13309288</v>
          </cell>
          <cell r="F50">
            <v>7.5860444676221619E-2</v>
          </cell>
          <cell r="H50">
            <v>14604464</v>
          </cell>
          <cell r="I50">
            <v>7.8087029506843084E-2</v>
          </cell>
          <cell r="K50">
            <v>3186898</v>
          </cell>
          <cell r="L50">
            <v>6.551334276300666E-2</v>
          </cell>
          <cell r="N50">
            <v>9663106.1607540436</v>
          </cell>
          <cell r="O50">
            <v>6.551334276300666E-2</v>
          </cell>
          <cell r="Q50">
            <v>9319034.8015234116</v>
          </cell>
          <cell r="R50">
            <v>6.551334276300666E-2</v>
          </cell>
          <cell r="T50">
            <v>10102128.693698155</v>
          </cell>
          <cell r="U50">
            <v>6.551334276300666E-2</v>
          </cell>
        </row>
        <row r="51">
          <cell r="C51" t="str">
            <v>Commercial OP Revenue</v>
          </cell>
          <cell r="E51">
            <v>34684053</v>
          </cell>
          <cell r="F51">
            <v>0.1326728712649487</v>
          </cell>
          <cell r="H51">
            <v>32841434</v>
          </cell>
          <cell r="I51">
            <v>0.12469490427553361</v>
          </cell>
          <cell r="K51">
            <v>6168639</v>
          </cell>
          <cell r="L51">
            <v>7.4330707936533263E-2</v>
          </cell>
          <cell r="N51">
            <v>18049180.369493533</v>
          </cell>
          <cell r="O51">
            <v>7.4330707936533263E-2</v>
          </cell>
          <cell r="Q51">
            <v>18096303.065096978</v>
          </cell>
          <cell r="R51">
            <v>7.4330707936533263E-2</v>
          </cell>
          <cell r="T51">
            <v>19616392.504131109</v>
          </cell>
          <cell r="U51">
            <v>7.4330707936533263E-2</v>
          </cell>
        </row>
        <row r="52">
          <cell r="C52" t="str">
            <v>Commercial IP Physician Revenue</v>
          </cell>
          <cell r="K52">
            <v>464865</v>
          </cell>
          <cell r="L52">
            <v>7.0390704638413779E-2</v>
          </cell>
          <cell r="N52">
            <v>1375556.2149443342</v>
          </cell>
          <cell r="O52">
            <v>7.0390704638413779E-2</v>
          </cell>
          <cell r="Q52">
            <v>1354342.7090688648</v>
          </cell>
          <cell r="R52">
            <v>7.0390704638413779E-2</v>
          </cell>
          <cell r="T52">
            <v>1468107.4619984229</v>
          </cell>
          <cell r="U52">
            <v>7.0390704638413779E-2</v>
          </cell>
        </row>
        <row r="53">
          <cell r="C53" t="str">
            <v>Commercial OP Physician Revenue</v>
          </cell>
          <cell r="K53">
            <v>1223712</v>
          </cell>
          <cell r="L53">
            <v>8.1184538268710429E-2</v>
          </cell>
          <cell r="N53">
            <v>3651303.7538844901</v>
          </cell>
          <cell r="O53">
            <v>8.1184538268710429E-2</v>
          </cell>
          <cell r="Q53">
            <v>4033401.299966862</v>
          </cell>
          <cell r="R53">
            <v>8.1184538268710429E-2</v>
          </cell>
          <cell r="T53">
            <v>4372207.0286483672</v>
          </cell>
          <cell r="U53">
            <v>8.1184538268710416E-2</v>
          </cell>
        </row>
        <row r="54">
          <cell r="C54" t="str">
            <v>CDPHP IP Revenue</v>
          </cell>
          <cell r="K54">
            <v>157904</v>
          </cell>
          <cell r="L54">
            <v>3.246046429992364E-3</v>
          </cell>
          <cell r="N54">
            <v>478786.30417657126</v>
          </cell>
          <cell r="O54">
            <v>3.246046429992364E-3</v>
          </cell>
          <cell r="Q54">
            <v>461738.30204159435</v>
          </cell>
          <cell r="R54">
            <v>3.246046429992364E-3</v>
          </cell>
          <cell r="T54">
            <v>500538.93449043977</v>
          </cell>
          <cell r="U54">
            <v>3.246046429992364E-3</v>
          </cell>
        </row>
        <row r="55">
          <cell r="C55" t="str">
            <v>CDPHP OP Revenue</v>
          </cell>
          <cell r="K55">
            <v>251175</v>
          </cell>
          <cell r="L55">
            <v>3.0266020699150561E-3</v>
          </cell>
          <cell r="N55">
            <v>734927.57143148407</v>
          </cell>
          <cell r="O55">
            <v>3.0266020699150561E-3</v>
          </cell>
          <cell r="Q55">
            <v>736846.31607972737</v>
          </cell>
          <cell r="R55">
            <v>3.0266020699150561E-3</v>
          </cell>
          <cell r="T55">
            <v>798741.40587982722</v>
          </cell>
          <cell r="U55">
            <v>3.0266020699150561E-3</v>
          </cell>
        </row>
        <row r="56">
          <cell r="C56" t="str">
            <v>CDPHP IP Physician Revenue</v>
          </cell>
          <cell r="K56">
            <v>30485</v>
          </cell>
          <cell r="L56">
            <v>4.6160942013316643E-3</v>
          </cell>
          <cell r="N56">
            <v>90206.471153083228</v>
          </cell>
          <cell r="O56">
            <v>4.6160942013316643E-3</v>
          </cell>
          <cell r="Q56">
            <v>88815.328075816302</v>
          </cell>
          <cell r="R56">
            <v>4.6160942013316643E-3</v>
          </cell>
          <cell r="T56">
            <v>96275.813363066525</v>
          </cell>
          <cell r="U56">
            <v>4.6160942013316643E-3</v>
          </cell>
        </row>
        <row r="57">
          <cell r="C57" t="str">
            <v>CDPHP OP Physician Revenue</v>
          </cell>
          <cell r="K57">
            <v>46750</v>
          </cell>
          <cell r="L57">
            <v>3.1015281079716569E-3</v>
          </cell>
          <cell r="N57">
            <v>139492.34010461604</v>
          </cell>
          <cell r="O57">
            <v>3.1015281079716573E-3</v>
          </cell>
          <cell r="Q57">
            <v>154089.77829215597</v>
          </cell>
          <cell r="R57">
            <v>3.1015281079716569E-3</v>
          </cell>
          <cell r="T57">
            <v>167033.32041306383</v>
          </cell>
          <cell r="U57">
            <v>3.1015281079716569E-3</v>
          </cell>
        </row>
        <row r="58">
          <cell r="C58" t="str">
            <v>CIGNA IP Revenue</v>
          </cell>
          <cell r="K58">
            <v>1255621</v>
          </cell>
          <cell r="L58">
            <v>2.5811911442860484E-2</v>
          </cell>
          <cell r="N58">
            <v>3807212.8510771771</v>
          </cell>
          <cell r="O58">
            <v>2.5811911442860484E-2</v>
          </cell>
          <cell r="Q58">
            <v>3671650.5506368978</v>
          </cell>
          <cell r="R58">
            <v>2.5811911442860484E-2</v>
          </cell>
          <cell r="T58">
            <v>3980185.4130599634</v>
          </cell>
          <cell r="U58">
            <v>2.5811911442860484E-2</v>
          </cell>
        </row>
        <row r="59">
          <cell r="C59" t="str">
            <v>CIGNA OP Revenue</v>
          </cell>
          <cell r="K59">
            <v>4078368</v>
          </cell>
          <cell r="L59">
            <v>4.9143414076541561E-2</v>
          </cell>
          <cell r="N59">
            <v>11933134.625834094</v>
          </cell>
          <cell r="O59">
            <v>4.9143414076541561E-2</v>
          </cell>
          <cell r="Q59">
            <v>11964289.584622057</v>
          </cell>
          <cell r="R59">
            <v>4.9143414076541561E-2</v>
          </cell>
          <cell r="T59">
            <v>12969289.897542745</v>
          </cell>
          <cell r="U59">
            <v>4.9143414076541561E-2</v>
          </cell>
        </row>
        <row r="60">
          <cell r="C60" t="str">
            <v>CIGNA IP Physician Revenue</v>
          </cell>
          <cell r="K60">
            <v>181833</v>
          </cell>
          <cell r="L60">
            <v>2.753348390719175E-2</v>
          </cell>
          <cell r="N60">
            <v>538051.93600717012</v>
          </cell>
          <cell r="O60">
            <v>2.753348390719175E-2</v>
          </cell>
          <cell r="Q60">
            <v>529754.22502902756</v>
          </cell>
          <cell r="R60">
            <v>2.753348390719175E-2</v>
          </cell>
          <cell r="T60">
            <v>574253.56638499186</v>
          </cell>
          <cell r="U60">
            <v>2.7533483907191753E-2</v>
          </cell>
        </row>
        <row r="61">
          <cell r="C61" t="str">
            <v>CIGNA OP Physician Revenue</v>
          </cell>
          <cell r="K61">
            <v>813967</v>
          </cell>
          <cell r="L61">
            <v>5.4000888330724403E-2</v>
          </cell>
          <cell r="N61">
            <v>2428709.3389932406</v>
          </cell>
          <cell r="O61">
            <v>5.4000888330724403E-2</v>
          </cell>
          <cell r="Q61">
            <v>2682866.1939493334</v>
          </cell>
          <cell r="R61">
            <v>5.4000888330724403E-2</v>
          </cell>
          <cell r="T61">
            <v>2908226.9672012907</v>
          </cell>
          <cell r="U61">
            <v>5.4000888330724403E-2</v>
          </cell>
        </row>
        <row r="62">
          <cell r="C62" t="str">
            <v>Workers Comp IP Revenue</v>
          </cell>
          <cell r="E62">
            <v>669929</v>
          </cell>
          <cell r="F62">
            <v>3.8184696162181231E-3</v>
          </cell>
          <cell r="H62">
            <v>405571</v>
          </cell>
          <cell r="I62">
            <v>2.1685037290050395E-3</v>
          </cell>
          <cell r="K62">
            <v>30212</v>
          </cell>
          <cell r="L62">
            <v>6.2107074388824412E-4</v>
          </cell>
          <cell r="N62">
            <v>91606.873934685442</v>
          </cell>
          <cell r="O62">
            <v>6.2107074388824412E-4</v>
          </cell>
          <cell r="Q62">
            <v>88345.055104877945</v>
          </cell>
          <cell r="R62">
            <v>6.2107074388824412E-4</v>
          </cell>
          <cell r="T62">
            <v>95768.836057510678</v>
          </cell>
          <cell r="U62">
            <v>6.2107074388824412E-4</v>
          </cell>
        </row>
        <row r="63">
          <cell r="C63" t="str">
            <v>Workers Comp OP Revenue</v>
          </cell>
          <cell r="E63">
            <v>3687814</v>
          </cell>
          <cell r="F63">
            <v>1.4106565690897646E-2</v>
          </cell>
          <cell r="H63">
            <v>3405863</v>
          </cell>
          <cell r="I63">
            <v>1.2931644847194605E-2</v>
          </cell>
          <cell r="K63">
            <v>985461</v>
          </cell>
          <cell r="L63">
            <v>1.1874582671127943E-2</v>
          </cell>
          <cell r="N63">
            <v>2883417.7743423576</v>
          </cell>
          <cell r="O63">
            <v>1.1874582671127943E-2</v>
          </cell>
          <cell r="Q63">
            <v>2890945.784772546</v>
          </cell>
          <cell r="R63">
            <v>1.1874582671127943E-2</v>
          </cell>
          <cell r="T63">
            <v>3133785.2277485435</v>
          </cell>
          <cell r="U63">
            <v>1.1874582671127943E-2</v>
          </cell>
        </row>
        <row r="64">
          <cell r="C64" t="str">
            <v>Workers Comp IP Physician Revenue</v>
          </cell>
          <cell r="K64">
            <v>9051</v>
          </cell>
          <cell r="L64">
            <v>1.3705188983517433E-3</v>
          </cell>
          <cell r="N64">
            <v>26782.311642006112</v>
          </cell>
          <cell r="O64">
            <v>1.3705188983517433E-3</v>
          </cell>
          <cell r="Q64">
            <v>26369.281102647641</v>
          </cell>
          <cell r="R64">
            <v>1.3705188983517433E-3</v>
          </cell>
          <cell r="T64">
            <v>28584.300040974747</v>
          </cell>
          <cell r="U64">
            <v>1.3705188983517433E-3</v>
          </cell>
        </row>
        <row r="65">
          <cell r="C65" t="str">
            <v>Workers Comp OP Physician Revenue</v>
          </cell>
          <cell r="K65">
            <v>438484</v>
          </cell>
          <cell r="L65">
            <v>2.9090277024510034E-2</v>
          </cell>
          <cell r="N65">
            <v>1308345.6525867905</v>
          </cell>
          <cell r="O65">
            <v>2.9090277024510031E-2</v>
          </cell>
          <cell r="Q65">
            <v>1445259.9432012348</v>
          </cell>
          <cell r="R65">
            <v>2.9090277024510034E-2</v>
          </cell>
          <cell r="T65">
            <v>1566661.7854118049</v>
          </cell>
          <cell r="U65">
            <v>2.9090277024510031E-2</v>
          </cell>
        </row>
        <row r="66">
          <cell r="C66" t="str">
            <v>Selfpay IP Revenue</v>
          </cell>
          <cell r="E66">
            <v>5971703</v>
          </cell>
          <cell r="F66">
            <v>3.4037586763042971E-2</v>
          </cell>
          <cell r="H66">
            <v>5812433</v>
          </cell>
          <cell r="I66">
            <v>3.1077869559440766E-2</v>
          </cell>
          <cell r="K66">
            <v>1256214</v>
          </cell>
          <cell r="L66">
            <v>2.5824101796068671E-2</v>
          </cell>
          <cell r="N66">
            <v>3809010.9073542613</v>
          </cell>
          <cell r="O66">
            <v>2.5824101796068671E-2</v>
          </cell>
          <cell r="Q66">
            <v>3673384.5840566382</v>
          </cell>
          <cell r="R66">
            <v>2.5824101796068671E-2</v>
          </cell>
          <cell r="T66">
            <v>3982065.1601731009</v>
          </cell>
          <cell r="U66">
            <v>2.5824101796068671E-2</v>
          </cell>
        </row>
        <row r="67">
          <cell r="C67" t="str">
            <v>Selfpay OP Revenue</v>
          </cell>
          <cell r="E67">
            <v>7586791</v>
          </cell>
          <cell r="F67">
            <v>2.9020868629657307E-2</v>
          </cell>
          <cell r="H67">
            <v>8987185</v>
          </cell>
          <cell r="I67">
            <v>3.4123241186164756E-2</v>
          </cell>
          <cell r="K67">
            <v>2113225</v>
          </cell>
          <cell r="L67">
            <v>2.5463884380198046E-2</v>
          </cell>
          <cell r="N67">
            <v>6183208.1900599096</v>
          </cell>
          <cell r="O67">
            <v>2.5463884380198046E-2</v>
          </cell>
          <cell r="Q67">
            <v>6199351.2742015803</v>
          </cell>
          <cell r="R67">
            <v>2.5463884380198046E-2</v>
          </cell>
          <cell r="T67">
            <v>6720096.7749194689</v>
          </cell>
          <cell r="U67">
            <v>2.5463884380198046E-2</v>
          </cell>
        </row>
        <row r="68">
          <cell r="C68" t="str">
            <v>Selfpay IP Physician Revenue</v>
          </cell>
          <cell r="K68">
            <v>149675</v>
          </cell>
          <cell r="L68">
            <v>2.266406099997759E-2</v>
          </cell>
          <cell r="N68">
            <v>442894.98342915304</v>
          </cell>
          <cell r="O68">
            <v>2.266406099997759E-2</v>
          </cell>
          <cell r="Q68">
            <v>436064.76069371181</v>
          </cell>
          <cell r="R68">
            <v>2.266406099997759E-2</v>
          </cell>
          <cell r="T68">
            <v>472694.1894412656</v>
          </cell>
          <cell r="U68">
            <v>2.266406099997759E-2</v>
          </cell>
        </row>
        <row r="69">
          <cell r="C69" t="str">
            <v>Selfpay OP Physician Revenue</v>
          </cell>
          <cell r="K69">
            <v>574793</v>
          </cell>
          <cell r="L69">
            <v>3.8133404187494176E-2</v>
          </cell>
          <cell r="N69">
            <v>1715063.5432246539</v>
          </cell>
          <cell r="O69">
            <v>3.8133404187494176E-2</v>
          </cell>
          <cell r="Q69">
            <v>1894539.592168625</v>
          </cell>
          <cell r="R69">
            <v>3.8133404187494176E-2</v>
          </cell>
          <cell r="T69">
            <v>2053680.9270628064</v>
          </cell>
          <cell r="U69">
            <v>3.8133404187494176E-2</v>
          </cell>
        </row>
        <row r="70">
          <cell r="C70" t="str">
            <v xml:space="preserve">   TOTAL COMMERCIAL AND SELF</v>
          </cell>
          <cell r="E70">
            <v>156707473</v>
          </cell>
          <cell r="F70">
            <v>0.35258223379739773</v>
          </cell>
          <cell r="H70">
            <v>166721494</v>
          </cell>
          <cell r="I70">
            <v>0.36291966348706367</v>
          </cell>
          <cell r="K70">
            <v>55230799</v>
          </cell>
          <cell r="L70">
            <v>0.36025236895119306</v>
          </cell>
          <cell r="N70">
            <v>163480363.82629365</v>
          </cell>
          <cell r="O70">
            <v>0.35942543941265748</v>
          </cell>
          <cell r="Q70">
            <v>164339557.36413819</v>
          </cell>
          <cell r="R70">
            <v>0.36148357650715074</v>
          </cell>
          <cell r="T70">
            <v>178145314.66112912</v>
          </cell>
          <cell r="U70">
            <v>0.36148277926967715</v>
          </cell>
        </row>
        <row r="72">
          <cell r="C72" t="str">
            <v>Total IP Revenue</v>
          </cell>
          <cell r="E72">
            <v>175444371</v>
          </cell>
          <cell r="F72">
            <v>0.39473910880025093</v>
          </cell>
          <cell r="H72">
            <v>187028039</v>
          </cell>
          <cell r="I72">
            <v>0.40712298905218197</v>
          </cell>
          <cell r="K72">
            <v>48645022</v>
          </cell>
          <cell r="L72">
            <v>0.31729550776882487</v>
          </cell>
          <cell r="N72">
            <v>147498292</v>
          </cell>
          <cell r="O72">
            <v>0.32428749957424402</v>
          </cell>
          <cell r="Q72">
            <v>142246364</v>
          </cell>
          <cell r="R72">
            <v>0.31288708104478996</v>
          </cell>
          <cell r="T72">
            <v>154199561</v>
          </cell>
          <cell r="U72">
            <v>0.31289335887656977</v>
          </cell>
        </row>
        <row r="73">
          <cell r="C73" t="str">
            <v>Total OP Revenue</v>
          </cell>
          <cell r="E73">
            <v>261425359</v>
          </cell>
          <cell r="F73">
            <v>0.58819107527505488</v>
          </cell>
          <cell r="H73">
            <v>263374307</v>
          </cell>
          <cell r="I73">
            <v>0.57331368964087259</v>
          </cell>
          <cell r="K73">
            <v>82989106</v>
          </cell>
          <cell r="L73">
            <v>0.54131069213106386</v>
          </cell>
          <cell r="N73">
            <v>242822662</v>
          </cell>
          <cell r="O73">
            <v>0.53386620843000543</v>
          </cell>
          <cell r="Q73">
            <v>243456622</v>
          </cell>
          <cell r="R73">
            <v>0.53551057247835732</v>
          </cell>
          <cell r="T73">
            <v>263906978</v>
          </cell>
          <cell r="U73">
            <v>0.53550568005433552</v>
          </cell>
        </row>
        <row r="74">
          <cell r="C74" t="str">
            <v>Total IP Physician Revenue</v>
          </cell>
          <cell r="K74">
            <v>6604068</v>
          </cell>
          <cell r="L74">
            <v>4.3076167370216169E-2</v>
          </cell>
          <cell r="N74">
            <v>19541731</v>
          </cell>
          <cell r="O74">
            <v>4.2964152312641633E-2</v>
          </cell>
          <cell r="Q74">
            <v>19240363</v>
          </cell>
          <cell r="R74">
            <v>4.2321370107654757E-2</v>
          </cell>
          <cell r="T74">
            <v>20856553</v>
          </cell>
          <cell r="U74">
            <v>4.2320982501092834E-2</v>
          </cell>
        </row>
        <row r="75">
          <cell r="C75" t="str">
            <v>Total OP Physician Revenue</v>
          </cell>
          <cell r="K75">
            <v>15073215</v>
          </cell>
          <cell r="L75">
            <v>9.8317632729895105E-2</v>
          </cell>
          <cell r="N75">
            <v>44975359</v>
          </cell>
          <cell r="O75">
            <v>9.8882139683108813E-2</v>
          </cell>
          <cell r="Q75">
            <v>49681890</v>
          </cell>
          <cell r="R75">
            <v>0.10928097636919802</v>
          </cell>
          <cell r="T75">
            <v>53855169</v>
          </cell>
          <cell r="U75">
            <v>0.10927997856800198</v>
          </cell>
        </row>
        <row r="76">
          <cell r="C76" t="str">
            <v>Total Revenue</v>
          </cell>
          <cell r="E76">
            <v>444456521</v>
          </cell>
          <cell r="H76">
            <v>459389531</v>
          </cell>
          <cell r="K76">
            <v>153311411</v>
          </cell>
          <cell r="N76">
            <v>454838044.00000006</v>
          </cell>
          <cell r="Q76">
            <v>454625239</v>
          </cell>
          <cell r="T76">
            <v>492818260.99999994</v>
          </cell>
        </row>
        <row r="77">
          <cell r="K77">
            <v>153311410</v>
          </cell>
          <cell r="N77" t="str">
            <v>BALANCES</v>
          </cell>
          <cell r="Q77" t="str">
            <v>BALANCES</v>
          </cell>
          <cell r="T77" t="str">
            <v>BALANCES</v>
          </cell>
        </row>
        <row r="78">
          <cell r="C78" t="str">
            <v>Other Payor Revenue</v>
          </cell>
          <cell r="E78">
            <v>55172311</v>
          </cell>
          <cell r="H78">
            <v>53275964</v>
          </cell>
          <cell r="K78">
            <v>11188207</v>
          </cell>
          <cell r="N78">
            <v>33241403.4219543</v>
          </cell>
          <cell r="Q78">
            <v>32988124.939265598</v>
          </cell>
          <cell r="T78">
            <v>35759538.818706229</v>
          </cell>
        </row>
        <row r="79">
          <cell r="C79" t="str">
            <v>Medicaid IP Revenue (w/ Level II)</v>
          </cell>
          <cell r="E79">
            <v>23162590</v>
          </cell>
          <cell r="H79">
            <v>16626920</v>
          </cell>
          <cell r="K79">
            <v>5738256</v>
          </cell>
          <cell r="N79">
            <v>17399169.005592227</v>
          </cell>
          <cell r="Q79">
            <v>16779641.947765674</v>
          </cell>
          <cell r="T79">
            <v>18189662.98556954</v>
          </cell>
        </row>
        <row r="81">
          <cell r="C81" t="str">
            <v>Bad Debt Expense</v>
          </cell>
          <cell r="E81">
            <v>6872448</v>
          </cell>
          <cell r="H81">
            <v>9647180</v>
          </cell>
          <cell r="K81">
            <v>1566557.8</v>
          </cell>
          <cell r="N81">
            <v>7601598.9240000024</v>
          </cell>
          <cell r="Q81">
            <v>9092504.7800000012</v>
          </cell>
          <cell r="T81">
            <v>9856365.2200000025</v>
          </cell>
        </row>
        <row r="82">
          <cell r="C82" t="str">
            <v>Doubtful Accounts % of Gross Revenue</v>
          </cell>
          <cell r="E82">
            <v>1.5462587846697382E-2</v>
          </cell>
          <cell r="H82">
            <v>2.0999999671302914E-2</v>
          </cell>
          <cell r="K82">
            <v>1.0218142209910259E-2</v>
          </cell>
          <cell r="N82">
            <v>1.6712759682872967E-2</v>
          </cell>
          <cell r="Q82">
            <v>2.0000000000000004E-2</v>
          </cell>
          <cell r="T82">
            <v>2.0000000000000007E-2</v>
          </cell>
        </row>
        <row r="83">
          <cell r="T83">
            <v>0</v>
          </cell>
          <cell r="W83" t="str">
            <v>Bad Debt Adder</v>
          </cell>
        </row>
        <row r="84">
          <cell r="C84" t="str">
            <v>DAYS</v>
          </cell>
        </row>
        <row r="86">
          <cell r="C86" t="str">
            <v>Medicare IP DRG Days</v>
          </cell>
          <cell r="E86">
            <v>12714</v>
          </cell>
          <cell r="F86">
            <v>0.4275481723105895</v>
          </cell>
          <cell r="H86">
            <v>14494</v>
          </cell>
          <cell r="I86">
            <v>0.47398541482716899</v>
          </cell>
          <cell r="K86">
            <v>4046</v>
          </cell>
          <cell r="L86">
            <v>0.4225587467362924</v>
          </cell>
          <cell r="N86">
            <v>12497.174934725848</v>
          </cell>
          <cell r="O86">
            <v>0.4225587467362924</v>
          </cell>
          <cell r="Q86">
            <v>12027.289608355091</v>
          </cell>
          <cell r="R86">
            <v>0.4225587467362924</v>
          </cell>
          <cell r="T86">
            <v>12027.289608355091</v>
          </cell>
          <cell r="U86">
            <v>0.4225587467362924</v>
          </cell>
        </row>
        <row r="87">
          <cell r="C87" t="str">
            <v>Medicare Rehab Days</v>
          </cell>
          <cell r="E87">
            <v>0</v>
          </cell>
          <cell r="F87">
            <v>0</v>
          </cell>
          <cell r="H87">
            <v>0</v>
          </cell>
          <cell r="I87">
            <v>0</v>
          </cell>
          <cell r="L87">
            <v>0</v>
          </cell>
          <cell r="N87">
            <v>0</v>
          </cell>
          <cell r="O87">
            <v>0</v>
          </cell>
          <cell r="Q87">
            <v>0</v>
          </cell>
          <cell r="R87">
            <v>0</v>
          </cell>
          <cell r="T87">
            <v>0</v>
          </cell>
          <cell r="U87">
            <v>0</v>
          </cell>
        </row>
        <row r="88">
          <cell r="C88" t="str">
            <v>Medicare Psych Days</v>
          </cell>
          <cell r="E88">
            <v>2592</v>
          </cell>
          <cell r="F88">
            <v>8.7164138951474596E-2</v>
          </cell>
          <cell r="H88">
            <v>2853</v>
          </cell>
          <cell r="I88">
            <v>9.3299323064848422E-2</v>
          </cell>
          <cell r="K88">
            <v>884</v>
          </cell>
          <cell r="L88">
            <v>9.2323759791122714E-2</v>
          </cell>
          <cell r="N88">
            <v>2730.4751958224542</v>
          </cell>
          <cell r="O88">
            <v>9.2323759791122714E-2</v>
          </cell>
          <cell r="Q88">
            <v>2627.8111749347258</v>
          </cell>
          <cell r="R88">
            <v>9.2323759791122714E-2</v>
          </cell>
          <cell r="T88">
            <v>2627.8111749347258</v>
          </cell>
          <cell r="U88">
            <v>9.2323759791122714E-2</v>
          </cell>
        </row>
        <row r="89">
          <cell r="C89" t="str">
            <v>Medicare Swing Days</v>
          </cell>
          <cell r="E89">
            <v>617</v>
          </cell>
          <cell r="F89">
            <v>2.0748562397013823E-2</v>
          </cell>
          <cell r="H89">
            <v>224</v>
          </cell>
          <cell r="I89">
            <v>7.3252885967494035E-3</v>
          </cell>
          <cell r="K89">
            <v>181</v>
          </cell>
          <cell r="L89">
            <v>1.8903394255874673E-2</v>
          </cell>
          <cell r="N89">
            <v>559.06788511749346</v>
          </cell>
          <cell r="O89">
            <v>1.8903394255874673E-2</v>
          </cell>
          <cell r="Q89">
            <v>538.04731070496075</v>
          </cell>
          <cell r="R89">
            <v>1.8903394255874669E-2</v>
          </cell>
          <cell r="T89">
            <v>538.04731070496075</v>
          </cell>
          <cell r="U89">
            <v>1.8903394255874669E-2</v>
          </cell>
        </row>
        <row r="90">
          <cell r="C90" t="str">
            <v>Medicaid DRG Days</v>
          </cell>
          <cell r="E90">
            <v>3487</v>
          </cell>
          <cell r="F90">
            <v>0.11726132427615428</v>
          </cell>
          <cell r="H90">
            <v>3403</v>
          </cell>
          <cell r="I90">
            <v>0.11128552274436705</v>
          </cell>
          <cell r="K90">
            <v>1122</v>
          </cell>
          <cell r="L90">
            <v>0.11718015665796344</v>
          </cell>
          <cell r="N90">
            <v>3465.603133159269</v>
          </cell>
          <cell r="O90">
            <v>0.11718015665796344</v>
          </cell>
          <cell r="Q90">
            <v>3335.2987989556136</v>
          </cell>
          <cell r="R90">
            <v>0.11718015665796344</v>
          </cell>
          <cell r="T90">
            <v>3335.2987989556136</v>
          </cell>
          <cell r="U90">
            <v>0.11718015665796344</v>
          </cell>
        </row>
        <row r="91">
          <cell r="C91" t="str">
            <v>Medicaid Rehab Days</v>
          </cell>
          <cell r="E91">
            <v>0</v>
          </cell>
          <cell r="F91">
            <v>0</v>
          </cell>
          <cell r="H91">
            <v>0</v>
          </cell>
          <cell r="I91">
            <v>0</v>
          </cell>
          <cell r="K91">
            <v>0</v>
          </cell>
          <cell r="L91">
            <v>0</v>
          </cell>
          <cell r="N91">
            <v>0</v>
          </cell>
          <cell r="O91">
            <v>0</v>
          </cell>
          <cell r="Q91">
            <v>0</v>
          </cell>
          <cell r="R91">
            <v>0</v>
          </cell>
          <cell r="T91">
            <v>0</v>
          </cell>
          <cell r="U91">
            <v>0</v>
          </cell>
        </row>
        <row r="92">
          <cell r="C92" t="str">
            <v>Medicaid Psych Days</v>
          </cell>
          <cell r="E92">
            <v>2340</v>
          </cell>
          <cell r="F92">
            <v>7.8689847664525678E-2</v>
          </cell>
          <cell r="H92">
            <v>1984</v>
          </cell>
          <cell r="I92">
            <v>6.4881127571208994E-2</v>
          </cell>
          <cell r="K92">
            <v>1021</v>
          </cell>
          <cell r="L92">
            <v>0.10663185378590079</v>
          </cell>
          <cell r="N92">
            <v>3153.6370757180157</v>
          </cell>
          <cell r="O92">
            <v>0.10663185378590079</v>
          </cell>
          <cell r="Q92">
            <v>3035.0624543080939</v>
          </cell>
          <cell r="R92">
            <v>0.10663185378590079</v>
          </cell>
          <cell r="T92">
            <v>3035.0624543080939</v>
          </cell>
          <cell r="U92">
            <v>0.10663185378590079</v>
          </cell>
        </row>
        <row r="93">
          <cell r="C93" t="str">
            <v>Catamount Days</v>
          </cell>
          <cell r="E93">
            <v>354</v>
          </cell>
          <cell r="F93">
            <v>1.1904361569761577E-2</v>
          </cell>
          <cell r="H93">
            <v>448</v>
          </cell>
          <cell r="I93">
            <v>1.4650577193498807E-2</v>
          </cell>
          <cell r="K93">
            <v>137</v>
          </cell>
          <cell r="L93">
            <v>1.4308093994778068E-2</v>
          </cell>
          <cell r="N93">
            <v>423.16187989556136</v>
          </cell>
          <cell r="O93">
            <v>1.4308093994778068E-2</v>
          </cell>
          <cell r="Q93">
            <v>407.25127937336816</v>
          </cell>
          <cell r="R93">
            <v>1.4308093994778068E-2</v>
          </cell>
          <cell r="T93">
            <v>407.25127937336816</v>
          </cell>
          <cell r="U93">
            <v>1.4308093994778068E-2</v>
          </cell>
        </row>
        <row r="94">
          <cell r="C94" t="str">
            <v>Pace VT Days</v>
          </cell>
          <cell r="E94">
            <v>250</v>
          </cell>
          <cell r="F94">
            <v>8.4070350068937687E-3</v>
          </cell>
          <cell r="H94">
            <v>0</v>
          </cell>
          <cell r="I94">
            <v>0</v>
          </cell>
          <cell r="K94">
            <v>0</v>
          </cell>
          <cell r="L94">
            <v>0</v>
          </cell>
          <cell r="N94">
            <v>0</v>
          </cell>
          <cell r="O94">
            <v>0</v>
          </cell>
          <cell r="Q94">
            <v>0</v>
          </cell>
          <cell r="R94">
            <v>0</v>
          </cell>
          <cell r="T94">
            <v>0</v>
          </cell>
          <cell r="U94">
            <v>0</v>
          </cell>
        </row>
        <row r="95">
          <cell r="C95" t="str">
            <v>Medicaid Level II Days</v>
          </cell>
          <cell r="E95">
            <v>860</v>
          </cell>
          <cell r="F95">
            <v>2.8920200423714564E-2</v>
          </cell>
          <cell r="H95">
            <v>1002</v>
          </cell>
          <cell r="I95">
            <v>3.2767585597959385E-2</v>
          </cell>
          <cell r="K95">
            <v>160</v>
          </cell>
          <cell r="L95">
            <v>1.671018276762402E-2</v>
          </cell>
          <cell r="N95">
            <v>494.20365535248038</v>
          </cell>
          <cell r="O95">
            <v>1.671018276762402E-2</v>
          </cell>
          <cell r="Q95">
            <v>475.6219321148825</v>
          </cell>
          <cell r="R95">
            <v>1.671018276762402E-2</v>
          </cell>
          <cell r="T95">
            <v>475.6219321148825</v>
          </cell>
          <cell r="U95">
            <v>1.671018276762402E-2</v>
          </cell>
        </row>
        <row r="96">
          <cell r="C96" t="str">
            <v>BCBS Days</v>
          </cell>
          <cell r="E96">
            <v>2423</v>
          </cell>
          <cell r="F96">
            <v>8.1480983286814412E-2</v>
          </cell>
          <cell r="H96">
            <v>2689</v>
          </cell>
          <cell r="I96">
            <v>8.7936165342228326E-2</v>
          </cell>
          <cell r="K96">
            <v>722</v>
          </cell>
          <cell r="L96">
            <v>7.5404699738903389E-2</v>
          </cell>
          <cell r="N96">
            <v>2230.0939947780676</v>
          </cell>
          <cell r="O96">
            <v>7.5404699738903389E-2</v>
          </cell>
          <cell r="Q96">
            <v>2146.243968668407</v>
          </cell>
          <cell r="R96">
            <v>7.5404699738903389E-2</v>
          </cell>
          <cell r="T96">
            <v>2146.243968668407</v>
          </cell>
          <cell r="U96">
            <v>7.5404699738903389E-2</v>
          </cell>
        </row>
        <row r="97">
          <cell r="C97" t="str">
            <v>BCBS Psych Days</v>
          </cell>
          <cell r="E97">
            <v>257</v>
          </cell>
          <cell r="F97">
            <v>8.642431987086795E-3</v>
          </cell>
          <cell r="H97">
            <v>294</v>
          </cell>
          <cell r="I97">
            <v>9.6144412832335924E-3</v>
          </cell>
          <cell r="K97">
            <v>113</v>
          </cell>
          <cell r="L97">
            <v>1.1801566579634465E-2</v>
          </cell>
          <cell r="N97">
            <v>349.0313315926893</v>
          </cell>
          <cell r="O97">
            <v>1.1801566579634465E-2</v>
          </cell>
          <cell r="Q97">
            <v>335.90798955613576</v>
          </cell>
          <cell r="R97">
            <v>1.1801566579634465E-2</v>
          </cell>
          <cell r="T97">
            <v>335.90798955613576</v>
          </cell>
          <cell r="U97">
            <v>1.1801566579634465E-2</v>
          </cell>
        </row>
        <row r="98">
          <cell r="C98" t="str">
            <v>M'care HMO Days</v>
          </cell>
          <cell r="E98">
            <v>895</v>
          </cell>
          <cell r="F98">
            <v>3.0097185324679691E-2</v>
          </cell>
          <cell r="H98">
            <v>866</v>
          </cell>
          <cell r="I98">
            <v>2.8320088949932959E-2</v>
          </cell>
          <cell r="K98">
            <v>353</v>
          </cell>
          <cell r="L98">
            <v>3.6866840731070494E-2</v>
          </cell>
          <cell r="N98">
            <v>1090.3368146214098</v>
          </cell>
          <cell r="O98">
            <v>3.6866840731070494E-2</v>
          </cell>
          <cell r="Q98">
            <v>1049.3408877284594</v>
          </cell>
          <cell r="R98">
            <v>3.6866840731070494E-2</v>
          </cell>
          <cell r="T98">
            <v>1049.3408877284594</v>
          </cell>
          <cell r="U98">
            <v>3.6866840731070494E-2</v>
          </cell>
        </row>
        <row r="99">
          <cell r="C99" t="str">
            <v>Commercial Days</v>
          </cell>
          <cell r="E99">
            <v>1911</v>
          </cell>
          <cell r="F99">
            <v>6.4263375592695973E-2</v>
          </cell>
          <cell r="H99">
            <v>1490</v>
          </cell>
          <cell r="I99">
            <v>4.8726250040877724E-2</v>
          </cell>
          <cell r="K99">
            <v>580</v>
          </cell>
          <cell r="L99">
            <v>6.0574412532637074E-2</v>
          </cell>
          <cell r="N99">
            <v>1791.4882506527415</v>
          </cell>
          <cell r="O99">
            <v>6.0574412532637074E-2</v>
          </cell>
          <cell r="Q99">
            <v>1724.129503916449</v>
          </cell>
          <cell r="R99">
            <v>6.0574412532637074E-2</v>
          </cell>
          <cell r="T99">
            <v>1724.129503916449</v>
          </cell>
          <cell r="U99">
            <v>6.0574412532637074E-2</v>
          </cell>
        </row>
        <row r="100">
          <cell r="C100" t="str">
            <v>Workers Comp Days</v>
          </cell>
          <cell r="E100">
            <v>39</v>
          </cell>
          <cell r="F100">
            <v>1.3114974610754278E-3</v>
          </cell>
          <cell r="H100">
            <v>28</v>
          </cell>
          <cell r="I100">
            <v>9.1566107459367543E-4</v>
          </cell>
          <cell r="K100">
            <v>5</v>
          </cell>
          <cell r="L100">
            <v>5.2219321148825064E-4</v>
          </cell>
          <cell r="N100">
            <v>15.443864229765012</v>
          </cell>
          <cell r="O100">
            <v>5.2219321148825064E-4</v>
          </cell>
          <cell r="Q100">
            <v>14.863185378590078</v>
          </cell>
          <cell r="R100">
            <v>5.2219321148825064E-4</v>
          </cell>
          <cell r="T100">
            <v>14.863185378590078</v>
          </cell>
          <cell r="U100">
            <v>5.2219321148825064E-4</v>
          </cell>
        </row>
        <row r="101">
          <cell r="C101" t="str">
            <v>Selfpay Days</v>
          </cell>
          <cell r="E101">
            <v>998</v>
          </cell>
          <cell r="F101">
            <v>3.3560883747519928E-2</v>
          </cell>
          <cell r="H101">
            <v>804</v>
          </cell>
          <cell r="I101">
            <v>2.6292553713332681E-2</v>
          </cell>
          <cell r="K101">
            <v>251</v>
          </cell>
          <cell r="L101">
            <v>2.6214099216710182E-2</v>
          </cell>
          <cell r="N101">
            <v>775.28198433420368</v>
          </cell>
          <cell r="O101">
            <v>2.6214099216710182E-2</v>
          </cell>
          <cell r="Q101">
            <v>746.13190600522194</v>
          </cell>
          <cell r="R101">
            <v>2.6214099216710182E-2</v>
          </cell>
          <cell r="T101">
            <v>746.13190600522194</v>
          </cell>
          <cell r="U101">
            <v>2.6214099216710182E-2</v>
          </cell>
        </row>
        <row r="103">
          <cell r="C103" t="str">
            <v>Total Days</v>
          </cell>
          <cell r="E103">
            <v>29737</v>
          </cell>
          <cell r="H103">
            <v>30579</v>
          </cell>
          <cell r="K103">
            <v>9575</v>
          </cell>
          <cell r="N103">
            <v>29575</v>
          </cell>
          <cell r="Q103">
            <v>28463</v>
          </cell>
          <cell r="T103">
            <v>28463</v>
          </cell>
        </row>
        <row r="104">
          <cell r="N104" t="str">
            <v>BALANCES</v>
          </cell>
          <cell r="Q104" t="str">
            <v>BALANCES</v>
          </cell>
          <cell r="T104" t="str">
            <v>BALANCES</v>
          </cell>
        </row>
        <row r="105">
          <cell r="C105" t="str">
            <v>DISCHARGES</v>
          </cell>
        </row>
        <row r="107">
          <cell r="C107" t="str">
            <v>Medicare IP DRG Discharges</v>
          </cell>
          <cell r="E107">
            <v>2986</v>
          </cell>
          <cell r="F107">
            <v>0.45153485558747919</v>
          </cell>
          <cell r="H107">
            <v>2994</v>
          </cell>
          <cell r="I107">
            <v>0.47659980897803245</v>
          </cell>
          <cell r="K107">
            <v>918</v>
          </cell>
          <cell r="L107">
            <v>0.43445338381448179</v>
          </cell>
          <cell r="N107">
            <v>2672.7572172266919</v>
          </cell>
          <cell r="O107">
            <v>0.43445338381448179</v>
          </cell>
          <cell r="Q107">
            <v>2543.7245622337909</v>
          </cell>
          <cell r="R107">
            <v>0.43445338381448179</v>
          </cell>
          <cell r="T107">
            <v>2543.7245622337909</v>
          </cell>
          <cell r="U107">
            <v>0.43445338381448179</v>
          </cell>
        </row>
        <row r="108">
          <cell r="C108" t="str">
            <v>Medicare Rehab Discharges</v>
          </cell>
          <cell r="E108">
            <v>0</v>
          </cell>
          <cell r="F108">
            <v>0</v>
          </cell>
          <cell r="H108">
            <v>0</v>
          </cell>
          <cell r="I108">
            <v>0</v>
          </cell>
          <cell r="K108">
            <v>0</v>
          </cell>
          <cell r="L108">
            <v>0</v>
          </cell>
          <cell r="N108">
            <v>0</v>
          </cell>
          <cell r="O108">
            <v>0</v>
          </cell>
          <cell r="Q108">
            <v>0</v>
          </cell>
          <cell r="R108">
            <v>0</v>
          </cell>
          <cell r="T108">
            <v>0</v>
          </cell>
          <cell r="U108">
            <v>0</v>
          </cell>
        </row>
        <row r="109">
          <cell r="C109" t="str">
            <v>Medicare Psych Discharges</v>
          </cell>
          <cell r="E109">
            <v>194</v>
          </cell>
          <cell r="F109">
            <v>2.9336156056252834E-2</v>
          </cell>
          <cell r="H109">
            <v>156</v>
          </cell>
          <cell r="I109">
            <v>2.4832855778414518E-2</v>
          </cell>
          <cell r="K109">
            <v>77</v>
          </cell>
          <cell r="L109">
            <v>3.6441079034548039E-2</v>
          </cell>
          <cell r="N109">
            <v>224.18551822053954</v>
          </cell>
          <cell r="O109">
            <v>3.6441079034548039E-2</v>
          </cell>
          <cell r="Q109">
            <v>213.36251774727876</v>
          </cell>
          <cell r="R109">
            <v>3.6441079034548039E-2</v>
          </cell>
          <cell r="T109">
            <v>213.36251774727876</v>
          </cell>
          <cell r="U109">
            <v>3.6441079034548039E-2</v>
          </cell>
        </row>
        <row r="110">
          <cell r="C110" t="str">
            <v>Medicaid DRG Discharges</v>
          </cell>
          <cell r="E110">
            <v>1168</v>
          </cell>
          <cell r="F110">
            <v>0.17662180553455314</v>
          </cell>
          <cell r="H110">
            <v>1007</v>
          </cell>
          <cell r="I110">
            <v>0.16029926774912448</v>
          </cell>
          <cell r="K110">
            <v>401</v>
          </cell>
          <cell r="L110">
            <v>0.18977756743965926</v>
          </cell>
          <cell r="N110">
            <v>1167.5115948887837</v>
          </cell>
          <cell r="O110">
            <v>0.18977756743965926</v>
          </cell>
          <cell r="Q110">
            <v>1111.1476573592049</v>
          </cell>
          <cell r="R110">
            <v>0.18977756743965926</v>
          </cell>
          <cell r="T110">
            <v>1111.1476573592049</v>
          </cell>
          <cell r="U110">
            <v>0.18977756743965926</v>
          </cell>
        </row>
        <row r="111">
          <cell r="C111" t="str">
            <v>Medicaid Rehab Discharges</v>
          </cell>
          <cell r="E111">
            <v>0</v>
          </cell>
          <cell r="F111">
            <v>0</v>
          </cell>
          <cell r="H111">
            <v>0</v>
          </cell>
          <cell r="I111">
            <v>0</v>
          </cell>
          <cell r="K111">
            <v>0</v>
          </cell>
          <cell r="L111">
            <v>0</v>
          </cell>
          <cell r="N111">
            <v>0</v>
          </cell>
          <cell r="O111">
            <v>0</v>
          </cell>
          <cell r="Q111">
            <v>0</v>
          </cell>
          <cell r="R111">
            <v>0</v>
          </cell>
          <cell r="T111">
            <v>0</v>
          </cell>
          <cell r="U111">
            <v>0</v>
          </cell>
        </row>
        <row r="112">
          <cell r="C112" t="str">
            <v>Medicaid Psych Discharges</v>
          </cell>
          <cell r="E112">
            <v>260</v>
          </cell>
          <cell r="F112">
            <v>3.9316497807349159E-2</v>
          </cell>
          <cell r="H112">
            <v>223</v>
          </cell>
          <cell r="I112">
            <v>3.5498248965297678E-2</v>
          </cell>
          <cell r="K112">
            <v>87</v>
          </cell>
          <cell r="L112">
            <v>4.1173686701372454E-2</v>
          </cell>
          <cell r="N112">
            <v>253.30052058684333</v>
          </cell>
          <cell r="O112">
            <v>4.1173686701372454E-2</v>
          </cell>
          <cell r="Q112">
            <v>241.07193563653573</v>
          </cell>
          <cell r="R112">
            <v>4.1173686701372454E-2</v>
          </cell>
          <cell r="T112">
            <v>241.07193563653573</v>
          </cell>
          <cell r="U112">
            <v>4.1173686701372454E-2</v>
          </cell>
        </row>
        <row r="113">
          <cell r="C113" t="str">
            <v>Catamount Discharges</v>
          </cell>
          <cell r="E113">
            <v>94</v>
          </cell>
          <cell r="F113">
            <v>1.4214426130349312E-2</v>
          </cell>
          <cell r="H113">
            <v>104</v>
          </cell>
          <cell r="I113">
            <v>1.6555237185609677E-2</v>
          </cell>
          <cell r="K113">
            <v>24</v>
          </cell>
          <cell r="L113">
            <v>1.1358258400378608E-2</v>
          </cell>
          <cell r="N113">
            <v>69.876005679129193</v>
          </cell>
          <cell r="O113">
            <v>1.1358258400378608E-2</v>
          </cell>
          <cell r="Q113">
            <v>66.502602934216753</v>
          </cell>
          <cell r="R113">
            <v>1.1358258400378608E-2</v>
          </cell>
          <cell r="T113">
            <v>66.502602934216753</v>
          </cell>
          <cell r="U113">
            <v>1.1358258400378608E-2</v>
          </cell>
        </row>
        <row r="114">
          <cell r="C114" t="str">
            <v>Pace VT Discharges</v>
          </cell>
          <cell r="E114">
            <v>29</v>
          </cell>
          <cell r="F114">
            <v>4.385301678512022E-3</v>
          </cell>
          <cell r="H114">
            <v>0</v>
          </cell>
          <cell r="I114">
            <v>0</v>
          </cell>
          <cell r="K114">
            <v>0</v>
          </cell>
          <cell r="L114">
            <v>0</v>
          </cell>
          <cell r="N114">
            <v>0</v>
          </cell>
          <cell r="O114">
            <v>0</v>
          </cell>
          <cell r="Q114">
            <v>0</v>
          </cell>
          <cell r="R114">
            <v>0</v>
          </cell>
          <cell r="T114">
            <v>0</v>
          </cell>
          <cell r="U114">
            <v>0</v>
          </cell>
        </row>
        <row r="115">
          <cell r="C115" t="str">
            <v>BCBS Discharges</v>
          </cell>
          <cell r="E115">
            <v>821</v>
          </cell>
          <cell r="F115">
            <v>0.12414940269166792</v>
          </cell>
          <cell r="H115">
            <v>853</v>
          </cell>
          <cell r="I115">
            <v>0.13578478191658708</v>
          </cell>
          <cell r="K115">
            <v>248</v>
          </cell>
          <cell r="L115">
            <v>0.11736867013724563</v>
          </cell>
          <cell r="N115">
            <v>722.05205868433507</v>
          </cell>
          <cell r="O115">
            <v>0.11736867013724563</v>
          </cell>
          <cell r="Q115">
            <v>687.19356365357316</v>
          </cell>
          <cell r="R115">
            <v>0.11736867013724563</v>
          </cell>
          <cell r="T115">
            <v>687.19356365357316</v>
          </cell>
          <cell r="U115">
            <v>0.11736867013724563</v>
          </cell>
        </row>
        <row r="116">
          <cell r="C116" t="str">
            <v>BCBS Psych Discharges</v>
          </cell>
          <cell r="E116">
            <v>45</v>
          </cell>
          <cell r="F116">
            <v>6.8047784666565858E-3</v>
          </cell>
          <cell r="H116">
            <v>43</v>
          </cell>
          <cell r="I116">
            <v>6.8449538363578475E-3</v>
          </cell>
          <cell r="K116">
            <v>15</v>
          </cell>
          <cell r="L116">
            <v>7.0989115002366302E-3</v>
          </cell>
          <cell r="N116">
            <v>43.672503549455747</v>
          </cell>
          <cell r="O116">
            <v>7.0989115002366302E-3</v>
          </cell>
          <cell r="Q116">
            <v>41.564126833885467</v>
          </cell>
          <cell r="R116">
            <v>7.0989115002366302E-3</v>
          </cell>
          <cell r="T116">
            <v>41.564126833885467</v>
          </cell>
          <cell r="U116">
            <v>7.0989115002366302E-3</v>
          </cell>
        </row>
        <row r="117">
          <cell r="C117" t="str">
            <v>M'care HMO Discharges</v>
          </cell>
          <cell r="E117">
            <v>223</v>
          </cell>
          <cell r="F117">
            <v>3.3721457734764856E-2</v>
          </cell>
          <cell r="H117">
            <v>208</v>
          </cell>
          <cell r="I117">
            <v>3.3110474371219355E-2</v>
          </cell>
          <cell r="K117">
            <v>66</v>
          </cell>
          <cell r="L117">
            <v>3.1235210601041175E-2</v>
          </cell>
          <cell r="N117">
            <v>192.15901561760529</v>
          </cell>
          <cell r="O117">
            <v>3.1235210601041171E-2</v>
          </cell>
          <cell r="Q117">
            <v>182.88215806909608</v>
          </cell>
          <cell r="R117">
            <v>3.1235210601041175E-2</v>
          </cell>
          <cell r="T117">
            <v>182.88215806909608</v>
          </cell>
          <cell r="U117">
            <v>3.1235210601041175E-2</v>
          </cell>
        </row>
        <row r="118">
          <cell r="C118" t="str">
            <v>Commercial Discharges</v>
          </cell>
          <cell r="E118">
            <v>528</v>
          </cell>
          <cell r="F118">
            <v>7.9842734008770608E-2</v>
          </cell>
          <cell r="H118">
            <v>492</v>
          </cell>
          <cell r="I118">
            <v>7.8319006685768869E-2</v>
          </cell>
          <cell r="K118">
            <v>208</v>
          </cell>
          <cell r="L118">
            <v>9.8438239469947938E-2</v>
          </cell>
          <cell r="N118">
            <v>605.59204921911976</v>
          </cell>
          <cell r="O118">
            <v>9.8438239469947938E-2</v>
          </cell>
          <cell r="Q118">
            <v>576.35589209654518</v>
          </cell>
          <cell r="R118">
            <v>9.8438239469947938E-2</v>
          </cell>
          <cell r="T118">
            <v>576.35589209654518</v>
          </cell>
          <cell r="U118">
            <v>9.8438239469947938E-2</v>
          </cell>
        </row>
        <row r="119">
          <cell r="C119" t="str">
            <v>Workers Comp Discharges</v>
          </cell>
          <cell r="E119">
            <v>13</v>
          </cell>
          <cell r="F119">
            <v>1.9658248903674578E-3</v>
          </cell>
          <cell r="H119">
            <v>14</v>
          </cell>
          <cell r="I119">
            <v>2.2285896211397642E-3</v>
          </cell>
          <cell r="K119">
            <v>2</v>
          </cell>
          <cell r="L119">
            <v>9.4652153336488402E-4</v>
          </cell>
          <cell r="N119">
            <v>5.8230004732607661</v>
          </cell>
          <cell r="O119">
            <v>9.4652153336488392E-4</v>
          </cell>
          <cell r="Q119">
            <v>5.5418835778513964</v>
          </cell>
          <cell r="R119">
            <v>9.4652153336488413E-4</v>
          </cell>
          <cell r="T119">
            <v>5.5418835778513964</v>
          </cell>
          <cell r="U119">
            <v>9.4652153336488413E-4</v>
          </cell>
        </row>
        <row r="120">
          <cell r="C120" t="str">
            <v>Selfpay Discharges</v>
          </cell>
          <cell r="E120">
            <v>252</v>
          </cell>
          <cell r="F120">
            <v>3.8106759413276882E-2</v>
          </cell>
          <cell r="H120">
            <v>188</v>
          </cell>
          <cell r="I120">
            <v>2.9926774912448266E-2</v>
          </cell>
          <cell r="K120">
            <v>67</v>
          </cell>
          <cell r="L120">
            <v>3.1708471367723617E-2</v>
          </cell>
          <cell r="N120">
            <v>195.07051585423571</v>
          </cell>
          <cell r="O120">
            <v>3.1708471367723617E-2</v>
          </cell>
          <cell r="Q120">
            <v>185.65309985802179</v>
          </cell>
          <cell r="R120">
            <v>3.1708471367723617E-2</v>
          </cell>
          <cell r="T120">
            <v>185.65309985802179</v>
          </cell>
          <cell r="U120">
            <v>3.1708471367723617E-2</v>
          </cell>
        </row>
        <row r="122">
          <cell r="C122" t="str">
            <v>Total Discharges</v>
          </cell>
          <cell r="E122">
            <v>6613</v>
          </cell>
          <cell r="H122">
            <v>6282</v>
          </cell>
          <cell r="K122">
            <v>2113</v>
          </cell>
          <cell r="N122">
            <v>6152</v>
          </cell>
          <cell r="Q122">
            <v>5855</v>
          </cell>
          <cell r="T122">
            <v>5855</v>
          </cell>
        </row>
        <row r="123">
          <cell r="N123" t="str">
            <v>BALANCES</v>
          </cell>
          <cell r="Q123" t="str">
            <v>BALANCES</v>
          </cell>
          <cell r="T123" t="str">
            <v>BALANCES</v>
          </cell>
        </row>
        <row r="124">
          <cell r="C124" t="str">
            <v>Medicare Swing Bed Discharges</v>
          </cell>
          <cell r="E124">
            <v>55</v>
          </cell>
          <cell r="H124">
            <v>30</v>
          </cell>
          <cell r="K124">
            <v>28</v>
          </cell>
          <cell r="N124">
            <v>74.542384682332468</v>
          </cell>
          <cell r="Q124">
            <v>71.739641427328095</v>
          </cell>
          <cell r="T124">
            <v>71.739641427328095</v>
          </cell>
        </row>
        <row r="126">
          <cell r="T126" t="str">
            <v>25% of the</v>
          </cell>
        </row>
        <row r="127">
          <cell r="T127" t="str">
            <v>8.4% Increase</v>
          </cell>
        </row>
        <row r="128">
          <cell r="T128">
            <v>0.25</v>
          </cell>
        </row>
        <row r="129">
          <cell r="C129" t="str">
            <v>AVERAGE LENGTH OF STAY</v>
          </cell>
        </row>
        <row r="131">
          <cell r="C131" t="str">
            <v xml:space="preserve">Medicare IP DRG </v>
          </cell>
          <cell r="E131">
            <v>4.2578700602813129</v>
          </cell>
          <cell r="H131">
            <v>4.8410153640614562</v>
          </cell>
          <cell r="K131">
            <v>4.4074074074074074</v>
          </cell>
          <cell r="N131">
            <v>4.6757613651468031</v>
          </cell>
          <cell r="Q131">
            <v>4.7282201017052081</v>
          </cell>
          <cell r="T131">
            <v>4.7282201017052081</v>
          </cell>
        </row>
        <row r="132">
          <cell r="C132" t="str">
            <v xml:space="preserve">Medicare Rehab </v>
          </cell>
          <cell r="E132">
            <v>0</v>
          </cell>
          <cell r="H132">
            <v>0</v>
          </cell>
          <cell r="K132">
            <v>0</v>
          </cell>
          <cell r="N132">
            <v>0</v>
          </cell>
          <cell r="Q132">
            <v>0</v>
          </cell>
          <cell r="T132">
            <v>0</v>
          </cell>
        </row>
        <row r="133">
          <cell r="C133" t="str">
            <v>Medicare Psych</v>
          </cell>
          <cell r="E133">
            <v>13.360824742268042</v>
          </cell>
          <cell r="H133">
            <v>18.28846153846154</v>
          </cell>
          <cell r="K133">
            <v>11.480519480519481</v>
          </cell>
          <cell r="N133">
            <v>12.179534242423212</v>
          </cell>
          <cell r="Q133">
            <v>12.316180005183883</v>
          </cell>
          <cell r="T133">
            <v>12.316180005183883</v>
          </cell>
        </row>
        <row r="134">
          <cell r="C134" t="str">
            <v xml:space="preserve">Medicaid DRG </v>
          </cell>
          <cell r="E134">
            <v>2.985445205479452</v>
          </cell>
          <cell r="H134">
            <v>3.3793445878848063</v>
          </cell>
          <cell r="K134">
            <v>2.7980049875311721</v>
          </cell>
          <cell r="N134">
            <v>2.9683672079414336</v>
          </cell>
          <cell r="Q134">
            <v>3.0016701892549631</v>
          </cell>
          <cell r="T134">
            <v>3.0016701892549631</v>
          </cell>
        </row>
        <row r="135">
          <cell r="C135" t="str">
            <v>Medicaid Rehab</v>
          </cell>
          <cell r="E135">
            <v>0</v>
          </cell>
          <cell r="H135">
            <v>0</v>
          </cell>
          <cell r="K135">
            <v>0</v>
          </cell>
          <cell r="N135">
            <v>0</v>
          </cell>
          <cell r="Q135">
            <v>0</v>
          </cell>
          <cell r="T135">
            <v>0</v>
          </cell>
        </row>
        <row r="136">
          <cell r="C136" t="str">
            <v xml:space="preserve">Medicaid Psych </v>
          </cell>
          <cell r="E136">
            <v>9</v>
          </cell>
          <cell r="H136">
            <v>8.896860986547086</v>
          </cell>
          <cell r="K136">
            <v>11.735632183908047</v>
          </cell>
          <cell r="N136">
            <v>12.450180001255863</v>
          </cell>
          <cell r="Q136">
            <v>12.589862218072779</v>
          </cell>
          <cell r="T136">
            <v>12.589862218072779</v>
          </cell>
        </row>
        <row r="137">
          <cell r="C137" t="str">
            <v xml:space="preserve">Catamount </v>
          </cell>
          <cell r="E137">
            <v>3.7659574468085109</v>
          </cell>
          <cell r="H137">
            <v>4.3076923076923075</v>
          </cell>
          <cell r="K137">
            <v>5.708333333333333</v>
          </cell>
          <cell r="N137">
            <v>6.0558968101113546</v>
          </cell>
          <cell r="Q137">
            <v>6.1238396905488681</v>
          </cell>
          <cell r="T137">
            <v>6.1238396905488681</v>
          </cell>
        </row>
        <row r="138">
          <cell r="C138" t="str">
            <v xml:space="preserve">Pace VT </v>
          </cell>
          <cell r="E138">
            <v>8.6206896551724146</v>
          </cell>
          <cell r="H138">
            <v>0</v>
          </cell>
          <cell r="K138">
            <v>0</v>
          </cell>
          <cell r="N138">
            <v>0</v>
          </cell>
          <cell r="Q138">
            <v>0</v>
          </cell>
          <cell r="T138">
            <v>0</v>
          </cell>
        </row>
        <row r="139">
          <cell r="C139" t="str">
            <v xml:space="preserve">BCBS </v>
          </cell>
          <cell r="E139">
            <v>3.0946882217090068</v>
          </cell>
          <cell r="H139">
            <v>3.3292410714285716</v>
          </cell>
          <cell r="K139">
            <v>3.1749049429657794</v>
          </cell>
          <cell r="N139">
            <v>3.3682154831847995</v>
          </cell>
          <cell r="Q139">
            <v>3.4060044794371316</v>
          </cell>
          <cell r="T139">
            <v>3.4060044794371316</v>
          </cell>
        </row>
        <row r="140">
          <cell r="C140" t="str">
            <v xml:space="preserve">M'care HMO </v>
          </cell>
          <cell r="E140">
            <v>4.0134529147982061</v>
          </cell>
          <cell r="H140">
            <v>4.1634615384615383</v>
          </cell>
          <cell r="K140">
            <v>5.3484848484848486</v>
          </cell>
          <cell r="N140">
            <v>5.6741382188966361</v>
          </cell>
          <cell r="Q140">
            <v>5.7377980378599869</v>
          </cell>
          <cell r="T140">
            <v>5.7377980378599869</v>
          </cell>
        </row>
        <row r="141">
          <cell r="C141" t="str">
            <v xml:space="preserve">Commercial </v>
          </cell>
          <cell r="E141">
            <v>3.6193181818181817</v>
          </cell>
          <cell r="H141">
            <v>3.0284552845528454</v>
          </cell>
          <cell r="K141">
            <v>2.7884615384615383</v>
          </cell>
          <cell r="N141">
            <v>2.9582426865788194</v>
          </cell>
          <cell r="Q141">
            <v>2.9914320779211203</v>
          </cell>
          <cell r="T141">
            <v>2.9914320779211203</v>
          </cell>
        </row>
        <row r="142">
          <cell r="C142" t="str">
            <v xml:space="preserve">Workers Comp </v>
          </cell>
          <cell r="E142">
            <v>3</v>
          </cell>
          <cell r="H142">
            <v>2</v>
          </cell>
          <cell r="K142">
            <v>2.5</v>
          </cell>
          <cell r="N142">
            <v>2.6522175810706661</v>
          </cell>
          <cell r="Q142">
            <v>2.6819735871016936</v>
          </cell>
          <cell r="T142">
            <v>2.6819735871016936</v>
          </cell>
        </row>
        <row r="143">
          <cell r="C143" t="str">
            <v>Selfpay</v>
          </cell>
          <cell r="E143">
            <v>3.9603174603174605</v>
          </cell>
          <cell r="H143">
            <v>4.2765957446808507</v>
          </cell>
          <cell r="K143">
            <v>3.7462686567164178</v>
          </cell>
          <cell r="N143">
            <v>3.9743678379029079</v>
          </cell>
          <cell r="Q143">
            <v>4.01895743500015</v>
          </cell>
          <cell r="T143">
            <v>4.01895743500015</v>
          </cell>
        </row>
        <row r="145">
          <cell r="C145" t="str">
            <v>Overall Avg Length of Stay (excl swing &amp; Level II)</v>
          </cell>
          <cell r="E145">
            <v>4.273400877060336</v>
          </cell>
          <cell r="H145">
            <v>4.6725565106653928</v>
          </cell>
          <cell r="K145">
            <v>4.3700899195456699</v>
          </cell>
          <cell r="N145">
            <v>4.6361717261914865</v>
          </cell>
          <cell r="Q145">
            <v>4.6881862949923407</v>
          </cell>
          <cell r="T145">
            <v>4.6881862949923407</v>
          </cell>
        </row>
        <row r="147">
          <cell r="C147" t="str">
            <v xml:space="preserve">Medicare Swing Bed </v>
          </cell>
          <cell r="E147">
            <v>11.218181818181819</v>
          </cell>
          <cell r="H147">
            <v>7.4666666666666668</v>
          </cell>
          <cell r="K147">
            <v>6.4642857142857144</v>
          </cell>
          <cell r="N147">
            <v>7.4999999999999991</v>
          </cell>
          <cell r="Q147">
            <v>7.5000000000000009</v>
          </cell>
          <cell r="T147">
            <v>7.5000000000000009</v>
          </cell>
        </row>
        <row r="149">
          <cell r="C149" t="str">
            <v>REVENUE PER DISCHARGE</v>
          </cell>
        </row>
        <row r="151">
          <cell r="C151" t="str">
            <v xml:space="preserve">Medicare IP DRG </v>
          </cell>
          <cell r="E151">
            <v>24774.781982585399</v>
          </cell>
          <cell r="H151">
            <v>27688.378423513695</v>
          </cell>
          <cell r="K151">
            <v>26698.661220043574</v>
          </cell>
          <cell r="N151">
            <v>27804.893889012637</v>
          </cell>
          <cell r="Q151">
            <v>28175.060170586166</v>
          </cell>
          <cell r="T151">
            <v>30542.657030256123</v>
          </cell>
        </row>
        <row r="152">
          <cell r="C152" t="str">
            <v xml:space="preserve">Medicare Rehab </v>
          </cell>
          <cell r="E152">
            <v>0</v>
          </cell>
          <cell r="H152">
            <v>0</v>
          </cell>
          <cell r="K152">
            <v>0</v>
          </cell>
          <cell r="N152">
            <v>0</v>
          </cell>
          <cell r="Q152">
            <v>0</v>
          </cell>
          <cell r="T152">
            <v>0</v>
          </cell>
        </row>
        <row r="153">
          <cell r="C153" t="str">
            <v>Medicare Psych</v>
          </cell>
          <cell r="E153">
            <v>24468.170103092783</v>
          </cell>
          <cell r="H153">
            <v>35010.628205128203</v>
          </cell>
          <cell r="K153">
            <v>26574.259740259738</v>
          </cell>
          <cell r="N153">
            <v>27675.337956731324</v>
          </cell>
          <cell r="Q153">
            <v>28043.779461440041</v>
          </cell>
          <cell r="T153">
            <v>30400.34458620588</v>
          </cell>
        </row>
        <row r="154">
          <cell r="C154" t="str">
            <v xml:space="preserve">Medicaid DRG </v>
          </cell>
          <cell r="E154">
            <v>19830.984589041094</v>
          </cell>
          <cell r="H154">
            <v>13799.179741807349</v>
          </cell>
          <cell r="K154">
            <v>12904.134663341645</v>
          </cell>
          <cell r="N154">
            <v>13438.804743302358</v>
          </cell>
          <cell r="Q154">
            <v>13617.715419979557</v>
          </cell>
          <cell r="T154">
            <v>14762.034547215409</v>
          </cell>
        </row>
        <row r="155">
          <cell r="C155" t="str">
            <v>Medicaid Rehab</v>
          </cell>
          <cell r="E155">
            <v>0</v>
          </cell>
          <cell r="H155">
            <v>0</v>
          </cell>
          <cell r="K155">
            <v>0</v>
          </cell>
          <cell r="N155">
            <v>0</v>
          </cell>
          <cell r="Q155">
            <v>0</v>
          </cell>
          <cell r="T155">
            <v>0</v>
          </cell>
        </row>
        <row r="156">
          <cell r="C156" t="str">
            <v xml:space="preserve">Medicaid Psych </v>
          </cell>
          <cell r="E156">
            <v>0</v>
          </cell>
          <cell r="H156">
            <v>18201.721973094169</v>
          </cell>
          <cell r="K156">
            <v>21517.172413793105</v>
          </cell>
          <cell r="N156">
            <v>22408.715209583486</v>
          </cell>
          <cell r="Q156">
            <v>22707.042216947088</v>
          </cell>
          <cell r="T156">
            <v>24615.152493189264</v>
          </cell>
        </row>
        <row r="157">
          <cell r="C157" t="str">
            <v xml:space="preserve">Catamount </v>
          </cell>
          <cell r="E157">
            <v>29372.223404255321</v>
          </cell>
          <cell r="H157">
            <v>31443.567307692309</v>
          </cell>
          <cell r="K157">
            <v>26625.791666666668</v>
          </cell>
          <cell r="N157">
            <v>27729.005057633207</v>
          </cell>
          <cell r="Q157">
            <v>28098.1610319336</v>
          </cell>
          <cell r="T157">
            <v>30459.295929922457</v>
          </cell>
        </row>
        <row r="158">
          <cell r="C158" t="str">
            <v xml:space="preserve">Pace VT </v>
          </cell>
          <cell r="E158">
            <v>18309.068965517243</v>
          </cell>
          <cell r="H158">
            <v>0</v>
          </cell>
          <cell r="K158">
            <v>0</v>
          </cell>
          <cell r="N158">
            <v>0</v>
          </cell>
          <cell r="Q158">
            <v>0</v>
          </cell>
          <cell r="T158">
            <v>0</v>
          </cell>
        </row>
        <row r="159">
          <cell r="C159" t="str">
            <v xml:space="preserve">BCBS </v>
          </cell>
          <cell r="E159">
            <v>19740.081986143188</v>
          </cell>
          <cell r="H159">
            <v>23248.012276785714</v>
          </cell>
          <cell r="K159">
            <v>21482.547528517109</v>
          </cell>
          <cell r="N159">
            <v>22372.655676370057</v>
          </cell>
          <cell r="Q159">
            <v>22670.502623519147</v>
          </cell>
          <cell r="T159">
            <v>24575.542417351353</v>
          </cell>
        </row>
        <row r="160">
          <cell r="C160" t="str">
            <v xml:space="preserve">M'care HMO </v>
          </cell>
          <cell r="E160">
            <v>21960.183856502241</v>
          </cell>
          <cell r="H160">
            <v>26484.26923076923</v>
          </cell>
          <cell r="K160">
            <v>27281.666666666668</v>
          </cell>
          <cell r="N160">
            <v>28412.055590735043</v>
          </cell>
          <cell r="Q160">
            <v>28790.305010130905</v>
          </cell>
          <cell r="T160">
            <v>31209.60191023432</v>
          </cell>
        </row>
        <row r="161">
          <cell r="C161" t="str">
            <v xml:space="preserve">Commercial </v>
          </cell>
          <cell r="E161">
            <v>25206.984848484848</v>
          </cell>
          <cell r="H161">
            <v>29683.869918699187</v>
          </cell>
          <cell r="K161">
            <v>15321.625</v>
          </cell>
          <cell r="N161">
            <v>15956.461405353866</v>
          </cell>
          <cell r="Q161">
            <v>16168.889620655398</v>
          </cell>
          <cell r="T161">
            <v>17527.58813126864</v>
          </cell>
        </row>
        <row r="162">
          <cell r="C162" t="str">
            <v xml:space="preserve">Workers Comp </v>
          </cell>
          <cell r="E162">
            <v>51533</v>
          </cell>
          <cell r="H162">
            <v>28969.357142857141</v>
          </cell>
          <cell r="K162">
            <v>15106</v>
          </cell>
          <cell r="N162">
            <v>15731.902196358124</v>
          </cell>
          <cell r="Q162">
            <v>15941.340857097104</v>
          </cell>
          <cell r="T162">
            <v>17280.918069130661</v>
          </cell>
        </row>
        <row r="163">
          <cell r="C163" t="str">
            <v>Selfpay</v>
          </cell>
          <cell r="E163">
            <v>23697.234126984127</v>
          </cell>
          <cell r="H163">
            <v>30917.196808510638</v>
          </cell>
          <cell r="K163">
            <v>18749.462686567163</v>
          </cell>
          <cell r="N163">
            <v>19526.328162275957</v>
          </cell>
          <cell r="Q163">
            <v>19786.281978948151</v>
          </cell>
          <cell r="T163">
            <v>21448.955946431193</v>
          </cell>
        </row>
        <row r="166">
          <cell r="C166" t="str">
            <v>REVENUE PER DAY</v>
          </cell>
        </row>
        <row r="168">
          <cell r="C168" t="str">
            <v xml:space="preserve">Medicare IP DRG </v>
          </cell>
          <cell r="E168">
            <v>5818.5857322636466</v>
          </cell>
          <cell r="H168">
            <v>5719.539464606044</v>
          </cell>
          <cell r="K168">
            <v>6057.6794364804746</v>
          </cell>
          <cell r="N168">
            <v>5946.6024284880623</v>
          </cell>
          <cell r="Q168">
            <v>5958.9146792098309</v>
          </cell>
          <cell r="T168">
            <v>6459.652125593957</v>
          </cell>
        </row>
        <row r="169">
          <cell r="C169" t="str">
            <v xml:space="preserve">Medicare Rehab </v>
          </cell>
          <cell r="E169" t="e">
            <v>#DIV/0!</v>
          </cell>
          <cell r="H169" t="e">
            <v>#DIV/0!</v>
          </cell>
          <cell r="K169" t="e">
            <v>#DIV/0!</v>
          </cell>
          <cell r="N169" t="e">
            <v>#DIV/0!</v>
          </cell>
          <cell r="Q169" t="e">
            <v>#DIV/0!</v>
          </cell>
          <cell r="T169" t="e">
            <v>#DIV/0!</v>
          </cell>
        </row>
        <row r="170">
          <cell r="C170" t="str">
            <v>Medicare Psych</v>
          </cell>
          <cell r="E170">
            <v>1831.3368055555557</v>
          </cell>
          <cell r="H170">
            <v>1914.3561163687348</v>
          </cell>
          <cell r="K170">
            <v>2314.7262443438913</v>
          </cell>
          <cell r="N170">
            <v>2272.2821255622252</v>
          </cell>
          <cell r="Q170">
            <v>2276.9868132518695</v>
          </cell>
          <cell r="T170">
            <v>2468.3257774253357</v>
          </cell>
        </row>
        <row r="171">
          <cell r="C171" t="str">
            <v xml:space="preserve">Medicaid DRG </v>
          </cell>
          <cell r="E171">
            <v>6642.5552050473189</v>
          </cell>
          <cell r="H171">
            <v>4083.3893623273584</v>
          </cell>
          <cell r="K171">
            <v>4611.9055258467024</v>
          </cell>
          <cell r="N171">
            <v>4527.3390392363845</v>
          </cell>
          <cell r="Q171">
            <v>4536.7127503636821</v>
          </cell>
          <cell r="T171">
            <v>4917.94021876849</v>
          </cell>
        </row>
        <row r="172">
          <cell r="C172" t="str">
            <v>Medicaid Rehab</v>
          </cell>
          <cell r="E172" t="e">
            <v>#DIV/0!</v>
          </cell>
          <cell r="H172" t="e">
            <v>#DIV/0!</v>
          </cell>
          <cell r="K172" t="e">
            <v>#DIV/0!</v>
          </cell>
          <cell r="N172" t="e">
            <v>#DIV/0!</v>
          </cell>
          <cell r="Q172" t="e">
            <v>#DIV/0!</v>
          </cell>
          <cell r="T172" t="e">
            <v>#DIV/0!</v>
          </cell>
        </row>
        <row r="173">
          <cell r="C173" t="str">
            <v xml:space="preserve">Medicaid Psych </v>
          </cell>
          <cell r="E173">
            <v>0</v>
          </cell>
          <cell r="H173">
            <v>2045.858870967742</v>
          </cell>
          <cell r="K173">
            <v>1833.4906953966699</v>
          </cell>
          <cell r="N173">
            <v>1799.8707815728844</v>
          </cell>
          <cell r="Q173">
            <v>1803.5973566375549</v>
          </cell>
          <cell r="T173">
            <v>1955.156622592275</v>
          </cell>
        </row>
        <row r="174">
          <cell r="C174" t="str">
            <v xml:space="preserve">Catamount </v>
          </cell>
          <cell r="E174">
            <v>7799.4039548022602</v>
          </cell>
          <cell r="H174">
            <v>7299.3995535714284</v>
          </cell>
          <cell r="K174">
            <v>4664.3722627737225</v>
          </cell>
          <cell r="N174">
            <v>4578.8437166457152</v>
          </cell>
          <cell r="Q174">
            <v>4588.3240665653702</v>
          </cell>
          <cell r="T174">
            <v>4973.8885191477711</v>
          </cell>
        </row>
        <row r="175">
          <cell r="C175" t="str">
            <v xml:space="preserve">Pace VT </v>
          </cell>
          <cell r="E175">
            <v>2123.8519999999999</v>
          </cell>
          <cell r="H175" t="e">
            <v>#DIV/0!</v>
          </cell>
          <cell r="K175" t="e">
            <v>#DIV/0!</v>
          </cell>
          <cell r="N175" t="e">
            <v>#DIV/0!</v>
          </cell>
          <cell r="Q175" t="e">
            <v>#DIV/0!</v>
          </cell>
          <cell r="T175" t="e">
            <v>#DIV/0!</v>
          </cell>
        </row>
        <row r="176">
          <cell r="C176" t="str">
            <v xml:space="preserve">BCBS </v>
          </cell>
          <cell r="E176">
            <v>7055.2666116384644</v>
          </cell>
          <cell r="H176">
            <v>7620.629973968018</v>
          </cell>
          <cell r="K176">
            <v>7614.119113573407</v>
          </cell>
          <cell r="N176">
            <v>7474.5023546309849</v>
          </cell>
          <cell r="Q176">
            <v>7489.9780734330016</v>
          </cell>
          <cell r="T176">
            <v>8119.3733066034256</v>
          </cell>
        </row>
        <row r="177">
          <cell r="C177" t="str">
            <v xml:space="preserve">M'care HMO </v>
          </cell>
          <cell r="E177">
            <v>5471.6435754189943</v>
          </cell>
          <cell r="H177">
            <v>6361.1177829099306</v>
          </cell>
          <cell r="K177">
            <v>5100.8215297450424</v>
          </cell>
          <cell r="N177">
            <v>5007.2900050467761</v>
          </cell>
          <cell r="Q177">
            <v>5017.6574393456276</v>
          </cell>
          <cell r="T177">
            <v>5439.2994846285128</v>
          </cell>
        </row>
        <row r="178">
          <cell r="C178" t="str">
            <v xml:space="preserve">Commercial </v>
          </cell>
          <cell r="E178">
            <v>6964.5672422815278</v>
          </cell>
          <cell r="H178">
            <v>9801.6536912751671</v>
          </cell>
          <cell r="K178">
            <v>5494.6517241379306</v>
          </cell>
          <cell r="N178">
            <v>5393.8987080898924</v>
          </cell>
          <cell r="Q178">
            <v>5405.0666033814423</v>
          </cell>
          <cell r="T178">
            <v>5859.2632808328199</v>
          </cell>
        </row>
        <row r="179">
          <cell r="C179" t="str">
            <v xml:space="preserve">Workers Comp </v>
          </cell>
          <cell r="E179">
            <v>17177.666666666668</v>
          </cell>
          <cell r="H179">
            <v>14484.678571428571</v>
          </cell>
          <cell r="K179">
            <v>6042.4</v>
          </cell>
          <cell r="N179">
            <v>5931.6031643253637</v>
          </cell>
          <cell r="Q179">
            <v>5943.8843595489325</v>
          </cell>
          <cell r="T179">
            <v>6443.3587833374186</v>
          </cell>
        </row>
        <row r="180">
          <cell r="C180" t="str">
            <v>Selfpay</v>
          </cell>
          <cell r="E180">
            <v>5983.6703406813631</v>
          </cell>
          <cell r="H180">
            <v>7229.3942786069656</v>
          </cell>
          <cell r="K180">
            <v>5004.8366533864546</v>
          </cell>
          <cell r="N180">
            <v>4913.0651612204838</v>
          </cell>
          <cell r="Q180">
            <v>4923.2375059845372</v>
          </cell>
          <cell r="T180">
            <v>5336.9452882574251</v>
          </cell>
        </row>
        <row r="183">
          <cell r="C183" t="str">
            <v>REIMBURSEMENT PER DISCHARGE</v>
          </cell>
        </row>
        <row r="185">
          <cell r="C185" t="str">
            <v xml:space="preserve">Medicare IP DRG </v>
          </cell>
          <cell r="E185">
            <v>10487.788774279974</v>
          </cell>
          <cell r="H185">
            <v>10850.729458917836</v>
          </cell>
          <cell r="K185">
            <v>11555.936819172113</v>
          </cell>
          <cell r="N185">
            <v>12364.83631244392</v>
          </cell>
          <cell r="Q185">
            <v>12659.452952485159</v>
          </cell>
          <cell r="T185">
            <v>12659.452952485159</v>
          </cell>
        </row>
        <row r="186">
          <cell r="C186" t="str">
            <v xml:space="preserve">Medicare Rehab </v>
          </cell>
        </row>
        <row r="187">
          <cell r="C187" t="str">
            <v>Medicare Psych</v>
          </cell>
          <cell r="E187">
            <v>12511.22974226804</v>
          </cell>
          <cell r="H187">
            <v>18867.717948717949</v>
          </cell>
          <cell r="K187">
            <v>11359.701298701299</v>
          </cell>
          <cell r="N187">
            <v>11759.25109781514</v>
          </cell>
          <cell r="Q187">
            <v>12027.939826710226</v>
          </cell>
          <cell r="T187">
            <v>12027.939826710226</v>
          </cell>
        </row>
        <row r="188">
          <cell r="C188" t="str">
            <v xml:space="preserve">Medicaid DRG </v>
          </cell>
          <cell r="E188">
            <v>7468.1771746575341</v>
          </cell>
          <cell r="H188">
            <v>5351.0039721946378</v>
          </cell>
          <cell r="K188">
            <v>3672.3441396508729</v>
          </cell>
          <cell r="N188">
            <v>6240.9809227896139</v>
          </cell>
          <cell r="Q188">
            <v>6399.9558455309671</v>
          </cell>
          <cell r="T188">
            <v>6400.8665111848759</v>
          </cell>
        </row>
        <row r="189">
          <cell r="C189" t="str">
            <v>Medicaid Rehab</v>
          </cell>
        </row>
        <row r="190">
          <cell r="C190" t="str">
            <v xml:space="preserve">Medicaid Psych </v>
          </cell>
          <cell r="E190">
            <v>-2.0115384615384615</v>
          </cell>
          <cell r="H190">
            <v>18201.721973094169</v>
          </cell>
          <cell r="K190">
            <v>21367.252873563219</v>
          </cell>
          <cell r="N190">
            <v>10406.607343330568</v>
          </cell>
          <cell r="Q190">
            <v>10671.692210416828</v>
          </cell>
          <cell r="T190">
            <v>10673.210712075228</v>
          </cell>
        </row>
        <row r="191">
          <cell r="C191" t="str">
            <v xml:space="preserve">Catamount </v>
          </cell>
          <cell r="E191">
            <v>-8189.8945744680832</v>
          </cell>
          <cell r="H191">
            <v>17105.298076923078</v>
          </cell>
          <cell r="K191">
            <v>15681.833333333334</v>
          </cell>
          <cell r="N191">
            <v>23015.074197835558</v>
          </cell>
          <cell r="Q191">
            <v>23321.473656504888</v>
          </cell>
          <cell r="T191">
            <v>23321.473656504888</v>
          </cell>
        </row>
        <row r="192">
          <cell r="C192" t="str">
            <v xml:space="preserve">Pace VT </v>
          </cell>
        </row>
        <row r="193">
          <cell r="C193" t="str">
            <v xml:space="preserve">BCBS </v>
          </cell>
          <cell r="E193">
            <v>22806.412484774664</v>
          </cell>
          <cell r="H193">
            <v>22244.214536928488</v>
          </cell>
          <cell r="K193">
            <v>20234.975806451614</v>
          </cell>
          <cell r="N193">
            <v>21258.48565684288</v>
          </cell>
          <cell r="Q193">
            <v>21541.499669372064</v>
          </cell>
          <cell r="T193">
            <v>23351.667479520369</v>
          </cell>
        </row>
        <row r="194">
          <cell r="C194" t="str">
            <v xml:space="preserve">M'care HMO </v>
          </cell>
          <cell r="E194">
            <v>-10360.295470852016</v>
          </cell>
          <cell r="H194">
            <v>10022.254807692309</v>
          </cell>
          <cell r="K194">
            <v>8709.2121212121219</v>
          </cell>
          <cell r="N194">
            <v>12634.841121199872</v>
          </cell>
          <cell r="Q194">
            <v>12803.048638005213</v>
          </cell>
          <cell r="T194">
            <v>12937.664233971107</v>
          </cell>
        </row>
        <row r="195">
          <cell r="C195" t="str">
            <v xml:space="preserve">Commercial </v>
          </cell>
          <cell r="E195">
            <v>16038.471666666668</v>
          </cell>
          <cell r="H195">
            <v>21826.117886178861</v>
          </cell>
          <cell r="K195">
            <v>18949</v>
          </cell>
          <cell r="N195">
            <v>20485.925168167723</v>
          </cell>
          <cell r="Q195">
            <v>21104.154316676482</v>
          </cell>
          <cell r="T195">
            <v>22651.48995285224</v>
          </cell>
        </row>
        <row r="196">
          <cell r="C196" t="str">
            <v xml:space="preserve">Workers Comp </v>
          </cell>
          <cell r="E196">
            <v>50657.775384615379</v>
          </cell>
          <cell r="H196">
            <v>25099.142857142859</v>
          </cell>
          <cell r="K196">
            <v>5000.5</v>
          </cell>
          <cell r="N196">
            <v>13057.478822977244</v>
          </cell>
          <cell r="Q196">
            <v>13231.312911390596</v>
          </cell>
          <cell r="T196">
            <v>14343.161997378449</v>
          </cell>
        </row>
        <row r="197">
          <cell r="C197" t="str">
            <v>Selfpay</v>
          </cell>
          <cell r="E197">
            <v>23697.234126984127</v>
          </cell>
          <cell r="H197">
            <v>30917.196808510638</v>
          </cell>
          <cell r="K197">
            <v>18749.462686567163</v>
          </cell>
          <cell r="N197">
            <v>19526.328162275957</v>
          </cell>
          <cell r="Q197">
            <v>19786.281978948151</v>
          </cell>
          <cell r="T197">
            <v>21448.955946431193</v>
          </cell>
        </row>
        <row r="199">
          <cell r="C199" t="str">
            <v>C/A G/L &amp; BUDGET INPUT</v>
          </cell>
        </row>
        <row r="201">
          <cell r="C201" t="str">
            <v>Medicare Contractual Allowances</v>
          </cell>
        </row>
        <row r="202">
          <cell r="C202" t="str">
            <v>Medicare Target Allowance</v>
          </cell>
          <cell r="E202">
            <v>500000</v>
          </cell>
          <cell r="H202">
            <v>0</v>
          </cell>
          <cell r="K202">
            <v>251938</v>
          </cell>
          <cell r="N202">
            <v>755814</v>
          </cell>
          <cell r="Q202">
            <v>755814</v>
          </cell>
          <cell r="T202">
            <v>819302.37600000005</v>
          </cell>
          <cell r="W202" t="str">
            <v>425800</v>
          </cell>
        </row>
        <row r="203">
          <cell r="C203" t="str">
            <v>Medicare Inpatient</v>
          </cell>
          <cell r="E203">
            <v>42660961.719999999</v>
          </cell>
          <cell r="H203">
            <v>50411921</v>
          </cell>
          <cell r="K203">
            <v>13901021</v>
          </cell>
          <cell r="N203">
            <v>41267525.322169706</v>
          </cell>
          <cell r="Q203">
            <v>39467431.178655431</v>
          </cell>
          <cell r="T203">
            <v>45489945.464065492</v>
          </cell>
          <cell r="W203" t="str">
            <v>424000</v>
          </cell>
        </row>
        <row r="204">
          <cell r="C204" t="str">
            <v>Medicare Billing Adjustment</v>
          </cell>
          <cell r="E204">
            <v>294624.48</v>
          </cell>
          <cell r="H204">
            <v>339000</v>
          </cell>
          <cell r="K204">
            <v>173548</v>
          </cell>
          <cell r="N204">
            <v>520644</v>
          </cell>
          <cell r="Q204">
            <v>520644</v>
          </cell>
          <cell r="T204">
            <v>564378.09600000002</v>
          </cell>
          <cell r="W204" t="str">
            <v>425600</v>
          </cell>
        </row>
        <row r="205">
          <cell r="C205" t="str">
            <v>Medicare Outpatient</v>
          </cell>
          <cell r="E205">
            <v>68913057.920000002</v>
          </cell>
          <cell r="H205">
            <v>70119844</v>
          </cell>
          <cell r="K205">
            <v>24026149</v>
          </cell>
          <cell r="N205">
            <v>76803914.470237777</v>
          </cell>
          <cell r="Q205">
            <v>76781105.915039986</v>
          </cell>
          <cell r="T205">
            <v>85489200.08727406</v>
          </cell>
          <cell r="W205" t="str">
            <v>424800</v>
          </cell>
        </row>
        <row r="206">
          <cell r="C206" t="str">
            <v>Medicare IP Physician</v>
          </cell>
          <cell r="E206">
            <v>8211544.3300000001</v>
          </cell>
          <cell r="H206">
            <v>7493121</v>
          </cell>
          <cell r="K206">
            <v>2305339</v>
          </cell>
          <cell r="N206">
            <v>7233036.6646148739</v>
          </cell>
          <cell r="Q206">
            <v>7121490.466709394</v>
          </cell>
          <cell r="T206">
            <v>7969406.862312831</v>
          </cell>
          <cell r="W206" t="str">
            <v>425000</v>
          </cell>
        </row>
        <row r="207">
          <cell r="C207" t="str">
            <v>Medicare OP Physician</v>
          </cell>
          <cell r="E207">
            <v>8030607.9699999997</v>
          </cell>
          <cell r="H207">
            <v>9708434</v>
          </cell>
          <cell r="K207">
            <v>3836702</v>
          </cell>
          <cell r="N207">
            <v>10714875.48987177</v>
          </cell>
          <cell r="Q207">
            <v>11836153.780373503</v>
          </cell>
          <cell r="T207">
            <v>13245419.513511257</v>
          </cell>
          <cell r="W207" t="str">
            <v>425200</v>
          </cell>
        </row>
        <row r="208">
          <cell r="C208" t="str">
            <v>Medicare Waiver Of Liability</v>
          </cell>
          <cell r="E208">
            <v>4850723.17</v>
          </cell>
          <cell r="H208">
            <v>4302000</v>
          </cell>
          <cell r="K208">
            <v>1612215</v>
          </cell>
          <cell r="N208">
            <v>4836645</v>
          </cell>
          <cell r="Q208">
            <v>4836645</v>
          </cell>
          <cell r="T208">
            <v>5242923.18</v>
          </cell>
          <cell r="W208" t="str">
            <v>425400</v>
          </cell>
        </row>
        <row r="209">
          <cell r="C209" t="str">
            <v>Medicare Rehab</v>
          </cell>
          <cell r="E209">
            <v>48511.81</v>
          </cell>
          <cell r="H209">
            <v>0</v>
          </cell>
          <cell r="K209">
            <v>-136565</v>
          </cell>
          <cell r="N209">
            <v>-136565</v>
          </cell>
          <cell r="Q209">
            <v>0</v>
          </cell>
          <cell r="T209">
            <v>0</v>
          </cell>
          <cell r="W209" t="str">
            <v>424200</v>
          </cell>
        </row>
        <row r="210">
          <cell r="C210" t="str">
            <v>Medicare Psych</v>
          </cell>
          <cell r="E210">
            <v>2319646.4300000002</v>
          </cell>
          <cell r="H210">
            <v>2518294</v>
          </cell>
          <cell r="K210">
            <v>1171521</v>
          </cell>
          <cell r="N210">
            <v>3568156.1805092436</v>
          </cell>
          <cell r="Q210">
            <v>3417179.8683026102</v>
          </cell>
          <cell r="T210">
            <v>3919982.53655808</v>
          </cell>
          <cell r="W210" t="str">
            <v>424400</v>
          </cell>
        </row>
        <row r="211">
          <cell r="C211" t="str">
            <v>Medicare Swing Bed</v>
          </cell>
          <cell r="E211">
            <v>1184888.27</v>
          </cell>
          <cell r="H211">
            <v>535930</v>
          </cell>
          <cell r="K211">
            <v>444085</v>
          </cell>
          <cell r="N211">
            <v>1325208.8927545778</v>
          </cell>
          <cell r="Q211">
            <v>1278022.5721854775</v>
          </cell>
          <cell r="T211">
            <v>1401167.1065418192</v>
          </cell>
          <cell r="W211" t="str">
            <v>424600</v>
          </cell>
        </row>
        <row r="212">
          <cell r="C212" t="str">
            <v>Total Medicare Contractual</v>
          </cell>
          <cell r="E212">
            <v>137014566.10000002</v>
          </cell>
          <cell r="H212">
            <v>145428544</v>
          </cell>
          <cell r="K212">
            <v>47585953</v>
          </cell>
          <cell r="N212">
            <v>146889255.02015793</v>
          </cell>
          <cell r="Q212">
            <v>146014486.78126642</v>
          </cell>
          <cell r="T212">
            <v>164141725.22226357</v>
          </cell>
        </row>
        <row r="214">
          <cell r="C214" t="str">
            <v>Medicaid Contractual Allowances</v>
          </cell>
        </row>
        <row r="215">
          <cell r="C215" t="str">
            <v>Medicaid Outpatient</v>
          </cell>
          <cell r="E215">
            <v>26785083.539999999</v>
          </cell>
          <cell r="H215">
            <v>29178405</v>
          </cell>
          <cell r="K215">
            <v>8995432</v>
          </cell>
          <cell r="N215">
            <v>27969098.388567921</v>
          </cell>
          <cell r="Q215">
            <v>27942119.948698975</v>
          </cell>
          <cell r="T215">
            <v>31119268.649973966</v>
          </cell>
          <cell r="W215" t="str">
            <v>428800</v>
          </cell>
        </row>
        <row r="216">
          <cell r="C216" t="str">
            <v>Medicaid Inpatient</v>
          </cell>
          <cell r="E216">
            <v>14439759.060000001</v>
          </cell>
          <cell r="H216">
            <v>8507313</v>
          </cell>
          <cell r="K216">
            <v>3701948</v>
          </cell>
          <cell r="N216">
            <v>8403542.7684153132</v>
          </cell>
          <cell r="Q216">
            <v>8019996.6425305223</v>
          </cell>
          <cell r="T216">
            <v>9290492.2760219909</v>
          </cell>
          <cell r="W216" t="str">
            <v>428000</v>
          </cell>
        </row>
        <row r="217">
          <cell r="C217" t="str">
            <v>Medicaid IP Psych CA</v>
          </cell>
          <cell r="E217">
            <v>523</v>
          </cell>
          <cell r="H217">
            <v>0</v>
          </cell>
          <cell r="K217">
            <v>13043</v>
          </cell>
          <cell r="N217">
            <v>3040140.1706613111</v>
          </cell>
          <cell r="Q217">
            <v>2901385.1221374427</v>
          </cell>
          <cell r="T217">
            <v>3361010.8917050511</v>
          </cell>
          <cell r="W217" t="str">
            <v>428400</v>
          </cell>
        </row>
        <row r="218">
          <cell r="C218" t="str">
            <v>Medicaid Billing Adjustment</v>
          </cell>
          <cell r="E218">
            <v>685007.29</v>
          </cell>
          <cell r="H218">
            <v>1292000</v>
          </cell>
          <cell r="K218">
            <v>93160</v>
          </cell>
          <cell r="N218">
            <v>279480</v>
          </cell>
          <cell r="Q218">
            <v>279480</v>
          </cell>
          <cell r="T218">
            <v>302956.32</v>
          </cell>
          <cell r="W218" t="str">
            <v>429600</v>
          </cell>
        </row>
        <row r="219">
          <cell r="C219" t="str">
            <v>Medicaid Waiver of Liability</v>
          </cell>
          <cell r="E219">
            <v>568738.31000000006</v>
          </cell>
          <cell r="H219">
            <v>0</v>
          </cell>
          <cell r="K219">
            <v>465251</v>
          </cell>
          <cell r="N219">
            <v>1395753</v>
          </cell>
          <cell r="Q219">
            <v>1395753</v>
          </cell>
          <cell r="T219">
            <v>1512996.2520000001</v>
          </cell>
          <cell r="W219" t="str">
            <v>429400</v>
          </cell>
        </row>
        <row r="220">
          <cell r="C220" t="str">
            <v>Medicaid Level II</v>
          </cell>
          <cell r="E220">
            <v>267453.38</v>
          </cell>
          <cell r="H220">
            <v>2550786</v>
          </cell>
          <cell r="K220">
            <v>188183</v>
          </cell>
          <cell r="N220">
            <v>1680408.6463403387</v>
          </cell>
          <cell r="Q220">
            <v>1562737.4124903886</v>
          </cell>
          <cell r="T220">
            <v>1701250.9327948096</v>
          </cell>
          <cell r="W220" t="str">
            <v>428600</v>
          </cell>
        </row>
        <row r="221">
          <cell r="C221" t="str">
            <v>Mediciad MIC Allowance</v>
          </cell>
          <cell r="E221">
            <v>1208</v>
          </cell>
          <cell r="H221">
            <v>200000</v>
          </cell>
          <cell r="K221">
            <v>0</v>
          </cell>
          <cell r="N221">
            <v>200000</v>
          </cell>
          <cell r="Q221">
            <v>200000</v>
          </cell>
          <cell r="T221">
            <v>216800</v>
          </cell>
          <cell r="W221" t="str">
            <v>429800</v>
          </cell>
        </row>
        <row r="222">
          <cell r="C222" t="str">
            <v>Medicaid Physician IP</v>
          </cell>
          <cell r="E222">
            <v>3108192.64</v>
          </cell>
          <cell r="H222">
            <v>2182636</v>
          </cell>
          <cell r="K222">
            <v>795517</v>
          </cell>
          <cell r="N222">
            <v>2364484.7745728628</v>
          </cell>
          <cell r="Q222">
            <v>2328020.2439975785</v>
          </cell>
          <cell r="T222">
            <v>2595681.9480290939</v>
          </cell>
          <cell r="W222" t="str">
            <v>429000</v>
          </cell>
        </row>
        <row r="223">
          <cell r="C223" t="str">
            <v>Medicaid Physician OP</v>
          </cell>
          <cell r="E223">
            <v>4763435.84</v>
          </cell>
          <cell r="H223">
            <v>5713032</v>
          </cell>
          <cell r="K223">
            <v>2204808</v>
          </cell>
          <cell r="N223">
            <v>6017250.4756950419</v>
          </cell>
          <cell r="Q223">
            <v>6646936.9646594431</v>
          </cell>
          <cell r="T223">
            <v>7411161.8991529793</v>
          </cell>
          <cell r="W223" t="str">
            <v>429200</v>
          </cell>
        </row>
        <row r="224">
          <cell r="C224" t="str">
            <v>Medicaid DSH</v>
          </cell>
          <cell r="E224">
            <v>-4587413.05</v>
          </cell>
          <cell r="H224">
            <v>-5336685</v>
          </cell>
          <cell r="K224">
            <v>-1796700</v>
          </cell>
          <cell r="N224">
            <v>-5395100</v>
          </cell>
          <cell r="Q224">
            <v>-5395100</v>
          </cell>
          <cell r="T224">
            <v>-5395100</v>
          </cell>
          <cell r="W224" t="str">
            <v>429900</v>
          </cell>
        </row>
        <row r="225">
          <cell r="C225" t="str">
            <v>Total Medicaid Contractual</v>
          </cell>
          <cell r="E225">
            <v>46031988.010000005</v>
          </cell>
          <cell r="H225">
            <v>44287487</v>
          </cell>
          <cell r="K225">
            <v>14660642</v>
          </cell>
          <cell r="N225">
            <v>45955058.22425279</v>
          </cell>
          <cell r="Q225">
            <v>45881329.334514357</v>
          </cell>
          <cell r="T225">
            <v>52116519.169677891</v>
          </cell>
        </row>
        <row r="227">
          <cell r="C227" t="str">
            <v>Blue Cross Contractual Allowances</v>
          </cell>
        </row>
        <row r="228">
          <cell r="C228" t="str">
            <v>Blue Cross IP Facility</v>
          </cell>
          <cell r="E228">
            <v>-1629153.65</v>
          </cell>
          <cell r="H228">
            <v>1517559</v>
          </cell>
          <cell r="K228">
            <v>479120</v>
          </cell>
          <cell r="N228">
            <v>1319109.4819822763</v>
          </cell>
          <cell r="Q228">
            <v>1272140.3413261378</v>
          </cell>
          <cell r="T228">
            <v>1379040.3961600072</v>
          </cell>
          <cell r="W228" t="str">
            <v>432000</v>
          </cell>
        </row>
        <row r="229">
          <cell r="C229" t="str">
            <v>Blue Cross OP Facility</v>
          </cell>
          <cell r="E229">
            <v>3236245.94</v>
          </cell>
          <cell r="H229">
            <v>3425308</v>
          </cell>
          <cell r="K229">
            <v>1401235</v>
          </cell>
          <cell r="N229">
            <v>3912163.1740967585</v>
          </cell>
          <cell r="Q229">
            <v>3922377.0270601627</v>
          </cell>
          <cell r="T229">
            <v>4251856.6933376398</v>
          </cell>
          <cell r="W229" t="str">
            <v>432200</v>
          </cell>
        </row>
        <row r="230">
          <cell r="C230" t="str">
            <v>Blue Shield IP Physician</v>
          </cell>
          <cell r="E230">
            <v>6043433.2400000002</v>
          </cell>
          <cell r="H230">
            <v>2289280</v>
          </cell>
          <cell r="K230">
            <v>472025</v>
          </cell>
          <cell r="N230">
            <v>1123855.4432327366</v>
          </cell>
          <cell r="Q230">
            <v>1106523.6077256282</v>
          </cell>
          <cell r="T230">
            <v>1199471.5624793966</v>
          </cell>
          <cell r="W230" t="str">
            <v>432400</v>
          </cell>
        </row>
        <row r="231">
          <cell r="C231" t="str">
            <v>Blue Shield OP Physician</v>
          </cell>
          <cell r="E231">
            <v>4106610.92</v>
          </cell>
          <cell r="H231">
            <v>6029322</v>
          </cell>
          <cell r="K231">
            <v>1953169</v>
          </cell>
          <cell r="N231">
            <v>4497966.6615960021</v>
          </cell>
          <cell r="Q231">
            <v>4968664.8394530835</v>
          </cell>
          <cell r="T231">
            <v>5386032.7099694414</v>
          </cell>
          <cell r="W231" t="str">
            <v>432600</v>
          </cell>
        </row>
        <row r="232">
          <cell r="C232" t="str">
            <v>BC Waiver of Liability</v>
          </cell>
          <cell r="E232">
            <v>152244.13</v>
          </cell>
          <cell r="H232">
            <v>0</v>
          </cell>
          <cell r="K232">
            <v>91304</v>
          </cell>
          <cell r="N232">
            <v>273912</v>
          </cell>
          <cell r="Q232">
            <v>273912</v>
          </cell>
          <cell r="T232">
            <v>296920.60800000001</v>
          </cell>
          <cell r="W232" t="str">
            <v>432800</v>
          </cell>
        </row>
        <row r="233">
          <cell r="C233" t="str">
            <v>BCBS Audit Recovery</v>
          </cell>
          <cell r="E233">
            <v>0</v>
          </cell>
          <cell r="H233">
            <v>0</v>
          </cell>
          <cell r="K233">
            <v>32555</v>
          </cell>
          <cell r="N233">
            <v>97665</v>
          </cell>
          <cell r="Q233">
            <v>97665</v>
          </cell>
          <cell r="T233">
            <v>105868.86</v>
          </cell>
          <cell r="W233" t="str">
            <v>433200</v>
          </cell>
        </row>
        <row r="234">
          <cell r="C234" t="str">
            <v>Blue Cross Billing Adjustment</v>
          </cell>
          <cell r="E234">
            <v>101313.79</v>
          </cell>
          <cell r="H234">
            <v>272000</v>
          </cell>
          <cell r="K234">
            <v>481</v>
          </cell>
          <cell r="N234">
            <v>1443</v>
          </cell>
          <cell r="Q234">
            <v>1443</v>
          </cell>
          <cell r="T234">
            <v>1564.212</v>
          </cell>
          <cell r="W234" t="str">
            <v>433000</v>
          </cell>
        </row>
        <row r="235">
          <cell r="C235" t="str">
            <v>Total Blue Cross Contractual</v>
          </cell>
          <cell r="E235">
            <v>12010694.369999999</v>
          </cell>
          <cell r="H235">
            <v>13533469</v>
          </cell>
          <cell r="K235">
            <v>4429889</v>
          </cell>
          <cell r="N235">
            <v>11226114.760907773</v>
          </cell>
          <cell r="Q235">
            <v>11642725.815565012</v>
          </cell>
          <cell r="T235">
            <v>12620755.041946484</v>
          </cell>
        </row>
        <row r="237">
          <cell r="C237" t="str">
            <v>OTHER CONTRACTUAL ALLOWANCES</v>
          </cell>
        </row>
        <row r="239">
          <cell r="C239" t="str">
            <v>Other Contractual Allowances</v>
          </cell>
        </row>
        <row r="240">
          <cell r="C240" t="str">
            <v>Contract Adjustment - Other</v>
          </cell>
          <cell r="E240">
            <v>1222169.8600000001</v>
          </cell>
          <cell r="H240">
            <v>507200</v>
          </cell>
          <cell r="K240">
            <v>300114</v>
          </cell>
          <cell r="N240">
            <v>900342</v>
          </cell>
          <cell r="Q240">
            <v>900342</v>
          </cell>
          <cell r="T240">
            <v>975970.728</v>
          </cell>
          <cell r="W240" t="str">
            <v>437000</v>
          </cell>
        </row>
        <row r="241">
          <cell r="C241" t="str">
            <v>Aetna C/A</v>
          </cell>
          <cell r="E241">
            <v>217836.94</v>
          </cell>
          <cell r="H241">
            <v>203344</v>
          </cell>
          <cell r="K241">
            <v>57426</v>
          </cell>
          <cell r="N241">
            <v>172278</v>
          </cell>
          <cell r="Q241">
            <v>172278</v>
          </cell>
          <cell r="T241">
            <v>186749.35200000001</v>
          </cell>
          <cell r="W241" t="str">
            <v>439100</v>
          </cell>
        </row>
        <row r="242">
          <cell r="C242" t="str">
            <v>Medicare HMO IP Facility</v>
          </cell>
          <cell r="E242">
            <v>7207466.8899999997</v>
          </cell>
          <cell r="H242">
            <v>3424099</v>
          </cell>
          <cell r="K242">
            <v>1225782</v>
          </cell>
          <cell r="N242">
            <v>3031734.0016537169</v>
          </cell>
          <cell r="Q242">
            <v>2923783.9469382544</v>
          </cell>
          <cell r="T242">
            <v>3341611.3943390409</v>
          </cell>
          <cell r="W242" t="str">
            <v>426000</v>
          </cell>
        </row>
        <row r="243">
          <cell r="C243" t="str">
            <v>Medicare HMO OP Facility</v>
          </cell>
          <cell r="E243">
            <v>717427.19</v>
          </cell>
          <cell r="H243">
            <v>4414820</v>
          </cell>
          <cell r="K243">
            <v>1599518</v>
          </cell>
          <cell r="N243">
            <v>4595406.0162762869</v>
          </cell>
          <cell r="Q243">
            <v>4607403.6756960601</v>
          </cell>
          <cell r="T243">
            <v>5115072.4167834241</v>
          </cell>
          <cell r="W243" t="str">
            <v>426200</v>
          </cell>
        </row>
        <row r="244">
          <cell r="C244" t="str">
            <v>Medicare HMO IP Physician</v>
          </cell>
          <cell r="E244">
            <v>772718.09</v>
          </cell>
          <cell r="H244">
            <v>532745</v>
          </cell>
          <cell r="K244">
            <v>-27893</v>
          </cell>
          <cell r="N244">
            <v>568417.50552843814</v>
          </cell>
          <cell r="Q244">
            <v>559651.50384690356</v>
          </cell>
          <cell r="T244">
            <v>626286.10627377138</v>
          </cell>
          <cell r="W244" t="str">
            <v>426400</v>
          </cell>
        </row>
        <row r="245">
          <cell r="C245" t="str">
            <v>Medicare HMO OP Physician</v>
          </cell>
          <cell r="E245">
            <v>561783.93000000005</v>
          </cell>
          <cell r="H245">
            <v>686862</v>
          </cell>
          <cell r="K245">
            <v>260135</v>
          </cell>
          <cell r="N245">
            <v>657338.5042490433</v>
          </cell>
          <cell r="Q245">
            <v>726126.92787767411</v>
          </cell>
          <cell r="T245">
            <v>812582.86756505992</v>
          </cell>
          <cell r="W245" t="str">
            <v>426600</v>
          </cell>
        </row>
        <row r="246">
          <cell r="C246" t="str">
            <v>Medicare HMO Billing Adjust</v>
          </cell>
          <cell r="E246">
            <v>1847.21</v>
          </cell>
          <cell r="H246">
            <v>0</v>
          </cell>
          <cell r="K246">
            <v>204</v>
          </cell>
          <cell r="N246">
            <v>612</v>
          </cell>
          <cell r="Q246">
            <v>612</v>
          </cell>
          <cell r="T246">
            <v>663.40800000000002</v>
          </cell>
          <cell r="W246" t="str">
            <v>426800</v>
          </cell>
        </row>
        <row r="247">
          <cell r="C247" t="str">
            <v>Medicare HMO Waiver of Liability</v>
          </cell>
          <cell r="E247">
            <v>160054.81</v>
          </cell>
          <cell r="H247">
            <v>0</v>
          </cell>
          <cell r="K247">
            <v>16865</v>
          </cell>
          <cell r="N247">
            <v>50595</v>
          </cell>
          <cell r="Q247">
            <v>50595</v>
          </cell>
          <cell r="T247">
            <v>54844.98</v>
          </cell>
          <cell r="W247" t="str">
            <v>426900</v>
          </cell>
        </row>
        <row r="248">
          <cell r="C248" t="str">
            <v>Courtesy Allowance</v>
          </cell>
          <cell r="E248">
            <v>995396.91</v>
          </cell>
          <cell r="H248">
            <v>486336</v>
          </cell>
          <cell r="K248">
            <v>58809</v>
          </cell>
          <cell r="N248">
            <v>176427</v>
          </cell>
          <cell r="Q248">
            <v>176427</v>
          </cell>
          <cell r="T248">
            <v>191246.86799999999</v>
          </cell>
          <cell r="W248" t="str">
            <v>437600</v>
          </cell>
        </row>
        <row r="249">
          <cell r="C249" t="str">
            <v>Employee Allowances</v>
          </cell>
          <cell r="E249">
            <v>27525.88</v>
          </cell>
          <cell r="H249">
            <v>25969</v>
          </cell>
          <cell r="K249">
            <v>16915</v>
          </cell>
          <cell r="N249">
            <v>50745</v>
          </cell>
          <cell r="Q249">
            <v>50745</v>
          </cell>
          <cell r="T249">
            <v>55007.58</v>
          </cell>
          <cell r="W249" t="str">
            <v>437800</v>
          </cell>
        </row>
        <row r="250">
          <cell r="C250" t="str">
            <v>Hospital Compensation</v>
          </cell>
          <cell r="E250">
            <v>203451.89</v>
          </cell>
          <cell r="H250">
            <v>76080</v>
          </cell>
          <cell r="K250">
            <v>71152</v>
          </cell>
          <cell r="N250">
            <v>213456</v>
          </cell>
          <cell r="Q250">
            <v>213456</v>
          </cell>
          <cell r="T250">
            <v>231386.304</v>
          </cell>
          <cell r="W250" t="str">
            <v>438000</v>
          </cell>
        </row>
        <row r="251">
          <cell r="C251" t="str">
            <v>Administrative Write Off</v>
          </cell>
          <cell r="E251">
            <v>75709.95</v>
          </cell>
          <cell r="H251">
            <v>110260</v>
          </cell>
          <cell r="K251">
            <v>8358</v>
          </cell>
          <cell r="N251">
            <v>25074</v>
          </cell>
          <cell r="Q251">
            <v>25074</v>
          </cell>
          <cell r="T251">
            <v>27180.216</v>
          </cell>
          <cell r="W251" t="str">
            <v>438200</v>
          </cell>
        </row>
        <row r="252">
          <cell r="C252" t="str">
            <v>B/D Bankrupt Allowance</v>
          </cell>
          <cell r="E252">
            <v>62556.9</v>
          </cell>
          <cell r="H252">
            <v>40576</v>
          </cell>
          <cell r="K252">
            <v>325</v>
          </cell>
          <cell r="N252">
            <v>975</v>
          </cell>
          <cell r="Q252">
            <v>975</v>
          </cell>
          <cell r="T252">
            <v>1056.9000000000001</v>
          </cell>
          <cell r="W252" t="str">
            <v>438400</v>
          </cell>
        </row>
        <row r="253">
          <cell r="C253" t="str">
            <v>Bankrupt Allowance</v>
          </cell>
          <cell r="E253">
            <v>76147.509999999995</v>
          </cell>
          <cell r="H253">
            <v>40576</v>
          </cell>
          <cell r="K253">
            <v>12454</v>
          </cell>
          <cell r="N253">
            <v>37362</v>
          </cell>
          <cell r="Q253">
            <v>37362</v>
          </cell>
          <cell r="T253">
            <v>40500.408000000003</v>
          </cell>
          <cell r="W253" t="str">
            <v>438600</v>
          </cell>
        </row>
        <row r="254">
          <cell r="C254" t="str">
            <v>Workers Comp IP Facility</v>
          </cell>
          <cell r="E254">
            <v>11377.92</v>
          </cell>
          <cell r="H254">
            <v>54183</v>
          </cell>
          <cell r="K254">
            <v>20211</v>
          </cell>
          <cell r="N254">
            <v>15573.168568896526</v>
          </cell>
          <cell r="Q254">
            <v>15018.659367829252</v>
          </cell>
          <cell r="T254">
            <v>16280.702129776817</v>
          </cell>
          <cell r="W254" t="str">
            <v>434000</v>
          </cell>
        </row>
        <row r="255">
          <cell r="C255" t="str">
            <v>Workers Comp OP Facility</v>
          </cell>
          <cell r="E255">
            <v>533355.01</v>
          </cell>
          <cell r="H255">
            <v>455010</v>
          </cell>
          <cell r="K255">
            <v>183559</v>
          </cell>
          <cell r="N255">
            <v>490181.02163820085</v>
          </cell>
          <cell r="Q255">
            <v>491460.78341133287</v>
          </cell>
          <cell r="T255">
            <v>532743.48871725239</v>
          </cell>
          <cell r="W255" t="str">
            <v>434200</v>
          </cell>
        </row>
        <row r="256">
          <cell r="C256" t="str">
            <v>Workers Comp IP Physician</v>
          </cell>
          <cell r="E256">
            <v>86180.71</v>
          </cell>
          <cell r="H256">
            <v>45210</v>
          </cell>
          <cell r="K256">
            <v>-54609</v>
          </cell>
          <cell r="N256">
            <v>11082.520557462129</v>
          </cell>
          <cell r="Q256">
            <v>10911.608520275593</v>
          </cell>
          <cell r="T256">
            <v>11828.183356955351</v>
          </cell>
          <cell r="W256" t="str">
            <v>434400</v>
          </cell>
        </row>
        <row r="257">
          <cell r="C257" t="str">
            <v>Workers Comp OP Physician</v>
          </cell>
          <cell r="E257">
            <v>577368.84</v>
          </cell>
          <cell r="H257">
            <v>379659</v>
          </cell>
          <cell r="K257">
            <v>179197</v>
          </cell>
          <cell r="N257">
            <v>541393.43104041391</v>
          </cell>
          <cell r="Q257">
            <v>598048.56449667097</v>
          </cell>
          <cell r="T257">
            <v>648284.6468034049</v>
          </cell>
          <cell r="W257" t="str">
            <v>434600</v>
          </cell>
        </row>
        <row r="258">
          <cell r="C258" t="str">
            <v>Workers Comp Billing Adj</v>
          </cell>
          <cell r="E258">
            <v>44913.84</v>
          </cell>
          <cell r="H258">
            <v>0</v>
          </cell>
          <cell r="K258">
            <v>52988</v>
          </cell>
          <cell r="N258">
            <v>158964</v>
          </cell>
          <cell r="Q258">
            <v>158964</v>
          </cell>
          <cell r="T258">
            <v>172316.976</v>
          </cell>
          <cell r="W258" t="str">
            <v>434800</v>
          </cell>
        </row>
        <row r="259">
          <cell r="C259" t="str">
            <v>Workers Comp Waiver of Liability</v>
          </cell>
          <cell r="E259">
            <v>8701.48</v>
          </cell>
          <cell r="H259">
            <v>0</v>
          </cell>
          <cell r="K259">
            <v>12356</v>
          </cell>
          <cell r="N259">
            <v>37068</v>
          </cell>
          <cell r="Q259">
            <v>37068</v>
          </cell>
          <cell r="T259">
            <v>40181.712</v>
          </cell>
          <cell r="W259" t="str">
            <v>434900</v>
          </cell>
        </row>
        <row r="260">
          <cell r="C260" t="str">
            <v>Settlement Allowance</v>
          </cell>
          <cell r="E260">
            <v>10938.82</v>
          </cell>
          <cell r="H260">
            <v>40576</v>
          </cell>
          <cell r="K260">
            <v>0</v>
          </cell>
          <cell r="N260">
            <v>0</v>
          </cell>
          <cell r="Q260">
            <v>0</v>
          </cell>
          <cell r="T260">
            <v>0</v>
          </cell>
          <cell r="W260" t="str">
            <v>438800</v>
          </cell>
        </row>
        <row r="261">
          <cell r="C261" t="str">
            <v>General Reserve</v>
          </cell>
          <cell r="E261">
            <v>0</v>
          </cell>
          <cell r="H261">
            <v>1521600</v>
          </cell>
          <cell r="N261">
            <v>1000000</v>
          </cell>
          <cell r="Q261">
            <v>1000000</v>
          </cell>
          <cell r="T261">
            <v>1000000</v>
          </cell>
          <cell r="W261" t="str">
            <v>437400</v>
          </cell>
        </row>
        <row r="262">
          <cell r="C262" t="str">
            <v>Accrued C/A</v>
          </cell>
          <cell r="E262">
            <v>230053.31</v>
          </cell>
          <cell r="H262">
            <v>0</v>
          </cell>
          <cell r="K262">
            <v>789908</v>
          </cell>
          <cell r="N262">
            <v>0</v>
          </cell>
          <cell r="Q262">
            <v>0</v>
          </cell>
          <cell r="T262">
            <v>0</v>
          </cell>
          <cell r="W262" t="str">
            <v>436400</v>
          </cell>
        </row>
        <row r="263">
          <cell r="C263" t="str">
            <v>Contractual Default</v>
          </cell>
          <cell r="E263">
            <v>37437.339999999997</v>
          </cell>
          <cell r="H263">
            <v>0</v>
          </cell>
          <cell r="K263">
            <v>169591</v>
          </cell>
          <cell r="N263">
            <v>0</v>
          </cell>
          <cell r="Q263">
            <v>0</v>
          </cell>
          <cell r="T263">
            <v>0</v>
          </cell>
          <cell r="W263" t="str">
            <v>444444</v>
          </cell>
        </row>
        <row r="264">
          <cell r="C264" t="str">
            <v>MVP C/A</v>
          </cell>
          <cell r="E264">
            <v>936284.64</v>
          </cell>
          <cell r="K264">
            <v>396771</v>
          </cell>
          <cell r="N264">
            <v>1190313</v>
          </cell>
          <cell r="Q264">
            <v>1190313</v>
          </cell>
          <cell r="T264">
            <v>1290299.2919999999</v>
          </cell>
          <cell r="W264" t="str">
            <v>435400</v>
          </cell>
        </row>
        <row r="265">
          <cell r="C265" t="str">
            <v>MVP Billing Adjmt C/A</v>
          </cell>
          <cell r="E265">
            <v>2061.2600000000002</v>
          </cell>
          <cell r="H265">
            <v>618784</v>
          </cell>
          <cell r="K265">
            <v>320</v>
          </cell>
          <cell r="N265">
            <v>960</v>
          </cell>
          <cell r="Q265">
            <v>960</v>
          </cell>
          <cell r="T265">
            <v>1040.6400000000001</v>
          </cell>
          <cell r="W265" t="str">
            <v>435800</v>
          </cell>
        </row>
        <row r="266">
          <cell r="C266" t="str">
            <v>MVP Waiver of Liab C/A</v>
          </cell>
          <cell r="E266">
            <v>268638.96999999997</v>
          </cell>
          <cell r="H266">
            <v>182592</v>
          </cell>
          <cell r="K266">
            <v>82383</v>
          </cell>
          <cell r="N266">
            <v>247149</v>
          </cell>
          <cell r="Q266">
            <v>247149</v>
          </cell>
          <cell r="T266">
            <v>267909.516</v>
          </cell>
          <cell r="W266" t="str">
            <v>435600</v>
          </cell>
        </row>
        <row r="267">
          <cell r="C267" t="str">
            <v>Tricare Billing Adjmt</v>
          </cell>
          <cell r="E267">
            <v>-1747.56</v>
          </cell>
          <cell r="H267">
            <v>10144</v>
          </cell>
          <cell r="K267">
            <v>-154</v>
          </cell>
          <cell r="N267">
            <v>-462</v>
          </cell>
          <cell r="Q267">
            <v>-462</v>
          </cell>
          <cell r="T267">
            <v>-500.80799999999999</v>
          </cell>
          <cell r="W267" t="str">
            <v>436200</v>
          </cell>
        </row>
        <row r="268">
          <cell r="C268" t="str">
            <v>Tricare Allowance</v>
          </cell>
          <cell r="E268">
            <v>1401678.04</v>
          </cell>
          <cell r="H268">
            <v>590924</v>
          </cell>
          <cell r="K268">
            <v>515698</v>
          </cell>
          <cell r="N268">
            <v>1547094</v>
          </cell>
          <cell r="Q268">
            <v>1547094</v>
          </cell>
          <cell r="T268">
            <v>1677049.8959999999</v>
          </cell>
          <cell r="W268" t="str">
            <v>436000</v>
          </cell>
        </row>
        <row r="269">
          <cell r="C269" t="str">
            <v>Tricare Waiver of Liability</v>
          </cell>
          <cell r="E269">
            <v>48303.49</v>
          </cell>
          <cell r="H269">
            <v>0</v>
          </cell>
          <cell r="K269">
            <v>5567</v>
          </cell>
          <cell r="N269">
            <v>16701</v>
          </cell>
          <cell r="Q269">
            <v>16701</v>
          </cell>
          <cell r="T269">
            <v>18103.883999999998</v>
          </cell>
          <cell r="W269" t="str">
            <v>436300</v>
          </cell>
        </row>
        <row r="270">
          <cell r="C270" t="str">
            <v>Catamount IP Facility CA</v>
          </cell>
          <cell r="E270">
            <v>3530839.09</v>
          </cell>
          <cell r="H270">
            <v>1491180</v>
          </cell>
          <cell r="K270">
            <v>262655</v>
          </cell>
          <cell r="N270">
            <v>329390.65953024261</v>
          </cell>
          <cell r="Q270">
            <v>317662.14386902162</v>
          </cell>
          <cell r="T270">
            <v>474683.76046409685</v>
          </cell>
          <cell r="W270" t="str">
            <v>430000</v>
          </cell>
        </row>
        <row r="271">
          <cell r="C271" t="str">
            <v>Catamount OP Facility CA</v>
          </cell>
          <cell r="E271">
            <v>-71752.73</v>
          </cell>
          <cell r="H271">
            <v>2892462</v>
          </cell>
          <cell r="K271">
            <v>685863</v>
          </cell>
          <cell r="N271">
            <v>836796.74014486826</v>
          </cell>
          <cell r="Q271">
            <v>838981.44422896334</v>
          </cell>
          <cell r="T271">
            <v>1253536.9763501068</v>
          </cell>
          <cell r="W271" t="str">
            <v>430200</v>
          </cell>
        </row>
        <row r="272">
          <cell r="C272" t="str">
            <v>Catamount IP Physicican CA</v>
          </cell>
          <cell r="E272">
            <v>54171.53</v>
          </cell>
          <cell r="H272">
            <v>0</v>
          </cell>
          <cell r="K272">
            <v>2872</v>
          </cell>
          <cell r="N272">
            <v>144918.75392286811</v>
          </cell>
          <cell r="Q272">
            <v>142683.85083100657</v>
          </cell>
          <cell r="T272">
            <v>160413.79139491354</v>
          </cell>
          <cell r="W272" t="str">
            <v>430400</v>
          </cell>
        </row>
        <row r="273">
          <cell r="C273" t="str">
            <v>Catamount OP Physician CA</v>
          </cell>
          <cell r="E273">
            <v>695220.22</v>
          </cell>
          <cell r="H273">
            <v>0</v>
          </cell>
          <cell r="K273">
            <v>278989</v>
          </cell>
          <cell r="N273">
            <v>766200.50612774317</v>
          </cell>
          <cell r="Q273">
            <v>846380.99861265952</v>
          </cell>
          <cell r="T273">
            <v>951552.60803885013</v>
          </cell>
          <cell r="W273" t="str">
            <v>430600</v>
          </cell>
        </row>
        <row r="274">
          <cell r="C274" t="str">
            <v>Catamount Billing Adjustments</v>
          </cell>
          <cell r="E274">
            <v>220.82</v>
          </cell>
          <cell r="H274">
            <v>0</v>
          </cell>
          <cell r="K274">
            <v>0</v>
          </cell>
          <cell r="N274">
            <v>0</v>
          </cell>
          <cell r="Q274">
            <v>0</v>
          </cell>
          <cell r="T274">
            <v>0</v>
          </cell>
          <cell r="W274" t="str">
            <v>430800</v>
          </cell>
        </row>
        <row r="275">
          <cell r="C275" t="str">
            <v>Catamount Waiver of Liability</v>
          </cell>
          <cell r="E275">
            <v>23645.52</v>
          </cell>
          <cell r="H275">
            <v>439850</v>
          </cell>
          <cell r="K275">
            <v>10065</v>
          </cell>
          <cell r="N275">
            <v>30195</v>
          </cell>
          <cell r="Q275">
            <v>30195</v>
          </cell>
          <cell r="T275">
            <v>32731.38</v>
          </cell>
          <cell r="W275" t="str">
            <v>430900</v>
          </cell>
        </row>
        <row r="276">
          <cell r="C276" t="str">
            <v>Pace VT</v>
          </cell>
          <cell r="E276">
            <v>928686.42999999993</v>
          </cell>
          <cell r="H276">
            <v>0</v>
          </cell>
          <cell r="K276">
            <v>-313</v>
          </cell>
          <cell r="N276">
            <v>-313</v>
          </cell>
          <cell r="Q276">
            <v>0</v>
          </cell>
          <cell r="T276">
            <v>0</v>
          </cell>
          <cell r="W276" t="str">
            <v>427000/427200</v>
          </cell>
        </row>
        <row r="277">
          <cell r="C277" t="str">
            <v>UHC Facility CA</v>
          </cell>
          <cell r="E277">
            <v>17660.79</v>
          </cell>
          <cell r="H277">
            <v>197808</v>
          </cell>
          <cell r="K277">
            <v>-5174</v>
          </cell>
          <cell r="N277">
            <v>-15522</v>
          </cell>
          <cell r="Q277">
            <v>-15522</v>
          </cell>
          <cell r="T277">
            <v>-16825.848000000002</v>
          </cell>
          <cell r="W277" t="str">
            <v>439600</v>
          </cell>
        </row>
        <row r="278">
          <cell r="C278" t="str">
            <v>UHC Physician CA</v>
          </cell>
          <cell r="E278">
            <v>72410.539999999994</v>
          </cell>
          <cell r="H278">
            <v>0</v>
          </cell>
          <cell r="K278">
            <v>-28948</v>
          </cell>
          <cell r="N278">
            <v>-86844</v>
          </cell>
          <cell r="Q278">
            <v>-86844</v>
          </cell>
          <cell r="T278">
            <v>-94138.896000000008</v>
          </cell>
          <cell r="W278" t="str">
            <v>439800</v>
          </cell>
        </row>
        <row r="279">
          <cell r="C279" t="str">
            <v>UHC Billing Adjustment</v>
          </cell>
          <cell r="E279">
            <v>251222.95</v>
          </cell>
          <cell r="H279">
            <v>0</v>
          </cell>
          <cell r="K279">
            <v>104318</v>
          </cell>
          <cell r="N279">
            <v>312954</v>
          </cell>
          <cell r="Q279">
            <v>312954</v>
          </cell>
          <cell r="T279">
            <v>339242.136</v>
          </cell>
          <cell r="W279" t="str">
            <v>439200</v>
          </cell>
        </row>
        <row r="280">
          <cell r="C280" t="str">
            <v>CDPHP Billing Adjustment</v>
          </cell>
          <cell r="E280">
            <v>147395.49</v>
          </cell>
          <cell r="H280">
            <v>0</v>
          </cell>
          <cell r="K280">
            <v>49865</v>
          </cell>
          <cell r="N280">
            <v>149595</v>
          </cell>
          <cell r="Q280">
            <v>149595</v>
          </cell>
          <cell r="T280">
            <v>162160.98000000001</v>
          </cell>
          <cell r="W280" t="str">
            <v>439300</v>
          </cell>
        </row>
        <row r="281">
          <cell r="C281" t="str">
            <v>CDPHP CA</v>
          </cell>
          <cell r="E281">
            <v>3941.51</v>
          </cell>
          <cell r="H281">
            <v>76080</v>
          </cell>
          <cell r="K281">
            <v>1465</v>
          </cell>
          <cell r="N281">
            <v>28868.253737315095</v>
          </cell>
          <cell r="Q281">
            <v>28829.794489785883</v>
          </cell>
          <cell r="T281">
            <v>31251.789482927947</v>
          </cell>
          <cell r="W281" t="str">
            <v>439900</v>
          </cell>
        </row>
        <row r="282">
          <cell r="C282" t="str">
            <v>Comm Allowance</v>
          </cell>
          <cell r="E282">
            <v>658929.35</v>
          </cell>
          <cell r="H282">
            <v>243456</v>
          </cell>
          <cell r="K282">
            <v>339082</v>
          </cell>
          <cell r="N282">
            <v>1017246</v>
          </cell>
          <cell r="Q282">
            <v>1017246</v>
          </cell>
          <cell r="T282">
            <v>1102703.8101442412</v>
          </cell>
          <cell r="W282" t="str">
            <v>439400</v>
          </cell>
        </row>
        <row r="283">
          <cell r="C283" t="str">
            <v>Comm Waiver of Liab</v>
          </cell>
          <cell r="E283">
            <v>266913.58</v>
          </cell>
          <cell r="H283">
            <v>207758</v>
          </cell>
          <cell r="K283">
            <v>55788</v>
          </cell>
          <cell r="N283">
            <v>167364</v>
          </cell>
          <cell r="Q283">
            <v>167364</v>
          </cell>
          <cell r="T283">
            <v>181422.576</v>
          </cell>
          <cell r="W283" t="str">
            <v>436600</v>
          </cell>
        </row>
        <row r="284">
          <cell r="C284" t="str">
            <v>Comm Billing Adjustments</v>
          </cell>
          <cell r="E284">
            <v>35387.56</v>
          </cell>
          <cell r="H284">
            <v>97223</v>
          </cell>
          <cell r="K284">
            <v>4281</v>
          </cell>
          <cell r="N284">
            <v>12843</v>
          </cell>
          <cell r="Q284">
            <v>12843</v>
          </cell>
          <cell r="T284">
            <v>13921.812</v>
          </cell>
          <cell r="W284" t="str">
            <v>436800</v>
          </cell>
        </row>
        <row r="285">
          <cell r="C285" t="str">
            <v>MVP Capitated Contract OP</v>
          </cell>
          <cell r="E285">
            <v>-23255.599999999999</v>
          </cell>
          <cell r="H285">
            <v>307963</v>
          </cell>
          <cell r="K285">
            <v>-1650</v>
          </cell>
          <cell r="N285">
            <v>-4950</v>
          </cell>
          <cell r="Q285">
            <v>-4950</v>
          </cell>
          <cell r="T285">
            <v>-5365.8</v>
          </cell>
          <cell r="W285" t="str">
            <v>437200</v>
          </cell>
        </row>
        <row r="286">
          <cell r="C286" t="str">
            <v>Multiplan Commercial Discount</v>
          </cell>
          <cell r="E286">
            <v>0</v>
          </cell>
          <cell r="H286">
            <v>0</v>
          </cell>
          <cell r="K286">
            <v>-99494</v>
          </cell>
          <cell r="N286">
            <v>-298482</v>
          </cell>
          <cell r="Q286">
            <v>-298482</v>
          </cell>
          <cell r="T286">
            <v>-323554.48800000001</v>
          </cell>
          <cell r="W286" t="str">
            <v>439500</v>
          </cell>
        </row>
        <row r="287">
          <cell r="C287" t="str">
            <v>CIGNA</v>
          </cell>
          <cell r="E287">
            <v>1306194.3600000001</v>
          </cell>
          <cell r="H287">
            <v>2298754</v>
          </cell>
          <cell r="K287">
            <v>394911</v>
          </cell>
          <cell r="N287">
            <v>1184733</v>
          </cell>
          <cell r="Q287">
            <v>942428.02771186572</v>
          </cell>
          <cell r="T287">
            <v>1021597.7922094498</v>
          </cell>
          <cell r="W287" t="str">
            <v>435000</v>
          </cell>
        </row>
        <row r="288">
          <cell r="C288" t="str">
            <v>CIGNA Billing Adjustment</v>
          </cell>
          <cell r="E288">
            <v>593.03</v>
          </cell>
          <cell r="H288">
            <v>0</v>
          </cell>
          <cell r="K288">
            <v>146</v>
          </cell>
          <cell r="N288">
            <v>438</v>
          </cell>
          <cell r="Q288">
            <v>438</v>
          </cell>
          <cell r="T288">
            <v>474.79200000000003</v>
          </cell>
          <cell r="W288" t="str">
            <v>435200</v>
          </cell>
        </row>
        <row r="289">
          <cell r="C289" t="str">
            <v>CIGNA Waiver of Liability</v>
          </cell>
          <cell r="E289">
            <v>161305.53</v>
          </cell>
          <cell r="H289">
            <v>0</v>
          </cell>
          <cell r="K289">
            <v>134804</v>
          </cell>
          <cell r="N289">
            <v>404412</v>
          </cell>
          <cell r="Q289">
            <v>404412</v>
          </cell>
          <cell r="T289">
            <v>438382.60800000001</v>
          </cell>
          <cell r="W289" t="str">
            <v>435300</v>
          </cell>
        </row>
        <row r="290">
          <cell r="C290" t="str">
            <v>Psych ICU</v>
          </cell>
          <cell r="E290">
            <v>-904335.2</v>
          </cell>
          <cell r="H290">
            <v>0</v>
          </cell>
          <cell r="K290">
            <v>-169073</v>
          </cell>
          <cell r="N290">
            <v>-507219</v>
          </cell>
          <cell r="Q290">
            <v>-507219</v>
          </cell>
          <cell r="T290">
            <v>-507219</v>
          </cell>
          <cell r="W290" t="str">
            <v>438900</v>
          </cell>
        </row>
        <row r="291">
          <cell r="C291" t="str">
            <v>Free Care Provision</v>
          </cell>
          <cell r="E291">
            <v>7390442.5099999998</v>
          </cell>
          <cell r="H291">
            <v>5972064</v>
          </cell>
          <cell r="K291">
            <v>2198563</v>
          </cell>
          <cell r="N291">
            <v>7145851.203912003</v>
          </cell>
          <cell r="Q291">
            <v>6818469.3345220014</v>
          </cell>
          <cell r="T291">
            <v>7391288.2784780022</v>
          </cell>
          <cell r="W291" t="str">
            <v>439000</v>
          </cell>
        </row>
        <row r="292">
          <cell r="C292" t="str">
            <v>Bad Debt Provision</v>
          </cell>
          <cell r="E292">
            <v>6872448</v>
          </cell>
          <cell r="H292">
            <v>9647180</v>
          </cell>
          <cell r="K292">
            <v>1566557.8</v>
          </cell>
          <cell r="N292">
            <v>7601598.9240000024</v>
          </cell>
          <cell r="Q292">
            <v>9092504.7800000012</v>
          </cell>
          <cell r="T292">
            <v>9856365.2200000025</v>
          </cell>
          <cell r="W292" t="str">
            <v>439010</v>
          </cell>
        </row>
        <row r="293">
          <cell r="C293" t="str">
            <v>Total Other Contractual Allowance</v>
          </cell>
          <cell r="E293">
            <v>37915925.350000001</v>
          </cell>
          <cell r="H293">
            <v>38319327</v>
          </cell>
          <cell r="K293">
            <v>11739522.800000001</v>
          </cell>
          <cell r="N293">
            <v>34956854.210887507</v>
          </cell>
          <cell r="Q293">
            <v>35968029.044420302</v>
          </cell>
          <cell r="T293">
            <v>39800323.936531276</v>
          </cell>
        </row>
        <row r="295">
          <cell r="C295" t="str">
            <v>Total Contractual Allowances</v>
          </cell>
          <cell r="E295">
            <v>232973173.83000001</v>
          </cell>
          <cell r="H295">
            <v>241568827</v>
          </cell>
          <cell r="K295">
            <v>78416006.799999997</v>
          </cell>
          <cell r="N295">
            <v>239027282.21620601</v>
          </cell>
          <cell r="Q295">
            <v>239506570.97576609</v>
          </cell>
          <cell r="T295">
            <v>268679323.3704192</v>
          </cell>
        </row>
        <row r="296">
          <cell r="E296">
            <v>0</v>
          </cell>
          <cell r="H296">
            <v>5336685</v>
          </cell>
          <cell r="K296">
            <v>0</v>
          </cell>
          <cell r="N296">
            <v>5395100</v>
          </cell>
          <cell r="Q296">
            <v>5395100</v>
          </cell>
          <cell r="T296">
            <v>5395100</v>
          </cell>
        </row>
        <row r="297">
          <cell r="C297" t="str">
            <v>Charity Care Provision % of Gross Revenue</v>
          </cell>
          <cell r="E297">
            <v>1.6628043826136144E-2</v>
          </cell>
          <cell r="H297">
            <v>1.3000000211149783E-2</v>
          </cell>
          <cell r="K297">
            <v>1.434050463471372E-2</v>
          </cell>
          <cell r="N297">
            <v>1.2999999999999999E-2</v>
          </cell>
          <cell r="Q297">
            <v>1.2999999999999999E-2</v>
          </cell>
          <cell r="T297">
            <v>1.2999999999999999E-2</v>
          </cell>
        </row>
        <row r="299">
          <cell r="C299" t="str">
            <v xml:space="preserve">Medicaid  DSH </v>
          </cell>
        </row>
        <row r="300">
          <cell r="C300" t="str">
            <v>Medicaid DSH</v>
          </cell>
          <cell r="E300">
            <v>-4587413.05</v>
          </cell>
          <cell r="H300">
            <v>-5336685</v>
          </cell>
          <cell r="K300">
            <v>-1796700</v>
          </cell>
          <cell r="N300">
            <v>-5395100</v>
          </cell>
          <cell r="Q300">
            <v>-5395100</v>
          </cell>
          <cell r="T300">
            <v>-5395100</v>
          </cell>
        </row>
        <row r="301">
          <cell r="C301" t="str">
            <v>Medicaid Bed Tax</v>
          </cell>
          <cell r="E301">
            <v>11331274.109999999</v>
          </cell>
          <cell r="H301">
            <v>12554261</v>
          </cell>
          <cell r="K301">
            <v>4097624</v>
          </cell>
          <cell r="W301" t="str">
            <v>721-612500</v>
          </cell>
        </row>
        <row r="302">
          <cell r="E302">
            <v>228385760.78</v>
          </cell>
          <cell r="H302">
            <v>236232142</v>
          </cell>
          <cell r="K302">
            <v>76619306.799999997</v>
          </cell>
          <cell r="N302">
            <v>233632182.21620601</v>
          </cell>
          <cell r="Q302">
            <v>234111470.97576609</v>
          </cell>
          <cell r="T302">
            <v>263284223.3704192</v>
          </cell>
        </row>
        <row r="882">
          <cell r="H882">
            <v>41912</v>
          </cell>
        </row>
        <row r="883">
          <cell r="H883">
            <v>41547</v>
          </cell>
        </row>
        <row r="884">
          <cell r="H884">
            <v>41670</v>
          </cell>
          <cell r="K884">
            <v>0</v>
          </cell>
        </row>
        <row r="885">
          <cell r="H885">
            <v>41912</v>
          </cell>
        </row>
        <row r="886">
          <cell r="H886">
            <v>42277</v>
          </cell>
        </row>
        <row r="887">
          <cell r="H887">
            <v>42277</v>
          </cell>
        </row>
        <row r="891">
          <cell r="H891" t="str">
            <v>Month</v>
          </cell>
          <cell r="K891" t="str">
            <v>Period</v>
          </cell>
          <cell r="N891" t="str">
            <v>YTD Days</v>
          </cell>
        </row>
        <row r="893">
          <cell r="H893">
            <v>10</v>
          </cell>
          <cell r="K893">
            <v>1</v>
          </cell>
          <cell r="N893">
            <v>31</v>
          </cell>
        </row>
        <row r="894">
          <cell r="H894">
            <v>11</v>
          </cell>
          <cell r="K894">
            <v>2</v>
          </cell>
          <cell r="N894">
            <v>61</v>
          </cell>
        </row>
        <row r="895">
          <cell r="H895">
            <v>12</v>
          </cell>
          <cell r="K895">
            <v>3</v>
          </cell>
          <cell r="N895">
            <v>92</v>
          </cell>
        </row>
        <row r="896">
          <cell r="H896">
            <v>1</v>
          </cell>
          <cell r="K896">
            <v>4</v>
          </cell>
          <cell r="N896">
            <v>123</v>
          </cell>
        </row>
        <row r="897">
          <cell r="H897">
            <v>2</v>
          </cell>
          <cell r="K897">
            <v>5</v>
          </cell>
          <cell r="N897">
            <v>151</v>
          </cell>
        </row>
        <row r="898">
          <cell r="H898">
            <v>3</v>
          </cell>
          <cell r="K898">
            <v>6</v>
          </cell>
          <cell r="N898">
            <v>182</v>
          </cell>
        </row>
        <row r="899">
          <cell r="H899">
            <v>4</v>
          </cell>
          <cell r="K899">
            <v>7</v>
          </cell>
          <cell r="N899">
            <v>212</v>
          </cell>
        </row>
        <row r="900">
          <cell r="H900">
            <v>5</v>
          </cell>
          <cell r="K900">
            <v>8</v>
          </cell>
          <cell r="N900">
            <v>243</v>
          </cell>
        </row>
        <row r="901">
          <cell r="H901">
            <v>6</v>
          </cell>
          <cell r="K901">
            <v>9</v>
          </cell>
          <cell r="N901">
            <v>273</v>
          </cell>
        </row>
        <row r="902">
          <cell r="H902">
            <v>7</v>
          </cell>
          <cell r="K902">
            <v>10</v>
          </cell>
          <cell r="N902">
            <v>303</v>
          </cell>
        </row>
        <row r="903">
          <cell r="H903">
            <v>8</v>
          </cell>
          <cell r="K903">
            <v>11</v>
          </cell>
          <cell r="N903">
            <v>334</v>
          </cell>
        </row>
        <row r="904">
          <cell r="H904">
            <v>9</v>
          </cell>
          <cell r="K904">
            <v>12</v>
          </cell>
          <cell r="N904">
            <v>365</v>
          </cell>
        </row>
      </sheetData>
      <sheetData sheetId="3"/>
      <sheetData sheetId="4"/>
      <sheetData sheetId="5"/>
      <sheetData sheetId="6"/>
      <sheetData sheetId="7"/>
      <sheetData sheetId="8"/>
      <sheetData sheetId="9"/>
      <sheetData sheetId="10"/>
      <sheetData sheetId="11">
        <row r="24">
          <cell r="G24">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refreshError="1"/>
      <sheetData sheetId="3"/>
      <sheetData sheetId="4"/>
      <sheetData sheetId="5">
        <row r="3">
          <cell r="A3" t="str">
            <v>Department</v>
          </cell>
          <cell r="G3" t="str">
            <v>Account</v>
          </cell>
        </row>
        <row r="4">
          <cell r="A4" t="str">
            <v>Dept Rpt Map</v>
          </cell>
          <cell r="G4" t="str">
            <v>Acct Type</v>
          </cell>
          <cell r="L4" t="str">
            <v>FY10 Actual</v>
          </cell>
        </row>
        <row r="5">
          <cell r="A5" t="str">
            <v>Division</v>
          </cell>
          <cell r="G5" t="str">
            <v>Budget Detail</v>
          </cell>
          <cell r="L5" t="str">
            <v>FY10 Budget</v>
          </cell>
        </row>
        <row r="6">
          <cell r="A6" t="str">
            <v>Division Type</v>
          </cell>
          <cell r="G6" t="str">
            <v>Acct Smry</v>
          </cell>
          <cell r="L6" t="str">
            <v>FY10 Projection</v>
          </cell>
        </row>
        <row r="7">
          <cell r="A7" t="str">
            <v>Entity</v>
          </cell>
          <cell r="G7" t="str">
            <v>Acct Detail Smry</v>
          </cell>
          <cell r="L7" t="str">
            <v>FY10 Flex Bdgt</v>
          </cell>
        </row>
        <row r="8">
          <cell r="A8" t="str">
            <v>Senior VP</v>
          </cell>
          <cell r="G8" t="str">
            <v>PayorSummary</v>
          </cell>
          <cell r="L8" t="str">
            <v>FY08 Actual</v>
          </cell>
        </row>
        <row r="9">
          <cell r="A9" t="str">
            <v>VP</v>
          </cell>
          <cell r="L9" t="str">
            <v>FY08 Budget</v>
          </cell>
        </row>
        <row r="10">
          <cell r="A10" t="str">
            <v>Director</v>
          </cell>
          <cell r="L10" t="str">
            <v>FY07 Actual</v>
          </cell>
        </row>
        <row r="11">
          <cell r="A11" t="str">
            <v>Manager</v>
          </cell>
          <cell r="L11" t="str">
            <v>FY07 Budget</v>
          </cell>
        </row>
        <row r="12">
          <cell r="A12" t="str">
            <v>Manager</v>
          </cell>
          <cell r="L12" t="str">
            <v>FY09 Actual</v>
          </cell>
        </row>
        <row r="13">
          <cell r="L13" t="str">
            <v>FY09 Budget</v>
          </cell>
        </row>
        <row r="14">
          <cell r="L14" t="str">
            <v>FY11 Budget</v>
          </cell>
        </row>
        <row r="15">
          <cell r="L15" t="str">
            <v>FY11 Orig Budget</v>
          </cell>
        </row>
      </sheetData>
      <sheetData sheetId="6" refreshError="1"/>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Profile"/>
      <sheetName val="Financial Profile"/>
      <sheetName val="Midpoint Summary"/>
      <sheetName val="Midpoint Cash"/>
      <sheetName val="High Range Cash"/>
      <sheetName val="Low Range Cash"/>
      <sheetName val="Midpoint P&amp;L Summary"/>
      <sheetName val="Midpoint P&amp;L"/>
      <sheetName val="High Range P&amp;L"/>
      <sheetName val="Low Range P&amp;L"/>
      <sheetName val="Benefit Summary"/>
      <sheetName val="Assumptions"/>
      <sheetName val="Level 1 Phasing"/>
      <sheetName val="Level 1 Implementation"/>
      <sheetName val="Level 2 Phasing"/>
      <sheetName val="Level 2 Implementation"/>
      <sheetName val="Level 3 Phasing"/>
      <sheetName val="Level 3 Implementation"/>
      <sheetName val="Benefit - LOS Reduction"/>
      <sheetName val="Benefit - Lab Unnecessary"/>
      <sheetName val="Benefit - Radiology Unnecessary"/>
      <sheetName val="Benefit - Drug Utilization"/>
      <sheetName val="Adverse Drug Events"/>
      <sheetName val="Lab Duplicate Orders"/>
      <sheetName val="Transcription"/>
    </sheetNames>
    <sheetDataSet>
      <sheetData sheetId="0" refreshError="1">
        <row r="7">
          <cell r="L7">
            <v>2</v>
          </cell>
        </row>
        <row r="9">
          <cell r="L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0">
          <cell r="C20">
            <v>5</v>
          </cell>
        </row>
        <row r="21">
          <cell r="C21">
            <v>7</v>
          </cell>
        </row>
        <row r="22">
          <cell r="C22">
            <v>3</v>
          </cell>
        </row>
        <row r="30">
          <cell r="C30">
            <v>0.03</v>
          </cell>
          <cell r="D30">
            <v>0.02</v>
          </cell>
          <cell r="E30">
            <v>0.06</v>
          </cell>
          <cell r="F30">
            <v>0.06</v>
          </cell>
          <cell r="G30">
            <v>0.05</v>
          </cell>
          <cell r="H30">
            <v>0.02</v>
          </cell>
          <cell r="I30">
            <v>0.06</v>
          </cell>
          <cell r="J30">
            <v>0.03</v>
          </cell>
          <cell r="K30">
            <v>0.05</v>
          </cell>
          <cell r="L30">
            <v>7.0000000000000007E-2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Report"/>
      <sheetName val="OPReport"/>
      <sheetName val="ProReport"/>
      <sheetName val="DETAIL"/>
      <sheetName val="Settings_Fin_Stmts"/>
      <sheetName val="Settings_FSDetail"/>
      <sheetName val="Revenues"/>
      <sheetName val="FTE_Sum"/>
      <sheetName val="FTE_All"/>
      <sheetName val="Summary_5yrs_35mill_yr"/>
      <sheetName val="Charts"/>
      <sheetName val="Settings_Charts"/>
      <sheetName val="Capital"/>
      <sheetName val="Settings_Capital"/>
      <sheetName val="Cap_List"/>
      <sheetName val="Settings_Cap_List"/>
      <sheetName val="Sensitivity"/>
      <sheetName val="Settings_Sensitivity"/>
      <sheetName val="Settings_Custom"/>
      <sheetName val="Settings_System_Inputs"/>
      <sheetName val="Settings_Eliminations"/>
      <sheetName val="SMstr_NonPatient"/>
      <sheetName val="Settings_SMstr_NonPatient"/>
      <sheetName val="SMstr_Operation"/>
      <sheetName val="Settings_SMstr_Operation"/>
      <sheetName val="SMstr_Project"/>
      <sheetName val="Settings_SMstr_Project"/>
      <sheetName val="DirectTotal"/>
      <sheetName val="WSControl"/>
      <sheetName val="ConsData"/>
      <sheetName val="ConsTotal"/>
      <sheetName val="SPMRatings"/>
      <sheetName val="Settings_HospComb"/>
      <sheetName val="Settings_OPFACBLDG"/>
      <sheetName val="Settings_OPEQMME"/>
      <sheetName val="Settings_ITMME"/>
      <sheetName val="Settings_MedComb"/>
      <sheetName val="Settings_CONProj"/>
      <sheetName val="Settings_ProjChart"/>
      <sheetName val="Settings_DeansTax"/>
      <sheetName val="Settings_NewCap"/>
      <sheetName val="Settings_Sal_Adj"/>
      <sheetName val="Settings_EHR_wTotal_Capital"/>
      <sheetName val="Settings_Operational_Imprvmnts"/>
      <sheetName val="Settings_Operational_Changes"/>
      <sheetName val="Settings_EHR"/>
      <sheetName val="Settings_0607_PLUG"/>
      <sheetName val="0607_PLUG"/>
      <sheetName val="TotFAHC"/>
      <sheetName val="Hosp"/>
      <sheetName val="MG"/>
      <sheetName val="Overhead"/>
      <sheetName val="2010_FP"/>
      <sheetName val="2010_Hosp_OH"/>
      <sheetName val="2010_FAHC"/>
      <sheetName val="Custom"/>
      <sheetName val="Fin_Stmts"/>
      <sheetName val="FSDetail"/>
      <sheetName val="System_Inputs"/>
      <sheetName val="HospComb"/>
      <sheetName val="MedComb"/>
      <sheetName val="Eliminations"/>
      <sheetName val="ITMME"/>
      <sheetName val="OPEQMME"/>
      <sheetName val="OPFACBLDG"/>
      <sheetName val="CONProj"/>
      <sheetName val="EHR"/>
      <sheetName val="ProjChart"/>
      <sheetName val="DeansTax"/>
      <sheetName val="EHR_wTotal_Capital"/>
      <sheetName val="Operational_Imprvmnts"/>
      <sheetName val="Operational_Changes"/>
      <sheetName val="NewCap"/>
      <sheetName val="Sal_Adj"/>
      <sheetName val="KHACode"/>
      <sheetName val="Bgt_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Data-Budget"/>
      <sheetName val="Imported Picis"/>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row r="1">
          <cell r="B1" t="str">
            <v>Month</v>
          </cell>
        </row>
        <row r="2">
          <cell r="B2">
            <v>36814</v>
          </cell>
          <cell r="C2">
            <v>1895</v>
          </cell>
          <cell r="D2">
            <v>10935</v>
          </cell>
          <cell r="E2">
            <v>1789</v>
          </cell>
          <cell r="F2">
            <v>651</v>
          </cell>
          <cell r="G2">
            <v>1265</v>
          </cell>
          <cell r="H2">
            <v>948</v>
          </cell>
          <cell r="I2">
            <v>406</v>
          </cell>
          <cell r="J2">
            <v>4175</v>
          </cell>
          <cell r="K2">
            <v>1257</v>
          </cell>
          <cell r="L2">
            <v>89006</v>
          </cell>
          <cell r="M2">
            <v>4416</v>
          </cell>
          <cell r="N2">
            <v>25482</v>
          </cell>
          <cell r="O2">
            <v>4205.5303970000004</v>
          </cell>
          <cell r="P2">
            <v>34.512622999999998</v>
          </cell>
          <cell r="Q2">
            <v>3746.388543</v>
          </cell>
          <cell r="R2">
            <v>21000</v>
          </cell>
          <cell r="S2">
            <v>7.96</v>
          </cell>
          <cell r="T2">
            <v>1.59</v>
          </cell>
          <cell r="U2">
            <v>1.82</v>
          </cell>
          <cell r="V2">
            <v>1.33</v>
          </cell>
          <cell r="W2">
            <v>185</v>
          </cell>
          <cell r="X2">
            <v>5.7704485488126647</v>
          </cell>
          <cell r="Y2">
            <v>111155</v>
          </cell>
          <cell r="Z2">
            <v>980</v>
          </cell>
          <cell r="AA2">
            <v>305</v>
          </cell>
          <cell r="AB2">
            <v>429</v>
          </cell>
          <cell r="AC2">
            <v>349.12903225806451</v>
          </cell>
          <cell r="AD2">
            <v>902.29032258064512</v>
          </cell>
          <cell r="AE2">
            <v>783</v>
          </cell>
          <cell r="AF2">
            <v>31</v>
          </cell>
          <cell r="AG2">
            <v>895</v>
          </cell>
          <cell r="AH2">
            <v>0.85</v>
          </cell>
          <cell r="AI2">
            <v>0.95</v>
          </cell>
          <cell r="AJ2">
            <v>5.2650321074138935</v>
          </cell>
          <cell r="AK2">
            <v>1.9295774647887325</v>
          </cell>
          <cell r="AL2">
            <v>9.7678571428571423</v>
          </cell>
          <cell r="AM2">
            <v>14.455882352941176</v>
          </cell>
          <cell r="AN2">
            <v>31</v>
          </cell>
          <cell r="AO2">
            <v>547</v>
          </cell>
          <cell r="AP2">
            <v>5114.488438339703</v>
          </cell>
          <cell r="AQ2">
            <v>33839344</v>
          </cell>
          <cell r="AR2">
            <v>23992042</v>
          </cell>
          <cell r="AS2">
            <v>29622345</v>
          </cell>
          <cell r="AT2">
            <v>588.35481350682869</v>
          </cell>
          <cell r="AU2">
            <v>18238.999218711688</v>
          </cell>
          <cell r="AV2">
            <v>588.35481350682869</v>
          </cell>
          <cell r="AW2">
            <v>18238.999218711688</v>
          </cell>
          <cell r="AX2">
            <v>4192.3114459999997</v>
          </cell>
          <cell r="AY2">
            <v>4717.562097</v>
          </cell>
          <cell r="AZ2">
            <v>52.418090999999997</v>
          </cell>
          <cell r="BA2">
            <v>73</v>
          </cell>
          <cell r="BB2">
            <v>124</v>
          </cell>
        </row>
        <row r="3">
          <cell r="B3">
            <v>36845</v>
          </cell>
          <cell r="C3">
            <v>1850</v>
          </cell>
          <cell r="D3">
            <v>10677</v>
          </cell>
          <cell r="E3">
            <v>1747</v>
          </cell>
          <cell r="F3">
            <v>635</v>
          </cell>
          <cell r="G3">
            <v>1235</v>
          </cell>
          <cell r="H3">
            <v>927</v>
          </cell>
          <cell r="I3">
            <v>396</v>
          </cell>
          <cell r="J3">
            <v>4076</v>
          </cell>
          <cell r="K3">
            <v>1227</v>
          </cell>
          <cell r="L3">
            <v>86884</v>
          </cell>
          <cell r="M3">
            <v>4310</v>
          </cell>
          <cell r="N3">
            <v>24875</v>
          </cell>
          <cell r="O3">
            <v>4213.1083289999997</v>
          </cell>
          <cell r="P3">
            <v>34.505147000000001</v>
          </cell>
          <cell r="Q3">
            <v>3752.7784280000001</v>
          </cell>
          <cell r="R3">
            <v>20500</v>
          </cell>
          <cell r="S3">
            <v>7.96</v>
          </cell>
          <cell r="T3">
            <v>1.59</v>
          </cell>
          <cell r="U3">
            <v>1.82</v>
          </cell>
          <cell r="V3">
            <v>1.33</v>
          </cell>
          <cell r="W3">
            <v>180</v>
          </cell>
          <cell r="X3">
            <v>5.7713513513513517</v>
          </cell>
          <cell r="Y3">
            <v>108504</v>
          </cell>
          <cell r="Z3">
            <v>957</v>
          </cell>
          <cell r="AA3">
            <v>298</v>
          </cell>
          <cell r="AB3">
            <v>419</v>
          </cell>
          <cell r="AC3">
            <v>331.76666666666665</v>
          </cell>
          <cell r="AD3">
            <v>878.8</v>
          </cell>
          <cell r="AE3">
            <v>767</v>
          </cell>
          <cell r="AF3">
            <v>30</v>
          </cell>
          <cell r="AG3">
            <v>876</v>
          </cell>
          <cell r="AH3">
            <v>0.85</v>
          </cell>
          <cell r="AI3">
            <v>0.95</v>
          </cell>
          <cell r="AJ3">
            <v>5.5143237841439037</v>
          </cell>
          <cell r="AK3">
            <v>1.9191176470588236</v>
          </cell>
          <cell r="AL3">
            <v>9.709090909090909</v>
          </cell>
          <cell r="AM3">
            <v>14.442622950819672</v>
          </cell>
          <cell r="AN3">
            <v>61</v>
          </cell>
          <cell r="AO3">
            <v>534</v>
          </cell>
          <cell r="AP3">
            <v>4643.3965950724159</v>
          </cell>
          <cell r="AQ3">
            <v>30588257</v>
          </cell>
          <cell r="AR3">
            <v>22113127</v>
          </cell>
          <cell r="AS3">
            <v>28321667</v>
          </cell>
          <cell r="AT3">
            <v>568.20842418808195</v>
          </cell>
          <cell r="AU3">
            <v>17046.252725642458</v>
          </cell>
          <cell r="AV3">
            <v>578.44675318613349</v>
          </cell>
          <cell r="AW3">
            <v>35285.251944354146</v>
          </cell>
          <cell r="AX3">
            <v>4202.0568149999999</v>
          </cell>
          <cell r="AY3">
            <v>4732.0090620000001</v>
          </cell>
          <cell r="AZ3">
            <v>52.484954999999999</v>
          </cell>
          <cell r="BA3">
            <v>70</v>
          </cell>
          <cell r="BB3">
            <v>124</v>
          </cell>
        </row>
        <row r="4">
          <cell r="B4">
            <v>36875</v>
          </cell>
          <cell r="C4">
            <v>1873</v>
          </cell>
          <cell r="D4">
            <v>10805</v>
          </cell>
          <cell r="E4">
            <v>1768</v>
          </cell>
          <cell r="F4">
            <v>643</v>
          </cell>
          <cell r="G4">
            <v>1249</v>
          </cell>
          <cell r="H4">
            <v>937</v>
          </cell>
          <cell r="I4">
            <v>401</v>
          </cell>
          <cell r="J4">
            <v>4125</v>
          </cell>
          <cell r="K4">
            <v>1242</v>
          </cell>
          <cell r="L4">
            <v>87947</v>
          </cell>
          <cell r="M4">
            <v>4363</v>
          </cell>
          <cell r="N4">
            <v>25169</v>
          </cell>
          <cell r="O4">
            <v>4196.0602289999997</v>
          </cell>
          <cell r="P4">
            <v>34.325823999999997</v>
          </cell>
          <cell r="Q4">
            <v>3737.937281</v>
          </cell>
          <cell r="R4">
            <v>20800</v>
          </cell>
          <cell r="S4">
            <v>7.96</v>
          </cell>
          <cell r="T4">
            <v>1.59</v>
          </cell>
          <cell r="U4">
            <v>1.82</v>
          </cell>
          <cell r="V4">
            <v>1.33</v>
          </cell>
          <cell r="W4">
            <v>183</v>
          </cell>
          <cell r="X4">
            <v>5.7688200747463965</v>
          </cell>
          <cell r="Y4">
            <v>109826</v>
          </cell>
          <cell r="Z4">
            <v>969</v>
          </cell>
          <cell r="AA4">
            <v>301</v>
          </cell>
          <cell r="AB4">
            <v>424</v>
          </cell>
          <cell r="AC4">
            <v>311.96774193548384</v>
          </cell>
          <cell r="AD4">
            <v>832.83870967741939</v>
          </cell>
          <cell r="AE4">
            <v>740</v>
          </cell>
          <cell r="AF4">
            <v>31</v>
          </cell>
          <cell r="AG4">
            <v>845</v>
          </cell>
          <cell r="AH4">
            <v>0.85</v>
          </cell>
          <cell r="AI4">
            <v>0.95</v>
          </cell>
          <cell r="AJ4">
            <v>5.324485733244857</v>
          </cell>
          <cell r="AK4">
            <v>1.930232558139535</v>
          </cell>
          <cell r="AL4">
            <v>9.7799999999999994</v>
          </cell>
          <cell r="AM4">
            <v>14.661290322580646</v>
          </cell>
          <cell r="AN4">
            <v>92</v>
          </cell>
          <cell r="AO4">
            <v>489</v>
          </cell>
          <cell r="AP4">
            <v>4661.8010374857167</v>
          </cell>
          <cell r="AQ4">
            <v>30054968</v>
          </cell>
          <cell r="AR4">
            <v>21263326</v>
          </cell>
          <cell r="AS4">
            <v>28836329</v>
          </cell>
          <cell r="AT4">
            <v>526.02711578457331</v>
          </cell>
          <cell r="AU4">
            <v>16306.840589321771</v>
          </cell>
          <cell r="AV4">
            <v>560.78361449647741</v>
          </cell>
          <cell r="AW4">
            <v>51592.092533675917</v>
          </cell>
          <cell r="AX4">
            <v>4185.1215000000002</v>
          </cell>
          <cell r="AY4">
            <v>4742.4916270000003</v>
          </cell>
          <cell r="AZ4">
            <v>52.284886</v>
          </cell>
          <cell r="BA4">
            <v>63</v>
          </cell>
          <cell r="BB4">
            <v>120</v>
          </cell>
        </row>
        <row r="5">
          <cell r="B5">
            <v>36906</v>
          </cell>
          <cell r="C5">
            <v>1895</v>
          </cell>
          <cell r="D5">
            <v>10935</v>
          </cell>
          <cell r="E5">
            <v>1789</v>
          </cell>
          <cell r="F5">
            <v>651</v>
          </cell>
          <cell r="G5">
            <v>1265</v>
          </cell>
          <cell r="H5">
            <v>948</v>
          </cell>
          <cell r="I5">
            <v>406</v>
          </cell>
          <cell r="J5">
            <v>4175</v>
          </cell>
          <cell r="K5">
            <v>1257</v>
          </cell>
          <cell r="L5">
            <v>89006</v>
          </cell>
          <cell r="M5">
            <v>4416</v>
          </cell>
          <cell r="N5">
            <v>25482</v>
          </cell>
          <cell r="O5">
            <v>4205.3888829999996</v>
          </cell>
          <cell r="P5">
            <v>34.512622999999998</v>
          </cell>
          <cell r="Q5">
            <v>3746.2583490000002</v>
          </cell>
          <cell r="R5">
            <v>21000</v>
          </cell>
          <cell r="S5">
            <v>7.96</v>
          </cell>
          <cell r="T5">
            <v>1.59</v>
          </cell>
          <cell r="U5">
            <v>1.82</v>
          </cell>
          <cell r="V5">
            <v>1.33</v>
          </cell>
          <cell r="W5">
            <v>185</v>
          </cell>
          <cell r="X5">
            <v>5.7704485488126647</v>
          </cell>
          <cell r="Y5">
            <v>111155</v>
          </cell>
          <cell r="Z5">
            <v>980</v>
          </cell>
          <cell r="AA5">
            <v>305</v>
          </cell>
          <cell r="AB5">
            <v>429</v>
          </cell>
          <cell r="AC5">
            <v>337.58064516129031</v>
          </cell>
          <cell r="AD5">
            <v>887.93548387096769</v>
          </cell>
          <cell r="AE5">
            <v>973</v>
          </cell>
          <cell r="AF5">
            <v>31</v>
          </cell>
          <cell r="AG5">
            <v>1112</v>
          </cell>
          <cell r="AH5">
            <v>0.85</v>
          </cell>
          <cell r="AI5">
            <v>0.95</v>
          </cell>
          <cell r="AJ5">
            <v>5.2652439024390247</v>
          </cell>
          <cell r="AK5">
            <v>1.9219858156028369</v>
          </cell>
          <cell r="AL5">
            <v>9.7377049180327866</v>
          </cell>
          <cell r="AM5">
            <v>14.621212121212121</v>
          </cell>
          <cell r="AN5">
            <v>123</v>
          </cell>
          <cell r="AO5">
            <v>594</v>
          </cell>
          <cell r="AP5">
            <v>5016.9008017143724</v>
          </cell>
          <cell r="AQ5">
            <v>32719134</v>
          </cell>
          <cell r="AR5">
            <v>23916910</v>
          </cell>
          <cell r="AS5">
            <v>29395743</v>
          </cell>
          <cell r="AT5">
            <v>586.66322257611466</v>
          </cell>
          <cell r="AU5">
            <v>18186.559899859556</v>
          </cell>
          <cell r="AV5">
            <v>567.30611734581692</v>
          </cell>
          <cell r="AW5">
            <v>69778.652433535477</v>
          </cell>
          <cell r="AX5">
            <v>4185.102605</v>
          </cell>
          <cell r="AY5">
            <v>4747.0260939999998</v>
          </cell>
          <cell r="AZ5">
            <v>52.330798999999999</v>
          </cell>
          <cell r="BA5">
            <v>76</v>
          </cell>
          <cell r="BB5">
            <v>124</v>
          </cell>
        </row>
        <row r="6">
          <cell r="B6">
            <v>36937</v>
          </cell>
          <cell r="C6">
            <v>1805</v>
          </cell>
          <cell r="D6">
            <v>10414</v>
          </cell>
          <cell r="E6">
            <v>1704</v>
          </cell>
          <cell r="F6">
            <v>620</v>
          </cell>
          <cell r="G6">
            <v>1204</v>
          </cell>
          <cell r="H6">
            <v>903</v>
          </cell>
          <cell r="I6">
            <v>387</v>
          </cell>
          <cell r="J6">
            <v>3976</v>
          </cell>
          <cell r="K6">
            <v>1197</v>
          </cell>
          <cell r="L6">
            <v>84774</v>
          </cell>
          <cell r="M6">
            <v>4205</v>
          </cell>
          <cell r="N6">
            <v>24261</v>
          </cell>
          <cell r="O6">
            <v>4243.6888939999999</v>
          </cell>
          <cell r="P6">
            <v>34.827024000000002</v>
          </cell>
          <cell r="Q6">
            <v>3779.086237</v>
          </cell>
          <cell r="R6">
            <v>20000</v>
          </cell>
          <cell r="S6">
            <v>7.96</v>
          </cell>
          <cell r="T6">
            <v>1.59</v>
          </cell>
          <cell r="U6">
            <v>1.82</v>
          </cell>
          <cell r="V6">
            <v>1.33</v>
          </cell>
          <cell r="W6">
            <v>176</v>
          </cell>
          <cell r="X6">
            <v>5.7695290858725761</v>
          </cell>
          <cell r="Y6">
            <v>105856</v>
          </cell>
          <cell r="Z6">
            <v>934</v>
          </cell>
          <cell r="AA6">
            <v>290</v>
          </cell>
          <cell r="AB6">
            <v>409</v>
          </cell>
          <cell r="AC6">
            <v>333.51724137931035</v>
          </cell>
          <cell r="AD6">
            <v>899.13793103448279</v>
          </cell>
          <cell r="AE6">
            <v>750</v>
          </cell>
          <cell r="AF6">
            <v>29</v>
          </cell>
          <cell r="AG6">
            <v>857</v>
          </cell>
          <cell r="AH6">
            <v>0.85</v>
          </cell>
          <cell r="AI6">
            <v>0.95</v>
          </cell>
          <cell r="AJ6">
            <v>5.4555329260013581</v>
          </cell>
          <cell r="AK6">
            <v>1.925</v>
          </cell>
          <cell r="AL6">
            <v>9.8148148148148149</v>
          </cell>
          <cell r="AM6">
            <v>14.583333333333334</v>
          </cell>
          <cell r="AN6">
            <v>152</v>
          </cell>
          <cell r="AO6">
            <v>530</v>
          </cell>
          <cell r="AP6">
            <v>4604.2403222313724</v>
          </cell>
          <cell r="AQ6">
            <v>29037272</v>
          </cell>
          <cell r="AR6">
            <v>21620862</v>
          </cell>
          <cell r="AS6">
            <v>27663236</v>
          </cell>
          <cell r="AT6">
            <v>600.38182563601072</v>
          </cell>
          <cell r="AU6">
            <v>16810.691117808299</v>
          </cell>
          <cell r="AV6">
            <v>573.43936126717733</v>
          </cell>
          <cell r="AW6">
            <v>86589.343551343773</v>
          </cell>
          <cell r="AX6">
            <v>4205.7091920000003</v>
          </cell>
          <cell r="AY6">
            <v>4764.005811</v>
          </cell>
          <cell r="AZ6">
            <v>52.643915999999997</v>
          </cell>
          <cell r="BA6">
            <v>70</v>
          </cell>
          <cell r="BB6">
            <v>150</v>
          </cell>
        </row>
        <row r="7">
          <cell r="B7">
            <v>36965</v>
          </cell>
          <cell r="C7">
            <v>1918</v>
          </cell>
          <cell r="D7">
            <v>11067</v>
          </cell>
          <cell r="E7">
            <v>1810</v>
          </cell>
          <cell r="F7">
            <v>658</v>
          </cell>
          <cell r="G7">
            <v>1280</v>
          </cell>
          <cell r="H7">
            <v>960</v>
          </cell>
          <cell r="I7">
            <v>411</v>
          </cell>
          <cell r="J7">
            <v>4224</v>
          </cell>
          <cell r="K7">
            <v>1272</v>
          </cell>
          <cell r="L7">
            <v>90065</v>
          </cell>
          <cell r="M7">
            <v>4468</v>
          </cell>
          <cell r="N7">
            <v>25781</v>
          </cell>
          <cell r="O7">
            <v>4212.6344390000004</v>
          </cell>
          <cell r="P7">
            <v>34.591870999999998</v>
          </cell>
          <cell r="Q7">
            <v>3752.6944410000001</v>
          </cell>
          <cell r="R7">
            <v>21200</v>
          </cell>
          <cell r="S7">
            <v>7.96</v>
          </cell>
          <cell r="T7">
            <v>1.59</v>
          </cell>
          <cell r="U7">
            <v>1.82</v>
          </cell>
          <cell r="V7">
            <v>1.33</v>
          </cell>
          <cell r="W7">
            <v>187</v>
          </cell>
          <cell r="X7">
            <v>5.7700729927007295</v>
          </cell>
          <cell r="Y7">
            <v>112474</v>
          </cell>
          <cell r="Z7">
            <v>992</v>
          </cell>
          <cell r="AA7">
            <v>309</v>
          </cell>
          <cell r="AB7">
            <v>434</v>
          </cell>
          <cell r="AC7">
            <v>336.58064516129031</v>
          </cell>
          <cell r="AD7">
            <v>895.80645161290317</v>
          </cell>
          <cell r="AE7">
            <v>811</v>
          </cell>
          <cell r="AF7">
            <v>31</v>
          </cell>
          <cell r="AG7">
            <v>926</v>
          </cell>
          <cell r="AH7">
            <v>0.85</v>
          </cell>
          <cell r="AI7">
            <v>0.95</v>
          </cell>
          <cell r="AJ7">
            <v>5.2115501519756835</v>
          </cell>
          <cell r="AK7">
            <v>1.9230769230769231</v>
          </cell>
          <cell r="AL7">
            <v>9.721311475409836</v>
          </cell>
          <cell r="AM7">
            <v>14.447761194029852</v>
          </cell>
          <cell r="AN7">
            <v>183</v>
          </cell>
          <cell r="AO7">
            <v>593</v>
          </cell>
          <cell r="AP7">
            <v>5129.5386419359784</v>
          </cell>
          <cell r="AQ7">
            <v>32466761</v>
          </cell>
          <cell r="AR7">
            <v>23315038</v>
          </cell>
          <cell r="AS7">
            <v>30552833</v>
          </cell>
          <cell r="AT7">
            <v>578.77021966853215</v>
          </cell>
          <cell r="AU7">
            <v>17941.876809724497</v>
          </cell>
          <cell r="AV7">
            <v>574.3473646212542</v>
          </cell>
          <cell r="AW7">
            <v>104531.22036106826</v>
          </cell>
          <cell r="AX7">
            <v>4212.0191100000002</v>
          </cell>
          <cell r="AY7">
            <v>4765.7973499999998</v>
          </cell>
          <cell r="AZ7">
            <v>52.750444000000002</v>
          </cell>
          <cell r="BA7">
            <v>80</v>
          </cell>
          <cell r="BB7">
            <v>236</v>
          </cell>
        </row>
        <row r="8">
          <cell r="B8">
            <v>36996</v>
          </cell>
          <cell r="C8">
            <v>1850</v>
          </cell>
          <cell r="D8">
            <v>10677</v>
          </cell>
          <cell r="E8">
            <v>1747</v>
          </cell>
          <cell r="F8">
            <v>635</v>
          </cell>
          <cell r="G8">
            <v>1235</v>
          </cell>
          <cell r="H8">
            <v>927</v>
          </cell>
          <cell r="I8">
            <v>396</v>
          </cell>
          <cell r="J8">
            <v>4076</v>
          </cell>
          <cell r="K8">
            <v>1227</v>
          </cell>
          <cell r="L8">
            <v>86884</v>
          </cell>
          <cell r="M8">
            <v>4310</v>
          </cell>
          <cell r="N8">
            <v>24875</v>
          </cell>
          <cell r="O8">
            <v>4213.1083289999997</v>
          </cell>
          <cell r="P8">
            <v>34.505147000000001</v>
          </cell>
          <cell r="Q8">
            <v>3752.7784280000001</v>
          </cell>
          <cell r="R8">
            <v>20500</v>
          </cell>
          <cell r="S8">
            <v>7.96</v>
          </cell>
          <cell r="T8">
            <v>1.59</v>
          </cell>
          <cell r="U8">
            <v>1.82</v>
          </cell>
          <cell r="V8">
            <v>1.33</v>
          </cell>
          <cell r="W8">
            <v>180</v>
          </cell>
          <cell r="X8">
            <v>5.7713513513513517</v>
          </cell>
          <cell r="Y8">
            <v>108504</v>
          </cell>
          <cell r="Z8">
            <v>957</v>
          </cell>
          <cell r="AA8">
            <v>298</v>
          </cell>
          <cell r="AB8">
            <v>419</v>
          </cell>
          <cell r="AC8">
            <v>337.86666666666667</v>
          </cell>
          <cell r="AD8">
            <v>908.86666666666667</v>
          </cell>
          <cell r="AE8">
            <v>800</v>
          </cell>
          <cell r="AF8">
            <v>30</v>
          </cell>
          <cell r="AG8">
            <v>914</v>
          </cell>
          <cell r="AH8">
            <v>0.85</v>
          </cell>
          <cell r="AI8">
            <v>0.95</v>
          </cell>
          <cell r="AJ8">
            <v>4.9541666666666666</v>
          </cell>
          <cell r="AK8">
            <v>1.9197530864197532</v>
          </cell>
          <cell r="AL8">
            <v>9.8360655737704921</v>
          </cell>
          <cell r="AM8">
            <v>14.548387096774194</v>
          </cell>
          <cell r="AN8">
            <v>213</v>
          </cell>
          <cell r="AO8">
            <v>600</v>
          </cell>
          <cell r="AP8">
            <v>5281.2479000188541</v>
          </cell>
          <cell r="AQ8">
            <v>31733023</v>
          </cell>
          <cell r="AR8">
            <v>23382060</v>
          </cell>
          <cell r="AS8">
            <v>30172429</v>
          </cell>
          <cell r="AT8">
            <v>590.21167529551406</v>
          </cell>
          <cell r="AU8">
            <v>17706.350258865423</v>
          </cell>
          <cell r="AV8">
            <v>576.59231424497023</v>
          </cell>
          <cell r="AW8">
            <v>122237.57061993369</v>
          </cell>
          <cell r="AX8">
            <v>4218.315192</v>
          </cell>
          <cell r="AY8">
            <v>4768.6681950000002</v>
          </cell>
          <cell r="AZ8">
            <v>52.858938000000002</v>
          </cell>
          <cell r="BA8">
            <v>79</v>
          </cell>
          <cell r="BB8">
            <v>249</v>
          </cell>
        </row>
        <row r="9">
          <cell r="B9">
            <v>37026</v>
          </cell>
          <cell r="C9">
            <v>1918</v>
          </cell>
          <cell r="D9">
            <v>11067</v>
          </cell>
          <cell r="E9">
            <v>1810</v>
          </cell>
          <cell r="F9">
            <v>658</v>
          </cell>
          <cell r="G9">
            <v>1280</v>
          </cell>
          <cell r="H9">
            <v>960</v>
          </cell>
          <cell r="I9">
            <v>411</v>
          </cell>
          <cell r="J9">
            <v>4224</v>
          </cell>
          <cell r="K9">
            <v>1272</v>
          </cell>
          <cell r="L9">
            <v>90065</v>
          </cell>
          <cell r="M9">
            <v>4468</v>
          </cell>
          <cell r="N9">
            <v>25781</v>
          </cell>
          <cell r="O9">
            <v>4212.6344390000004</v>
          </cell>
          <cell r="P9">
            <v>34.591870999999998</v>
          </cell>
          <cell r="Q9">
            <v>3752.6944410000001</v>
          </cell>
          <cell r="R9">
            <v>21200</v>
          </cell>
          <cell r="S9">
            <v>7.96</v>
          </cell>
          <cell r="T9">
            <v>1.59</v>
          </cell>
          <cell r="U9">
            <v>1.82</v>
          </cell>
          <cell r="V9">
            <v>1.33</v>
          </cell>
          <cell r="W9">
            <v>187</v>
          </cell>
          <cell r="X9">
            <v>5.7700729927007295</v>
          </cell>
          <cell r="Y9">
            <v>112474</v>
          </cell>
          <cell r="Z9">
            <v>992</v>
          </cell>
          <cell r="AA9">
            <v>309</v>
          </cell>
          <cell r="AB9">
            <v>434</v>
          </cell>
          <cell r="AC9">
            <v>325.38709677419354</v>
          </cell>
          <cell r="AD9">
            <v>896.06451612903231</v>
          </cell>
          <cell r="AE9">
            <v>808</v>
          </cell>
          <cell r="AF9">
            <v>31</v>
          </cell>
          <cell r="AG9">
            <v>923</v>
          </cell>
          <cell r="AH9">
            <v>0.85</v>
          </cell>
          <cell r="AI9">
            <v>0.95</v>
          </cell>
          <cell r="AJ9">
            <v>4.8566392479435958</v>
          </cell>
          <cell r="AK9">
            <v>1.9272727272727272</v>
          </cell>
          <cell r="AL9">
            <v>9.721311475409836</v>
          </cell>
          <cell r="AM9">
            <v>14.444444444444445</v>
          </cell>
          <cell r="AN9">
            <v>244</v>
          </cell>
          <cell r="AO9">
            <v>593</v>
          </cell>
          <cell r="AP9">
            <v>5472.8211043720094</v>
          </cell>
          <cell r="AQ9">
            <v>31974588</v>
          </cell>
          <cell r="AR9">
            <v>24588714</v>
          </cell>
          <cell r="AS9">
            <v>31327808</v>
          </cell>
          <cell r="AT9">
            <v>575.8465065178541</v>
          </cell>
          <cell r="AU9">
            <v>17851.241702053478</v>
          </cell>
          <cell r="AV9">
            <v>576.49717004932995</v>
          </cell>
          <cell r="AW9">
            <v>140088.81232198718</v>
          </cell>
          <cell r="AX9">
            <v>4219.1502979999996</v>
          </cell>
          <cell r="AY9">
            <v>4766.7697399999997</v>
          </cell>
          <cell r="AZ9">
            <v>52.885663999999998</v>
          </cell>
          <cell r="BA9">
            <v>76</v>
          </cell>
          <cell r="BB9">
            <v>269</v>
          </cell>
        </row>
        <row r="10">
          <cell r="B10">
            <v>37057</v>
          </cell>
          <cell r="C10">
            <v>1895</v>
          </cell>
          <cell r="D10">
            <v>10935</v>
          </cell>
          <cell r="E10">
            <v>1789</v>
          </cell>
          <cell r="F10">
            <v>651</v>
          </cell>
          <cell r="G10">
            <v>1265</v>
          </cell>
          <cell r="H10">
            <v>948</v>
          </cell>
          <cell r="I10">
            <v>406</v>
          </cell>
          <cell r="J10">
            <v>4175</v>
          </cell>
          <cell r="K10">
            <v>1257</v>
          </cell>
          <cell r="L10">
            <v>89006</v>
          </cell>
          <cell r="M10">
            <v>4416</v>
          </cell>
          <cell r="N10">
            <v>25482</v>
          </cell>
          <cell r="O10">
            <v>4230.3462799999998</v>
          </cell>
          <cell r="P10">
            <v>34.73912</v>
          </cell>
          <cell r="Q10">
            <v>3768.284979</v>
          </cell>
          <cell r="R10">
            <v>21000</v>
          </cell>
          <cell r="S10">
            <v>7.96</v>
          </cell>
          <cell r="T10">
            <v>1.59</v>
          </cell>
          <cell r="U10">
            <v>1.82</v>
          </cell>
          <cell r="V10">
            <v>1.33</v>
          </cell>
          <cell r="W10">
            <v>185</v>
          </cell>
          <cell r="X10">
            <v>5.7704485488126647</v>
          </cell>
          <cell r="Y10">
            <v>111155</v>
          </cell>
          <cell r="Z10">
            <v>980</v>
          </cell>
          <cell r="AA10">
            <v>305</v>
          </cell>
          <cell r="AB10">
            <v>429</v>
          </cell>
          <cell r="AC10">
            <v>314.96666666666664</v>
          </cell>
          <cell r="AD10">
            <v>856.33333333333337</v>
          </cell>
          <cell r="AE10">
            <v>798</v>
          </cell>
          <cell r="AF10">
            <v>30</v>
          </cell>
          <cell r="AG10">
            <v>912</v>
          </cell>
          <cell r="AH10">
            <v>0.85</v>
          </cell>
          <cell r="AI10">
            <v>0.95</v>
          </cell>
          <cell r="AJ10">
            <v>4.8781407035175883</v>
          </cell>
          <cell r="AK10">
            <v>1.9230769230769231</v>
          </cell>
          <cell r="AL10">
            <v>9.8392857142857135</v>
          </cell>
          <cell r="AM10">
            <v>14.525423728813559</v>
          </cell>
          <cell r="AN10">
            <v>274</v>
          </cell>
          <cell r="AO10">
            <v>551</v>
          </cell>
          <cell r="AP10">
            <v>5023.6282958644933</v>
          </cell>
          <cell r="AQ10">
            <v>30366388</v>
          </cell>
          <cell r="AR10">
            <v>23150610</v>
          </cell>
          <cell r="AS10">
            <v>28942162</v>
          </cell>
          <cell r="AT10">
            <v>575.36536635964194</v>
          </cell>
          <cell r="AU10">
            <v>17260.960990789259</v>
          </cell>
          <cell r="AV10">
            <v>576.37279601749606</v>
          </cell>
          <cell r="AW10">
            <v>157349.77331277644</v>
          </cell>
          <cell r="AX10">
            <v>4228.0695169999999</v>
          </cell>
          <cell r="AY10">
            <v>4774.4455049999997</v>
          </cell>
          <cell r="AZ10">
            <v>52.979906999999997</v>
          </cell>
          <cell r="BA10">
            <v>70</v>
          </cell>
          <cell r="BB10">
            <v>283</v>
          </cell>
        </row>
        <row r="11">
          <cell r="B11">
            <v>37087</v>
          </cell>
          <cell r="C11">
            <v>1918</v>
          </cell>
          <cell r="D11">
            <v>11067</v>
          </cell>
          <cell r="E11">
            <v>1810</v>
          </cell>
          <cell r="F11">
            <v>658</v>
          </cell>
          <cell r="G11">
            <v>1280</v>
          </cell>
          <cell r="H11">
            <v>960</v>
          </cell>
          <cell r="I11">
            <v>411</v>
          </cell>
          <cell r="J11">
            <v>4224</v>
          </cell>
          <cell r="K11">
            <v>1272</v>
          </cell>
          <cell r="L11">
            <v>90065</v>
          </cell>
          <cell r="M11">
            <v>4468</v>
          </cell>
          <cell r="N11">
            <v>25781</v>
          </cell>
          <cell r="O11">
            <v>4212.6344390000004</v>
          </cell>
          <cell r="P11">
            <v>34.591870999999998</v>
          </cell>
          <cell r="Q11">
            <v>3752.6944410000001</v>
          </cell>
          <cell r="R11">
            <v>21200</v>
          </cell>
          <cell r="S11">
            <v>7.96</v>
          </cell>
          <cell r="T11">
            <v>1.59</v>
          </cell>
          <cell r="U11">
            <v>1.82</v>
          </cell>
          <cell r="V11">
            <v>1.33</v>
          </cell>
          <cell r="W11">
            <v>187</v>
          </cell>
          <cell r="X11">
            <v>5.7700729927007295</v>
          </cell>
          <cell r="Y11">
            <v>112474</v>
          </cell>
          <cell r="Z11">
            <v>992</v>
          </cell>
          <cell r="AA11">
            <v>309</v>
          </cell>
          <cell r="AB11">
            <v>434</v>
          </cell>
          <cell r="AC11">
            <v>331.90322580645159</v>
          </cell>
          <cell r="AD11">
            <v>880.0322580645161</v>
          </cell>
          <cell r="AE11">
            <v>660</v>
          </cell>
          <cell r="AF11">
            <v>31</v>
          </cell>
          <cell r="AG11">
            <v>754</v>
          </cell>
          <cell r="AH11">
            <v>0.85</v>
          </cell>
          <cell r="AI11">
            <v>0.95</v>
          </cell>
          <cell r="AJ11">
            <v>5.0824865511057977</v>
          </cell>
          <cell r="AK11">
            <v>1.919463087248322</v>
          </cell>
          <cell r="AL11">
            <v>9.8103448275862064</v>
          </cell>
          <cell r="AM11">
            <v>14.546875</v>
          </cell>
          <cell r="AN11">
            <v>305</v>
          </cell>
          <cell r="AO11">
            <v>569</v>
          </cell>
          <cell r="AP11">
            <v>5164.0777203669968</v>
          </cell>
          <cell r="AQ11">
            <v>32143595</v>
          </cell>
          <cell r="AR11">
            <v>21959896</v>
          </cell>
          <cell r="AS11">
            <v>31283352</v>
          </cell>
          <cell r="AT11">
            <v>582.37905842807788</v>
          </cell>
          <cell r="AU11">
            <v>18053.750811270413</v>
          </cell>
          <cell r="AV11">
            <v>576.9852767238383</v>
          </cell>
          <cell r="AW11">
            <v>175403.52412404685</v>
          </cell>
          <cell r="AX11">
            <v>4224.5483610000001</v>
          </cell>
          <cell r="AY11">
            <v>4768.742432</v>
          </cell>
          <cell r="AZ11">
            <v>52.969296999999997</v>
          </cell>
          <cell r="BA11">
            <v>77</v>
          </cell>
          <cell r="BB11">
            <v>276</v>
          </cell>
        </row>
        <row r="12">
          <cell r="B12">
            <v>37118</v>
          </cell>
          <cell r="C12">
            <v>1895</v>
          </cell>
          <cell r="D12">
            <v>10935</v>
          </cell>
          <cell r="E12">
            <v>1789</v>
          </cell>
          <cell r="F12">
            <v>651</v>
          </cell>
          <cell r="G12">
            <v>1265</v>
          </cell>
          <cell r="H12">
            <v>948</v>
          </cell>
          <cell r="I12">
            <v>406</v>
          </cell>
          <cell r="J12">
            <v>4175</v>
          </cell>
          <cell r="K12">
            <v>1257</v>
          </cell>
          <cell r="L12">
            <v>89006</v>
          </cell>
          <cell r="M12">
            <v>4415</v>
          </cell>
          <cell r="N12">
            <v>25477</v>
          </cell>
          <cell r="O12">
            <v>4205.3832220000004</v>
          </cell>
          <cell r="P12">
            <v>34.512622999999998</v>
          </cell>
          <cell r="Q12">
            <v>3746.2526889999999</v>
          </cell>
          <cell r="R12">
            <v>21000</v>
          </cell>
          <cell r="S12">
            <v>7.96</v>
          </cell>
          <cell r="T12">
            <v>1.59</v>
          </cell>
          <cell r="U12">
            <v>1.82</v>
          </cell>
          <cell r="V12">
            <v>1.33</v>
          </cell>
          <cell r="W12">
            <v>185</v>
          </cell>
          <cell r="X12">
            <v>5.7704485488126647</v>
          </cell>
          <cell r="Y12">
            <v>111155</v>
          </cell>
          <cell r="Z12">
            <v>980</v>
          </cell>
          <cell r="AA12">
            <v>305</v>
          </cell>
          <cell r="AB12">
            <v>429</v>
          </cell>
          <cell r="AC12">
            <v>339.09677419354841</v>
          </cell>
          <cell r="AD12">
            <v>883.0322580645161</v>
          </cell>
          <cell r="AE12">
            <v>706</v>
          </cell>
          <cell r="AF12">
            <v>31</v>
          </cell>
          <cell r="AG12">
            <v>806</v>
          </cell>
          <cell r="AH12">
            <v>0.85</v>
          </cell>
          <cell r="AI12">
            <v>0.95</v>
          </cell>
          <cell r="AJ12">
            <v>5.2284172661870505</v>
          </cell>
          <cell r="AK12">
            <v>1.9254658385093169</v>
          </cell>
          <cell r="AL12">
            <v>9.745454545454546</v>
          </cell>
          <cell r="AM12">
            <v>14.538461538461538</v>
          </cell>
          <cell r="AN12">
            <v>336</v>
          </cell>
          <cell r="AO12">
            <v>536</v>
          </cell>
          <cell r="AP12">
            <v>5081.4521304202544</v>
          </cell>
          <cell r="AQ12">
            <v>33278880</v>
          </cell>
          <cell r="AR12">
            <v>22105308</v>
          </cell>
          <cell r="AS12">
            <v>31380838</v>
          </cell>
          <cell r="AT12">
            <v>580.56527087999348</v>
          </cell>
          <cell r="AU12">
            <v>17997.523397279798</v>
          </cell>
          <cell r="AV12">
            <v>577.31655976515412</v>
          </cell>
          <cell r="AW12">
            <v>193401.04752132663</v>
          </cell>
          <cell r="AX12">
            <v>4225.9039579999999</v>
          </cell>
          <cell r="AY12">
            <v>4768.4457590000002</v>
          </cell>
          <cell r="AZ12">
            <v>52.991294000000003</v>
          </cell>
          <cell r="BA12">
            <v>73</v>
          </cell>
          <cell r="BB12">
            <v>287</v>
          </cell>
        </row>
        <row r="13">
          <cell r="B13">
            <v>37149</v>
          </cell>
          <cell r="C13">
            <v>1852</v>
          </cell>
          <cell r="D13">
            <v>10668</v>
          </cell>
          <cell r="E13">
            <v>1749</v>
          </cell>
          <cell r="F13">
            <v>636</v>
          </cell>
          <cell r="G13">
            <v>1230</v>
          </cell>
          <cell r="H13">
            <v>922</v>
          </cell>
          <cell r="I13">
            <v>395</v>
          </cell>
          <cell r="J13">
            <v>4075</v>
          </cell>
          <cell r="K13">
            <v>1228</v>
          </cell>
          <cell r="L13">
            <v>86914</v>
          </cell>
          <cell r="M13">
            <v>4310</v>
          </cell>
          <cell r="N13">
            <v>24823</v>
          </cell>
          <cell r="O13">
            <v>4209.7867340000003</v>
          </cell>
          <cell r="P13">
            <v>34.519888000000002</v>
          </cell>
          <cell r="Q13">
            <v>3756.4150089999998</v>
          </cell>
          <cell r="R13">
            <v>20600</v>
          </cell>
          <cell r="S13">
            <v>7.96</v>
          </cell>
          <cell r="T13">
            <v>1.59</v>
          </cell>
          <cell r="U13">
            <v>1.82</v>
          </cell>
          <cell r="V13">
            <v>1.33</v>
          </cell>
          <cell r="W13">
            <v>180</v>
          </cell>
          <cell r="X13">
            <v>5.7602591792656588</v>
          </cell>
          <cell r="Y13">
            <v>108485.57748485374</v>
          </cell>
          <cell r="Z13">
            <v>957</v>
          </cell>
          <cell r="AA13">
            <v>296</v>
          </cell>
          <cell r="AB13">
            <v>421</v>
          </cell>
          <cell r="AC13">
            <v>330.36666666666667</v>
          </cell>
          <cell r="AD13">
            <v>910.3</v>
          </cell>
          <cell r="AE13">
            <v>671</v>
          </cell>
          <cell r="AF13">
            <v>30</v>
          </cell>
          <cell r="AG13">
            <v>766</v>
          </cell>
          <cell r="AH13">
            <v>0.85</v>
          </cell>
          <cell r="AI13">
            <v>0.95</v>
          </cell>
          <cell r="AJ13">
            <v>5.312459651387992</v>
          </cell>
          <cell r="AK13">
            <v>1.9197080291970803</v>
          </cell>
          <cell r="AL13">
            <v>10.017857142857142</v>
          </cell>
          <cell r="AM13">
            <v>14.793103448275861</v>
          </cell>
          <cell r="AN13">
            <v>366</v>
          </cell>
          <cell r="AO13">
            <v>561</v>
          </cell>
          <cell r="AP13">
            <v>4981.6251519575644</v>
          </cell>
          <cell r="AQ13">
            <v>29062390</v>
          </cell>
          <cell r="AR13">
            <v>21035307</v>
          </cell>
          <cell r="AS13">
            <v>30334488</v>
          </cell>
          <cell r="AT13">
            <v>585.6804028422207</v>
          </cell>
          <cell r="AU13">
            <v>17570.41208526662</v>
          </cell>
          <cell r="AV13">
            <v>578.00399892217331</v>
          </cell>
          <cell r="AW13">
            <v>210971.45960659324</v>
          </cell>
          <cell r="AX13">
            <v>4227.7893389999999</v>
          </cell>
          <cell r="AY13">
            <v>4769.5222789999998</v>
          </cell>
          <cell r="AZ13">
            <v>53.042254</v>
          </cell>
          <cell r="BA13">
            <v>71</v>
          </cell>
          <cell r="BB13">
            <v>277</v>
          </cell>
        </row>
        <row r="15">
          <cell r="B15">
            <v>36448</v>
          </cell>
          <cell r="C15">
            <v>1854</v>
          </cell>
          <cell r="D15">
            <v>11534</v>
          </cell>
          <cell r="E15">
            <v>1644</v>
          </cell>
          <cell r="F15">
            <v>574.82517482517483</v>
          </cell>
          <cell r="G15">
            <v>1456.3670865188933</v>
          </cell>
          <cell r="H15">
            <v>1095.0128470066866</v>
          </cell>
          <cell r="I15">
            <v>386</v>
          </cell>
          <cell r="J15">
            <v>3994</v>
          </cell>
          <cell r="K15">
            <v>907</v>
          </cell>
          <cell r="L15">
            <v>81597</v>
          </cell>
          <cell r="M15">
            <v>4088</v>
          </cell>
          <cell r="N15">
            <v>25433</v>
          </cell>
          <cell r="O15">
            <v>3997.7666873449134</v>
          </cell>
          <cell r="P15">
            <v>52.061910669975184</v>
          </cell>
          <cell r="Q15">
            <v>3585.5125291563277</v>
          </cell>
          <cell r="R15">
            <v>20324.784480000006</v>
          </cell>
          <cell r="S15">
            <v>7.1923430194282361</v>
          </cell>
          <cell r="T15">
            <v>1.5950769230769231</v>
          </cell>
          <cell r="U15">
            <v>1.82</v>
          </cell>
          <cell r="V15">
            <v>1.2822242007409388</v>
          </cell>
          <cell r="W15">
            <v>205.37444933920705</v>
          </cell>
          <cell r="X15">
            <v>6.22</v>
          </cell>
          <cell r="Y15">
            <v>124843.41</v>
          </cell>
          <cell r="Z15">
            <v>993</v>
          </cell>
          <cell r="AA15">
            <v>310</v>
          </cell>
        </row>
        <row r="16">
          <cell r="B16">
            <v>36479</v>
          </cell>
          <cell r="C16">
            <v>1789</v>
          </cell>
          <cell r="D16">
            <v>11130</v>
          </cell>
          <cell r="E16">
            <v>1587</v>
          </cell>
          <cell r="F16">
            <v>554.89510489510496</v>
          </cell>
          <cell r="G16">
            <v>1405.4649359221164</v>
          </cell>
          <cell r="H16">
            <v>1056.7405533248996</v>
          </cell>
          <cell r="I16">
            <v>372</v>
          </cell>
          <cell r="J16">
            <v>3854</v>
          </cell>
          <cell r="K16">
            <v>875</v>
          </cell>
          <cell r="L16">
            <v>78750</v>
          </cell>
          <cell r="M16">
            <v>3808</v>
          </cell>
          <cell r="N16">
            <v>24544</v>
          </cell>
          <cell r="O16">
            <v>3996.2742307692306</v>
          </cell>
          <cell r="P16">
            <v>52.043557692307687</v>
          </cell>
          <cell r="Q16">
            <v>3584.1673221153846</v>
          </cell>
          <cell r="R16">
            <v>18147.129000000001</v>
          </cell>
          <cell r="S16">
            <v>7.3903507697413318</v>
          </cell>
          <cell r="T16">
            <v>1.5950769230769231</v>
          </cell>
          <cell r="U16">
            <v>1.82</v>
          </cell>
          <cell r="V16">
            <v>1.2785024426398186</v>
          </cell>
          <cell r="W16">
            <v>162.34361233480178</v>
          </cell>
          <cell r="X16">
            <v>6.22</v>
          </cell>
          <cell r="Y16">
            <v>120487.5</v>
          </cell>
          <cell r="Z16">
            <v>958</v>
          </cell>
          <cell r="AA16">
            <v>299</v>
          </cell>
        </row>
        <row r="17">
          <cell r="B17">
            <v>36509</v>
          </cell>
          <cell r="C17">
            <v>1765</v>
          </cell>
          <cell r="D17">
            <v>10979</v>
          </cell>
          <cell r="E17">
            <v>1565</v>
          </cell>
          <cell r="F17">
            <v>547.20279720279723</v>
          </cell>
          <cell r="G17">
            <v>1385.669655134481</v>
          </cell>
          <cell r="H17">
            <v>1041.85688355976</v>
          </cell>
          <cell r="I17">
            <v>366</v>
          </cell>
          <cell r="J17">
            <v>3802</v>
          </cell>
          <cell r="K17">
            <v>863</v>
          </cell>
          <cell r="L17">
            <v>77667</v>
          </cell>
          <cell r="M17">
            <v>3887</v>
          </cell>
          <cell r="N17">
            <v>24209</v>
          </cell>
          <cell r="O17">
            <v>3996.4952233250615</v>
          </cell>
          <cell r="P17">
            <v>52.033529776674939</v>
          </cell>
          <cell r="Q17">
            <v>3584.3809261786596</v>
          </cell>
          <cell r="R17">
            <v>17905.167280000001</v>
          </cell>
          <cell r="S17">
            <v>7.1840854376011407</v>
          </cell>
          <cell r="T17">
            <v>1.5950769230769231</v>
          </cell>
          <cell r="U17">
            <v>1.83</v>
          </cell>
          <cell r="V17">
            <v>1.2695215494208387</v>
          </cell>
          <cell r="W17">
            <v>177.99118942731278</v>
          </cell>
          <cell r="X17">
            <v>6.22</v>
          </cell>
          <cell r="Y17">
            <v>118830.51000000001</v>
          </cell>
          <cell r="Z17">
            <v>945</v>
          </cell>
          <cell r="AA17">
            <v>295</v>
          </cell>
        </row>
        <row r="18">
          <cell r="B18">
            <v>36540</v>
          </cell>
          <cell r="C18">
            <v>1899</v>
          </cell>
          <cell r="D18">
            <v>11813</v>
          </cell>
          <cell r="E18">
            <v>1685</v>
          </cell>
          <cell r="F18">
            <v>589.16083916083915</v>
          </cell>
          <cell r="G18">
            <v>1492.1871184203289</v>
          </cell>
          <cell r="H18">
            <v>1121.9452018197962</v>
          </cell>
          <cell r="I18">
            <v>394</v>
          </cell>
          <cell r="J18">
            <v>4090</v>
          </cell>
          <cell r="K18">
            <v>929</v>
          </cell>
          <cell r="L18">
            <v>83572</v>
          </cell>
          <cell r="M18">
            <v>4051</v>
          </cell>
          <cell r="N18">
            <v>26048</v>
          </cell>
          <cell r="O18">
            <v>3998.4080955334985</v>
          </cell>
          <cell r="P18">
            <v>52.067586848635237</v>
          </cell>
          <cell r="Q18">
            <v>3586.0833824441684</v>
          </cell>
          <cell r="R18">
            <v>19598.899320000004</v>
          </cell>
          <cell r="S18">
            <v>7.0716204623777941</v>
          </cell>
          <cell r="T18">
            <v>1.5840000000000001</v>
          </cell>
          <cell r="U18">
            <v>1.82</v>
          </cell>
          <cell r="V18">
            <v>1.260449581881276</v>
          </cell>
          <cell r="W18">
            <v>177.01321585903082</v>
          </cell>
          <cell r="X18">
            <v>6.22</v>
          </cell>
          <cell r="Y18">
            <v>127865.16</v>
          </cell>
          <cell r="Z18">
            <v>1017</v>
          </cell>
          <cell r="AA18">
            <v>318</v>
          </cell>
        </row>
        <row r="19">
          <cell r="B19">
            <v>36571</v>
          </cell>
          <cell r="C19">
            <v>1782</v>
          </cell>
          <cell r="D19">
            <v>11087</v>
          </cell>
          <cell r="E19">
            <v>1581</v>
          </cell>
          <cell r="F19">
            <v>552.79720279720277</v>
          </cell>
          <cell r="G19">
            <v>1399.8091414113635</v>
          </cell>
          <cell r="H19">
            <v>1052.4880762491455</v>
          </cell>
          <cell r="I19">
            <v>370</v>
          </cell>
          <cell r="J19">
            <v>3839</v>
          </cell>
          <cell r="K19">
            <v>872</v>
          </cell>
          <cell r="L19">
            <v>78435</v>
          </cell>
          <cell r="M19">
            <v>3835</v>
          </cell>
          <cell r="N19">
            <v>24447</v>
          </cell>
          <cell r="O19">
            <v>4000.08</v>
          </cell>
          <cell r="P19">
            <v>52.127088859416439</v>
          </cell>
          <cell r="Q19">
            <v>3587.5985620026518</v>
          </cell>
          <cell r="R19">
            <v>18873.014160000002</v>
          </cell>
          <cell r="S19">
            <v>6.9087020705388795</v>
          </cell>
          <cell r="T19">
            <v>1.5729230769230769</v>
          </cell>
          <cell r="U19">
            <v>1.8</v>
          </cell>
          <cell r="V19">
            <v>1.2587312308068865</v>
          </cell>
          <cell r="W19">
            <v>148.65198237885463</v>
          </cell>
          <cell r="X19">
            <v>6.22</v>
          </cell>
          <cell r="Y19">
            <v>120005.55</v>
          </cell>
          <cell r="Z19">
            <v>954</v>
          </cell>
          <cell r="AA19">
            <v>298</v>
          </cell>
        </row>
        <row r="20">
          <cell r="B20">
            <v>36600</v>
          </cell>
          <cell r="C20">
            <v>1871</v>
          </cell>
          <cell r="D20">
            <v>11638</v>
          </cell>
          <cell r="E20">
            <v>1660</v>
          </cell>
          <cell r="F20">
            <v>580.41958041958048</v>
          </cell>
          <cell r="G20">
            <v>1470.5065727957758</v>
          </cell>
          <cell r="H20">
            <v>1105.644039696072</v>
          </cell>
          <cell r="I20">
            <v>389</v>
          </cell>
          <cell r="J20">
            <v>4031</v>
          </cell>
          <cell r="K20">
            <v>915</v>
          </cell>
          <cell r="L20">
            <v>82350</v>
          </cell>
          <cell r="M20">
            <v>4044</v>
          </cell>
          <cell r="N20">
            <v>25667</v>
          </cell>
          <cell r="O20">
            <v>4004.143838</v>
          </cell>
          <cell r="P20">
            <v>52.067586848635237</v>
          </cell>
          <cell r="Q20">
            <v>3585.7499637096771</v>
          </cell>
          <cell r="R20">
            <v>19840.861040000003</v>
          </cell>
          <cell r="S20">
            <v>6.761355309889467</v>
          </cell>
          <cell r="T20">
            <v>1.5507692307692307</v>
          </cell>
          <cell r="U20">
            <v>1.79</v>
          </cell>
          <cell r="V20">
            <v>1.2524579439140107</v>
          </cell>
          <cell r="W20">
            <v>189.72687224669602</v>
          </cell>
          <cell r="X20">
            <v>6.22</v>
          </cell>
          <cell r="Y20">
            <v>125995.5</v>
          </cell>
          <cell r="Z20">
            <v>1002</v>
          </cell>
          <cell r="AA20">
            <v>313</v>
          </cell>
        </row>
        <row r="21">
          <cell r="B21">
            <v>36631</v>
          </cell>
          <cell r="C21">
            <v>1813</v>
          </cell>
          <cell r="D21">
            <v>11276</v>
          </cell>
          <cell r="E21">
            <v>1608</v>
          </cell>
          <cell r="F21">
            <v>562.23776223776224</v>
          </cell>
          <cell r="G21">
            <v>1423.3749518728343</v>
          </cell>
          <cell r="H21">
            <v>1070.2067307314544</v>
          </cell>
          <cell r="I21">
            <v>377</v>
          </cell>
          <cell r="J21">
            <v>3904</v>
          </cell>
          <cell r="K21">
            <v>887</v>
          </cell>
          <cell r="L21">
            <v>79783</v>
          </cell>
          <cell r="M21">
            <v>3958</v>
          </cell>
          <cell r="N21">
            <v>24866</v>
          </cell>
          <cell r="O21">
            <v>3996.6437499999997</v>
          </cell>
          <cell r="P21">
            <v>52.049423076923077</v>
          </cell>
          <cell r="Q21">
            <v>3584.4961942307691</v>
          </cell>
          <cell r="R21">
            <v>21050.66964</v>
          </cell>
          <cell r="S21">
            <v>6.6445394379866229</v>
          </cell>
          <cell r="T21">
            <v>1.5507692307692307</v>
          </cell>
          <cell r="U21">
            <v>1.8</v>
          </cell>
          <cell r="V21">
            <v>1.2374168418529781</v>
          </cell>
          <cell r="W21">
            <v>185.81497797356829</v>
          </cell>
          <cell r="X21">
            <v>6.22</v>
          </cell>
          <cell r="Y21">
            <v>122067.99</v>
          </cell>
          <cell r="Z21">
            <v>970</v>
          </cell>
          <cell r="AA21">
            <v>303</v>
          </cell>
        </row>
        <row r="22">
          <cell r="B22">
            <v>36661</v>
          </cell>
          <cell r="C22">
            <v>1811</v>
          </cell>
          <cell r="D22">
            <v>11263</v>
          </cell>
          <cell r="E22">
            <v>1606</v>
          </cell>
          <cell r="F22">
            <v>561.53846153846155</v>
          </cell>
          <cell r="G22">
            <v>1421.4896870359166</v>
          </cell>
          <cell r="H22">
            <v>1068.7892383728697</v>
          </cell>
          <cell r="I22">
            <v>376</v>
          </cell>
          <cell r="J22">
            <v>3900</v>
          </cell>
          <cell r="K22">
            <v>886</v>
          </cell>
          <cell r="L22">
            <v>79686</v>
          </cell>
          <cell r="M22">
            <v>4104</v>
          </cell>
          <cell r="N22">
            <v>24837</v>
          </cell>
          <cell r="O22">
            <v>3997.1650124069474</v>
          </cell>
          <cell r="P22">
            <v>52.044882133995038</v>
          </cell>
          <cell r="Q22">
            <v>3584.9770384615381</v>
          </cell>
          <cell r="R22">
            <v>20808.707920000001</v>
          </cell>
          <cell r="S22">
            <v>6.7694281365337616</v>
          </cell>
          <cell r="T22">
            <v>1.5507692307692307</v>
          </cell>
          <cell r="U22">
            <v>1.79</v>
          </cell>
          <cell r="V22">
            <v>1.2374326413309067</v>
          </cell>
          <cell r="W22">
            <v>197.55066079295156</v>
          </cell>
          <cell r="X22">
            <v>6.22</v>
          </cell>
          <cell r="Y22">
            <v>121919.58</v>
          </cell>
          <cell r="Z22">
            <v>969</v>
          </cell>
          <cell r="AA22">
            <v>303</v>
          </cell>
        </row>
        <row r="23">
          <cell r="B23">
            <v>36692</v>
          </cell>
          <cell r="C23">
            <v>1790</v>
          </cell>
          <cell r="D23">
            <v>11135</v>
          </cell>
          <cell r="E23">
            <v>1588</v>
          </cell>
          <cell r="F23">
            <v>555.24475524475531</v>
          </cell>
          <cell r="G23">
            <v>1405.4649359221164</v>
          </cell>
          <cell r="H23">
            <v>1056.7405533248996</v>
          </cell>
          <cell r="I23">
            <v>372</v>
          </cell>
          <cell r="J23">
            <v>3856</v>
          </cell>
          <cell r="K23">
            <v>876</v>
          </cell>
          <cell r="L23">
            <v>78784</v>
          </cell>
          <cell r="M23">
            <v>4099</v>
          </cell>
          <cell r="N23">
            <v>24555</v>
          </cell>
          <cell r="O23">
            <v>3996.2859615384614</v>
          </cell>
          <cell r="P23">
            <v>52.043557692307687</v>
          </cell>
          <cell r="Q23">
            <v>3584.1777625</v>
          </cell>
          <cell r="R23">
            <v>21292.631359999999</v>
          </cell>
          <cell r="S23">
            <v>6.7970655703271134</v>
          </cell>
          <cell r="T23">
            <v>1.5396923076923077</v>
          </cell>
          <cell r="U23">
            <v>1.79</v>
          </cell>
          <cell r="V23">
            <v>1.2322133329002973</v>
          </cell>
          <cell r="W23">
            <v>203.41850220264317</v>
          </cell>
          <cell r="X23">
            <v>6.22</v>
          </cell>
          <cell r="Y23">
            <v>120539.52</v>
          </cell>
          <cell r="Z23">
            <v>958</v>
          </cell>
          <cell r="AA23">
            <v>299</v>
          </cell>
        </row>
        <row r="24">
          <cell r="B24">
            <v>36722</v>
          </cell>
          <cell r="C24">
            <v>1833</v>
          </cell>
          <cell r="D24">
            <v>11400</v>
          </cell>
          <cell r="E24">
            <v>1625</v>
          </cell>
          <cell r="F24">
            <v>568.18181818181824</v>
          </cell>
          <cell r="G24">
            <v>1439.3997029866343</v>
          </cell>
          <cell r="H24">
            <v>1082.2554157794243</v>
          </cell>
          <cell r="I24">
            <v>381</v>
          </cell>
          <cell r="J24">
            <v>3947</v>
          </cell>
          <cell r="K24">
            <v>896</v>
          </cell>
          <cell r="L24">
            <v>80644</v>
          </cell>
          <cell r="M24">
            <v>4128</v>
          </cell>
          <cell r="N24">
            <v>25135</v>
          </cell>
          <cell r="O24">
            <v>4003.58</v>
          </cell>
          <cell r="P24">
            <v>52.12</v>
          </cell>
          <cell r="Q24">
            <v>3590.1160997956545</v>
          </cell>
          <cell r="R24">
            <v>22018.516520000001</v>
          </cell>
          <cell r="S24">
            <v>6.6606133729348045</v>
          </cell>
          <cell r="T24">
            <v>1.5396923076923077</v>
          </cell>
          <cell r="U24">
            <v>1.8</v>
          </cell>
          <cell r="V24">
            <v>1.2308998833814746</v>
          </cell>
          <cell r="W24">
            <v>203.41850220264317</v>
          </cell>
          <cell r="X24">
            <v>6.22</v>
          </cell>
          <cell r="Y24">
            <v>123385.32</v>
          </cell>
          <cell r="Z24">
            <v>981</v>
          </cell>
          <cell r="AA24">
            <v>307</v>
          </cell>
        </row>
        <row r="25">
          <cell r="B25">
            <v>36753</v>
          </cell>
          <cell r="C25">
            <v>1783</v>
          </cell>
          <cell r="D25">
            <v>11090</v>
          </cell>
          <cell r="E25">
            <v>1581</v>
          </cell>
          <cell r="F25">
            <v>552.79720279720277</v>
          </cell>
          <cell r="G25">
            <v>1399.8091414113635</v>
          </cell>
          <cell r="H25">
            <v>1052.4880762491455</v>
          </cell>
          <cell r="I25">
            <v>370</v>
          </cell>
          <cell r="J25">
            <v>3840</v>
          </cell>
          <cell r="K25">
            <v>872</v>
          </cell>
          <cell r="L25">
            <v>78456</v>
          </cell>
          <cell r="M25">
            <v>4022</v>
          </cell>
          <cell r="N25">
            <v>24454</v>
          </cell>
          <cell r="O25">
            <v>4002.88</v>
          </cell>
          <cell r="P25">
            <v>52.039205955334985</v>
          </cell>
          <cell r="Q25">
            <v>3589.4883912773143</v>
          </cell>
          <cell r="R25">
            <v>20808.707920000001</v>
          </cell>
          <cell r="S25">
            <v>6.6348483482008334</v>
          </cell>
          <cell r="T25">
            <v>1.5286153846153845</v>
          </cell>
          <cell r="U25">
            <v>1.78</v>
          </cell>
          <cell r="V25">
            <v>1.2265794958363836</v>
          </cell>
          <cell r="W25">
            <v>192.66079295154185</v>
          </cell>
          <cell r="X25">
            <v>6.22</v>
          </cell>
          <cell r="Y25">
            <v>120037.68000000001</v>
          </cell>
          <cell r="Z25">
            <v>954</v>
          </cell>
          <cell r="AA25">
            <v>298</v>
          </cell>
        </row>
        <row r="26">
          <cell r="B26">
            <v>36784</v>
          </cell>
          <cell r="C26">
            <v>1831</v>
          </cell>
          <cell r="D26">
            <v>11382</v>
          </cell>
          <cell r="E26">
            <v>1622</v>
          </cell>
          <cell r="F26">
            <v>567.1328671328672</v>
          </cell>
          <cell r="G26">
            <v>1438.4570705681756</v>
          </cell>
          <cell r="H26">
            <v>1081.546669600132</v>
          </cell>
          <cell r="I26">
            <v>382</v>
          </cell>
          <cell r="J26">
            <v>3943</v>
          </cell>
          <cell r="K26">
            <v>894</v>
          </cell>
          <cell r="L26">
            <v>80499</v>
          </cell>
          <cell r="M26">
            <v>4093</v>
          </cell>
          <cell r="N26">
            <v>25093</v>
          </cell>
          <cell r="O26">
            <v>4017.23</v>
          </cell>
          <cell r="P26">
            <v>52.852980769230768</v>
          </cell>
          <cell r="Q26">
            <v>3602.3564159032912</v>
          </cell>
          <cell r="R26">
            <v>21050.66964</v>
          </cell>
          <cell r="S26">
            <v>6.421619607021654</v>
          </cell>
          <cell r="T26">
            <v>1.5175384615384617</v>
          </cell>
          <cell r="U26">
            <v>1.78</v>
          </cell>
          <cell r="V26">
            <v>1.2171365167886652</v>
          </cell>
          <cell r="W26">
            <v>176.0352422907489</v>
          </cell>
          <cell r="X26">
            <v>6.22</v>
          </cell>
          <cell r="Y26">
            <v>123163.47</v>
          </cell>
          <cell r="Z26">
            <v>979</v>
          </cell>
          <cell r="AA26">
            <v>307</v>
          </cell>
        </row>
      </sheetData>
      <sheetData sheetId="61">
        <row r="6">
          <cell r="B6">
            <v>39722</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Data-Budget"/>
      <sheetName val="Imported Picis"/>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row r="1">
          <cell r="B1" t="str">
            <v>Month</v>
          </cell>
        </row>
        <row r="2">
          <cell r="B2">
            <v>36814</v>
          </cell>
          <cell r="C2">
            <v>1895</v>
          </cell>
          <cell r="D2">
            <v>10935</v>
          </cell>
          <cell r="E2">
            <v>1789</v>
          </cell>
          <cell r="F2">
            <v>651</v>
          </cell>
          <cell r="G2">
            <v>1265</v>
          </cell>
          <cell r="H2">
            <v>948</v>
          </cell>
          <cell r="I2">
            <v>406</v>
          </cell>
          <cell r="J2">
            <v>4175</v>
          </cell>
          <cell r="K2">
            <v>1257</v>
          </cell>
          <cell r="L2">
            <v>89006</v>
          </cell>
          <cell r="M2">
            <v>4416</v>
          </cell>
          <cell r="N2">
            <v>25482</v>
          </cell>
          <cell r="O2">
            <v>4205.5303970000004</v>
          </cell>
          <cell r="P2">
            <v>34.512622999999998</v>
          </cell>
          <cell r="Q2">
            <v>3746.388543</v>
          </cell>
          <cell r="R2">
            <v>21000</v>
          </cell>
          <cell r="S2">
            <v>7.96</v>
          </cell>
          <cell r="T2">
            <v>1.59</v>
          </cell>
          <cell r="U2">
            <v>1.82</v>
          </cell>
          <cell r="V2">
            <v>1.33</v>
          </cell>
          <cell r="W2">
            <v>185</v>
          </cell>
          <cell r="X2">
            <v>5.7704485488126647</v>
          </cell>
          <cell r="Y2">
            <v>111155</v>
          </cell>
          <cell r="Z2">
            <v>980</v>
          </cell>
          <cell r="AA2">
            <v>305</v>
          </cell>
          <cell r="AB2">
            <v>429</v>
          </cell>
          <cell r="AC2">
            <v>349.12903225806451</v>
          </cell>
          <cell r="AD2">
            <v>902.29032258064512</v>
          </cell>
          <cell r="AE2">
            <v>783</v>
          </cell>
          <cell r="AF2">
            <v>31</v>
          </cell>
          <cell r="AG2">
            <v>895</v>
          </cell>
          <cell r="AH2">
            <v>0.85</v>
          </cell>
          <cell r="AI2">
            <v>0.95</v>
          </cell>
          <cell r="AJ2">
            <v>5.2650321074138935</v>
          </cell>
          <cell r="AK2">
            <v>1.9295774647887325</v>
          </cell>
          <cell r="AL2">
            <v>9.7678571428571423</v>
          </cell>
          <cell r="AM2">
            <v>14.455882352941176</v>
          </cell>
          <cell r="AN2">
            <v>31</v>
          </cell>
          <cell r="AO2">
            <v>547</v>
          </cell>
          <cell r="AP2">
            <v>5114.488438339703</v>
          </cell>
          <cell r="AQ2">
            <v>33839344</v>
          </cell>
          <cell r="AR2">
            <v>23992042</v>
          </cell>
          <cell r="AS2">
            <v>29622345</v>
          </cell>
          <cell r="AT2">
            <v>588.35481350682869</v>
          </cell>
          <cell r="AU2">
            <v>18238.999218711688</v>
          </cell>
          <cell r="AV2">
            <v>588.35481350682869</v>
          </cell>
          <cell r="AW2">
            <v>18238.999218711688</v>
          </cell>
          <cell r="AX2">
            <v>4192.3114459999997</v>
          </cell>
          <cell r="AY2">
            <v>4717.562097</v>
          </cell>
          <cell r="AZ2">
            <v>52.418090999999997</v>
          </cell>
          <cell r="BA2">
            <v>73</v>
          </cell>
          <cell r="BB2">
            <v>124</v>
          </cell>
        </row>
        <row r="3">
          <cell r="B3">
            <v>36845</v>
          </cell>
          <cell r="C3">
            <v>1850</v>
          </cell>
          <cell r="D3">
            <v>10677</v>
          </cell>
          <cell r="E3">
            <v>1747</v>
          </cell>
          <cell r="F3">
            <v>635</v>
          </cell>
          <cell r="G3">
            <v>1235</v>
          </cell>
          <cell r="H3">
            <v>927</v>
          </cell>
          <cell r="I3">
            <v>396</v>
          </cell>
          <cell r="J3">
            <v>4076</v>
          </cell>
          <cell r="K3">
            <v>1227</v>
          </cell>
          <cell r="L3">
            <v>86884</v>
          </cell>
          <cell r="M3">
            <v>4310</v>
          </cell>
          <cell r="N3">
            <v>24875</v>
          </cell>
          <cell r="O3">
            <v>4213.1083289999997</v>
          </cell>
          <cell r="P3">
            <v>34.505147000000001</v>
          </cell>
          <cell r="Q3">
            <v>3752.7784280000001</v>
          </cell>
          <cell r="R3">
            <v>20500</v>
          </cell>
          <cell r="S3">
            <v>7.96</v>
          </cell>
          <cell r="T3">
            <v>1.59</v>
          </cell>
          <cell r="U3">
            <v>1.82</v>
          </cell>
          <cell r="V3">
            <v>1.33</v>
          </cell>
          <cell r="W3">
            <v>180</v>
          </cell>
          <cell r="X3">
            <v>5.7713513513513517</v>
          </cell>
          <cell r="Y3">
            <v>108504</v>
          </cell>
          <cell r="Z3">
            <v>957</v>
          </cell>
          <cell r="AA3">
            <v>298</v>
          </cell>
          <cell r="AB3">
            <v>419</v>
          </cell>
          <cell r="AC3">
            <v>331.76666666666665</v>
          </cell>
          <cell r="AD3">
            <v>878.8</v>
          </cell>
          <cell r="AE3">
            <v>767</v>
          </cell>
          <cell r="AF3">
            <v>30</v>
          </cell>
          <cell r="AG3">
            <v>876</v>
          </cell>
          <cell r="AH3">
            <v>0.85</v>
          </cell>
          <cell r="AI3">
            <v>0.95</v>
          </cell>
          <cell r="AJ3">
            <v>5.5143237841439037</v>
          </cell>
          <cell r="AK3">
            <v>1.9191176470588236</v>
          </cell>
          <cell r="AL3">
            <v>9.709090909090909</v>
          </cell>
          <cell r="AM3">
            <v>14.442622950819672</v>
          </cell>
          <cell r="AN3">
            <v>61</v>
          </cell>
          <cell r="AO3">
            <v>534</v>
          </cell>
          <cell r="AP3">
            <v>4643.3965950724159</v>
          </cell>
          <cell r="AQ3">
            <v>30588257</v>
          </cell>
          <cell r="AR3">
            <v>22113127</v>
          </cell>
          <cell r="AS3">
            <v>28321667</v>
          </cell>
          <cell r="AT3">
            <v>568.20842418808195</v>
          </cell>
          <cell r="AU3">
            <v>17046.252725642458</v>
          </cell>
          <cell r="AV3">
            <v>578.44675318613349</v>
          </cell>
          <cell r="AW3">
            <v>35285.251944354146</v>
          </cell>
          <cell r="AX3">
            <v>4202.0568149999999</v>
          </cell>
          <cell r="AY3">
            <v>4732.0090620000001</v>
          </cell>
          <cell r="AZ3">
            <v>52.484954999999999</v>
          </cell>
          <cell r="BA3">
            <v>70</v>
          </cell>
          <cell r="BB3">
            <v>124</v>
          </cell>
        </row>
        <row r="4">
          <cell r="B4">
            <v>36875</v>
          </cell>
          <cell r="C4">
            <v>1873</v>
          </cell>
          <cell r="D4">
            <v>10805</v>
          </cell>
          <cell r="E4">
            <v>1768</v>
          </cell>
          <cell r="F4">
            <v>643</v>
          </cell>
          <cell r="G4">
            <v>1249</v>
          </cell>
          <cell r="H4">
            <v>937</v>
          </cell>
          <cell r="I4">
            <v>401</v>
          </cell>
          <cell r="J4">
            <v>4125</v>
          </cell>
          <cell r="K4">
            <v>1242</v>
          </cell>
          <cell r="L4">
            <v>87947</v>
          </cell>
          <cell r="M4">
            <v>4363</v>
          </cell>
          <cell r="N4">
            <v>25169</v>
          </cell>
          <cell r="O4">
            <v>4196.0602289999997</v>
          </cell>
          <cell r="P4">
            <v>34.325823999999997</v>
          </cell>
          <cell r="Q4">
            <v>3737.937281</v>
          </cell>
          <cell r="R4">
            <v>20800</v>
          </cell>
          <cell r="S4">
            <v>7.96</v>
          </cell>
          <cell r="T4">
            <v>1.59</v>
          </cell>
          <cell r="U4">
            <v>1.82</v>
          </cell>
          <cell r="V4">
            <v>1.33</v>
          </cell>
          <cell r="W4">
            <v>183</v>
          </cell>
          <cell r="X4">
            <v>5.7688200747463965</v>
          </cell>
          <cell r="Y4">
            <v>109826</v>
          </cell>
          <cell r="Z4">
            <v>969</v>
          </cell>
          <cell r="AA4">
            <v>301</v>
          </cell>
          <cell r="AB4">
            <v>424</v>
          </cell>
          <cell r="AC4">
            <v>311.96774193548384</v>
          </cell>
          <cell r="AD4">
            <v>832.83870967741939</v>
          </cell>
          <cell r="AE4">
            <v>740</v>
          </cell>
          <cell r="AF4">
            <v>31</v>
          </cell>
          <cell r="AG4">
            <v>845</v>
          </cell>
          <cell r="AH4">
            <v>0.85</v>
          </cell>
          <cell r="AI4">
            <v>0.95</v>
          </cell>
          <cell r="AJ4">
            <v>5.324485733244857</v>
          </cell>
          <cell r="AK4">
            <v>1.930232558139535</v>
          </cell>
          <cell r="AL4">
            <v>9.7799999999999994</v>
          </cell>
          <cell r="AM4">
            <v>14.661290322580646</v>
          </cell>
          <cell r="AN4">
            <v>92</v>
          </cell>
          <cell r="AO4">
            <v>489</v>
          </cell>
          <cell r="AP4">
            <v>4661.8010374857167</v>
          </cell>
          <cell r="AQ4">
            <v>30054968</v>
          </cell>
          <cell r="AR4">
            <v>21263326</v>
          </cell>
          <cell r="AS4">
            <v>28836329</v>
          </cell>
          <cell r="AT4">
            <v>526.02711578457331</v>
          </cell>
          <cell r="AU4">
            <v>16306.840589321771</v>
          </cell>
          <cell r="AV4">
            <v>560.78361449647741</v>
          </cell>
          <cell r="AW4">
            <v>51592.092533675917</v>
          </cell>
          <cell r="AX4">
            <v>4185.1215000000002</v>
          </cell>
          <cell r="AY4">
            <v>4742.4916270000003</v>
          </cell>
          <cell r="AZ4">
            <v>52.284886</v>
          </cell>
          <cell r="BA4">
            <v>63</v>
          </cell>
          <cell r="BB4">
            <v>120</v>
          </cell>
        </row>
        <row r="5">
          <cell r="B5">
            <v>36906</v>
          </cell>
          <cell r="C5">
            <v>1895</v>
          </cell>
          <cell r="D5">
            <v>10935</v>
          </cell>
          <cell r="E5">
            <v>1789</v>
          </cell>
          <cell r="F5">
            <v>651</v>
          </cell>
          <cell r="G5">
            <v>1265</v>
          </cell>
          <cell r="H5">
            <v>948</v>
          </cell>
          <cell r="I5">
            <v>406</v>
          </cell>
          <cell r="J5">
            <v>4175</v>
          </cell>
          <cell r="K5">
            <v>1257</v>
          </cell>
          <cell r="L5">
            <v>89006</v>
          </cell>
          <cell r="M5">
            <v>4416</v>
          </cell>
          <cell r="N5">
            <v>25482</v>
          </cell>
          <cell r="O5">
            <v>4205.3888829999996</v>
          </cell>
          <cell r="P5">
            <v>34.512622999999998</v>
          </cell>
          <cell r="Q5">
            <v>3746.2583490000002</v>
          </cell>
          <cell r="R5">
            <v>21000</v>
          </cell>
          <cell r="S5">
            <v>7.96</v>
          </cell>
          <cell r="T5">
            <v>1.59</v>
          </cell>
          <cell r="U5">
            <v>1.82</v>
          </cell>
          <cell r="V5">
            <v>1.33</v>
          </cell>
          <cell r="W5">
            <v>185</v>
          </cell>
          <cell r="X5">
            <v>5.7704485488126647</v>
          </cell>
          <cell r="Y5">
            <v>111155</v>
          </cell>
          <cell r="Z5">
            <v>980</v>
          </cell>
          <cell r="AA5">
            <v>305</v>
          </cell>
          <cell r="AB5">
            <v>429</v>
          </cell>
          <cell r="AC5">
            <v>337.58064516129031</v>
          </cell>
          <cell r="AD5">
            <v>887.93548387096769</v>
          </cell>
          <cell r="AE5">
            <v>973</v>
          </cell>
          <cell r="AF5">
            <v>31</v>
          </cell>
          <cell r="AG5">
            <v>1112</v>
          </cell>
          <cell r="AH5">
            <v>0.85</v>
          </cell>
          <cell r="AI5">
            <v>0.95</v>
          </cell>
          <cell r="AJ5">
            <v>5.2652439024390247</v>
          </cell>
          <cell r="AK5">
            <v>1.9219858156028369</v>
          </cell>
          <cell r="AL5">
            <v>9.7377049180327866</v>
          </cell>
          <cell r="AM5">
            <v>14.621212121212121</v>
          </cell>
          <cell r="AN5">
            <v>123</v>
          </cell>
          <cell r="AO5">
            <v>594</v>
          </cell>
          <cell r="AP5">
            <v>5016.9008017143724</v>
          </cell>
          <cell r="AQ5">
            <v>32719134</v>
          </cell>
          <cell r="AR5">
            <v>23916910</v>
          </cell>
          <cell r="AS5">
            <v>29395743</v>
          </cell>
          <cell r="AT5">
            <v>586.66322257611466</v>
          </cell>
          <cell r="AU5">
            <v>18186.559899859556</v>
          </cell>
          <cell r="AV5">
            <v>567.30611734581692</v>
          </cell>
          <cell r="AW5">
            <v>69778.652433535477</v>
          </cell>
          <cell r="AX5">
            <v>4185.102605</v>
          </cell>
          <cell r="AY5">
            <v>4747.0260939999998</v>
          </cell>
          <cell r="AZ5">
            <v>52.330798999999999</v>
          </cell>
          <cell r="BA5">
            <v>76</v>
          </cell>
          <cell r="BB5">
            <v>124</v>
          </cell>
        </row>
        <row r="6">
          <cell r="B6">
            <v>36937</v>
          </cell>
          <cell r="C6">
            <v>1805</v>
          </cell>
          <cell r="D6">
            <v>10414</v>
          </cell>
          <cell r="E6">
            <v>1704</v>
          </cell>
          <cell r="F6">
            <v>620</v>
          </cell>
          <cell r="G6">
            <v>1204</v>
          </cell>
          <cell r="H6">
            <v>903</v>
          </cell>
          <cell r="I6">
            <v>387</v>
          </cell>
          <cell r="J6">
            <v>3976</v>
          </cell>
          <cell r="K6">
            <v>1197</v>
          </cell>
          <cell r="L6">
            <v>84774</v>
          </cell>
          <cell r="M6">
            <v>4205</v>
          </cell>
          <cell r="N6">
            <v>24261</v>
          </cell>
          <cell r="O6">
            <v>4243.6888939999999</v>
          </cell>
          <cell r="P6">
            <v>34.827024000000002</v>
          </cell>
          <cell r="Q6">
            <v>3779.086237</v>
          </cell>
          <cell r="R6">
            <v>20000</v>
          </cell>
          <cell r="S6">
            <v>7.96</v>
          </cell>
          <cell r="T6">
            <v>1.59</v>
          </cell>
          <cell r="U6">
            <v>1.82</v>
          </cell>
          <cell r="V6">
            <v>1.33</v>
          </cell>
          <cell r="W6">
            <v>176</v>
          </cell>
          <cell r="X6">
            <v>5.7695290858725761</v>
          </cell>
          <cell r="Y6">
            <v>105856</v>
          </cell>
          <cell r="Z6">
            <v>934</v>
          </cell>
          <cell r="AA6">
            <v>290</v>
          </cell>
          <cell r="AB6">
            <v>409</v>
          </cell>
          <cell r="AC6">
            <v>333.51724137931035</v>
          </cell>
          <cell r="AD6">
            <v>899.13793103448279</v>
          </cell>
          <cell r="AE6">
            <v>750</v>
          </cell>
          <cell r="AF6">
            <v>29</v>
          </cell>
          <cell r="AG6">
            <v>857</v>
          </cell>
          <cell r="AH6">
            <v>0.85</v>
          </cell>
          <cell r="AI6">
            <v>0.95</v>
          </cell>
          <cell r="AJ6">
            <v>5.4555329260013581</v>
          </cell>
          <cell r="AK6">
            <v>1.925</v>
          </cell>
          <cell r="AL6">
            <v>9.8148148148148149</v>
          </cell>
          <cell r="AM6">
            <v>14.583333333333334</v>
          </cell>
          <cell r="AN6">
            <v>152</v>
          </cell>
          <cell r="AO6">
            <v>530</v>
          </cell>
          <cell r="AP6">
            <v>4604.2403222313724</v>
          </cell>
          <cell r="AQ6">
            <v>29037272</v>
          </cell>
          <cell r="AR6">
            <v>21620862</v>
          </cell>
          <cell r="AS6">
            <v>27663236</v>
          </cell>
          <cell r="AT6">
            <v>600.38182563601072</v>
          </cell>
          <cell r="AU6">
            <v>16810.691117808299</v>
          </cell>
          <cell r="AV6">
            <v>573.43936126717733</v>
          </cell>
          <cell r="AW6">
            <v>86589.343551343773</v>
          </cell>
          <cell r="AX6">
            <v>4205.7091920000003</v>
          </cell>
          <cell r="AY6">
            <v>4764.005811</v>
          </cell>
          <cell r="AZ6">
            <v>52.643915999999997</v>
          </cell>
          <cell r="BA6">
            <v>70</v>
          </cell>
          <cell r="BB6">
            <v>150</v>
          </cell>
        </row>
        <row r="7">
          <cell r="B7">
            <v>36965</v>
          </cell>
          <cell r="C7">
            <v>1918</v>
          </cell>
          <cell r="D7">
            <v>11067</v>
          </cell>
          <cell r="E7">
            <v>1810</v>
          </cell>
          <cell r="F7">
            <v>658</v>
          </cell>
          <cell r="G7">
            <v>1280</v>
          </cell>
          <cell r="H7">
            <v>960</v>
          </cell>
          <cell r="I7">
            <v>411</v>
          </cell>
          <cell r="J7">
            <v>4224</v>
          </cell>
          <cell r="K7">
            <v>1272</v>
          </cell>
          <cell r="L7">
            <v>90065</v>
          </cell>
          <cell r="M7">
            <v>4468</v>
          </cell>
          <cell r="N7">
            <v>25781</v>
          </cell>
          <cell r="O7">
            <v>4212.6344390000004</v>
          </cell>
          <cell r="P7">
            <v>34.591870999999998</v>
          </cell>
          <cell r="Q7">
            <v>3752.6944410000001</v>
          </cell>
          <cell r="R7">
            <v>21200</v>
          </cell>
          <cell r="S7">
            <v>7.96</v>
          </cell>
          <cell r="T7">
            <v>1.59</v>
          </cell>
          <cell r="U7">
            <v>1.82</v>
          </cell>
          <cell r="V7">
            <v>1.33</v>
          </cell>
          <cell r="W7">
            <v>187</v>
          </cell>
          <cell r="X7">
            <v>5.7700729927007295</v>
          </cell>
          <cell r="Y7">
            <v>112474</v>
          </cell>
          <cell r="Z7">
            <v>992</v>
          </cell>
          <cell r="AA7">
            <v>309</v>
          </cell>
          <cell r="AB7">
            <v>434</v>
          </cell>
          <cell r="AC7">
            <v>336.58064516129031</v>
          </cell>
          <cell r="AD7">
            <v>895.80645161290317</v>
          </cell>
          <cell r="AE7">
            <v>811</v>
          </cell>
          <cell r="AF7">
            <v>31</v>
          </cell>
          <cell r="AG7">
            <v>926</v>
          </cell>
          <cell r="AH7">
            <v>0.85</v>
          </cell>
          <cell r="AI7">
            <v>0.95</v>
          </cell>
          <cell r="AJ7">
            <v>5.2115501519756835</v>
          </cell>
          <cell r="AK7">
            <v>1.9230769230769231</v>
          </cell>
          <cell r="AL7">
            <v>9.721311475409836</v>
          </cell>
          <cell r="AM7">
            <v>14.447761194029852</v>
          </cell>
          <cell r="AN7">
            <v>183</v>
          </cell>
          <cell r="AO7">
            <v>593</v>
          </cell>
          <cell r="AP7">
            <v>5129.5386419359784</v>
          </cell>
          <cell r="AQ7">
            <v>32466761</v>
          </cell>
          <cell r="AR7">
            <v>23315038</v>
          </cell>
          <cell r="AS7">
            <v>30552833</v>
          </cell>
          <cell r="AT7">
            <v>578.77021966853215</v>
          </cell>
          <cell r="AU7">
            <v>17941.876809724497</v>
          </cell>
          <cell r="AV7">
            <v>574.3473646212542</v>
          </cell>
          <cell r="AW7">
            <v>104531.22036106826</v>
          </cell>
          <cell r="AX7">
            <v>4212.0191100000002</v>
          </cell>
          <cell r="AY7">
            <v>4765.7973499999998</v>
          </cell>
          <cell r="AZ7">
            <v>52.750444000000002</v>
          </cell>
          <cell r="BA7">
            <v>80</v>
          </cell>
          <cell r="BB7">
            <v>236</v>
          </cell>
        </row>
        <row r="8">
          <cell r="B8">
            <v>36996</v>
          </cell>
          <cell r="C8">
            <v>1850</v>
          </cell>
          <cell r="D8">
            <v>10677</v>
          </cell>
          <cell r="E8">
            <v>1747</v>
          </cell>
          <cell r="F8">
            <v>635</v>
          </cell>
          <cell r="G8">
            <v>1235</v>
          </cell>
          <cell r="H8">
            <v>927</v>
          </cell>
          <cell r="I8">
            <v>396</v>
          </cell>
          <cell r="J8">
            <v>4076</v>
          </cell>
          <cell r="K8">
            <v>1227</v>
          </cell>
          <cell r="L8">
            <v>86884</v>
          </cell>
          <cell r="M8">
            <v>4310</v>
          </cell>
          <cell r="N8">
            <v>24875</v>
          </cell>
          <cell r="O8">
            <v>4213.1083289999997</v>
          </cell>
          <cell r="P8">
            <v>34.505147000000001</v>
          </cell>
          <cell r="Q8">
            <v>3752.7784280000001</v>
          </cell>
          <cell r="R8">
            <v>20500</v>
          </cell>
          <cell r="S8">
            <v>7.96</v>
          </cell>
          <cell r="T8">
            <v>1.59</v>
          </cell>
          <cell r="U8">
            <v>1.82</v>
          </cell>
          <cell r="V8">
            <v>1.33</v>
          </cell>
          <cell r="W8">
            <v>180</v>
          </cell>
          <cell r="X8">
            <v>5.7713513513513517</v>
          </cell>
          <cell r="Y8">
            <v>108504</v>
          </cell>
          <cell r="Z8">
            <v>957</v>
          </cell>
          <cell r="AA8">
            <v>298</v>
          </cell>
          <cell r="AB8">
            <v>419</v>
          </cell>
          <cell r="AC8">
            <v>337.86666666666667</v>
          </cell>
          <cell r="AD8">
            <v>908.86666666666667</v>
          </cell>
          <cell r="AE8">
            <v>800</v>
          </cell>
          <cell r="AF8">
            <v>30</v>
          </cell>
          <cell r="AG8">
            <v>914</v>
          </cell>
          <cell r="AH8">
            <v>0.85</v>
          </cell>
          <cell r="AI8">
            <v>0.95</v>
          </cell>
          <cell r="AJ8">
            <v>4.9541666666666666</v>
          </cell>
          <cell r="AK8">
            <v>1.9197530864197532</v>
          </cell>
          <cell r="AL8">
            <v>9.8360655737704921</v>
          </cell>
          <cell r="AM8">
            <v>14.548387096774194</v>
          </cell>
          <cell r="AN8">
            <v>213</v>
          </cell>
          <cell r="AO8">
            <v>600</v>
          </cell>
          <cell r="AP8">
            <v>5281.2479000188541</v>
          </cell>
          <cell r="AQ8">
            <v>31733023</v>
          </cell>
          <cell r="AR8">
            <v>23382060</v>
          </cell>
          <cell r="AS8">
            <v>30172429</v>
          </cell>
          <cell r="AT8">
            <v>590.21167529551406</v>
          </cell>
          <cell r="AU8">
            <v>17706.350258865423</v>
          </cell>
          <cell r="AV8">
            <v>576.59231424497023</v>
          </cell>
          <cell r="AW8">
            <v>122237.57061993369</v>
          </cell>
          <cell r="AX8">
            <v>4218.315192</v>
          </cell>
          <cell r="AY8">
            <v>4768.6681950000002</v>
          </cell>
          <cell r="AZ8">
            <v>52.858938000000002</v>
          </cell>
          <cell r="BA8">
            <v>79</v>
          </cell>
          <cell r="BB8">
            <v>249</v>
          </cell>
        </row>
        <row r="9">
          <cell r="B9">
            <v>37026</v>
          </cell>
          <cell r="C9">
            <v>1918</v>
          </cell>
          <cell r="D9">
            <v>11067</v>
          </cell>
          <cell r="E9">
            <v>1810</v>
          </cell>
          <cell r="F9">
            <v>658</v>
          </cell>
          <cell r="G9">
            <v>1280</v>
          </cell>
          <cell r="H9">
            <v>960</v>
          </cell>
          <cell r="I9">
            <v>411</v>
          </cell>
          <cell r="J9">
            <v>4224</v>
          </cell>
          <cell r="K9">
            <v>1272</v>
          </cell>
          <cell r="L9">
            <v>90065</v>
          </cell>
          <cell r="M9">
            <v>4468</v>
          </cell>
          <cell r="N9">
            <v>25781</v>
          </cell>
          <cell r="O9">
            <v>4212.6344390000004</v>
          </cell>
          <cell r="P9">
            <v>34.591870999999998</v>
          </cell>
          <cell r="Q9">
            <v>3752.6944410000001</v>
          </cell>
          <cell r="R9">
            <v>21200</v>
          </cell>
          <cell r="S9">
            <v>7.96</v>
          </cell>
          <cell r="T9">
            <v>1.59</v>
          </cell>
          <cell r="U9">
            <v>1.82</v>
          </cell>
          <cell r="V9">
            <v>1.33</v>
          </cell>
          <cell r="W9">
            <v>187</v>
          </cell>
          <cell r="X9">
            <v>5.7700729927007295</v>
          </cell>
          <cell r="Y9">
            <v>112474</v>
          </cell>
          <cell r="Z9">
            <v>992</v>
          </cell>
          <cell r="AA9">
            <v>309</v>
          </cell>
          <cell r="AB9">
            <v>434</v>
          </cell>
          <cell r="AC9">
            <v>325.38709677419354</v>
          </cell>
          <cell r="AD9">
            <v>896.06451612903231</v>
          </cell>
          <cell r="AE9">
            <v>808</v>
          </cell>
          <cell r="AF9">
            <v>31</v>
          </cell>
          <cell r="AG9">
            <v>923</v>
          </cell>
          <cell r="AH9">
            <v>0.85</v>
          </cell>
          <cell r="AI9">
            <v>0.95</v>
          </cell>
          <cell r="AJ9">
            <v>4.8566392479435958</v>
          </cell>
          <cell r="AK9">
            <v>1.9272727272727272</v>
          </cell>
          <cell r="AL9">
            <v>9.721311475409836</v>
          </cell>
          <cell r="AM9">
            <v>14.444444444444445</v>
          </cell>
          <cell r="AN9">
            <v>244</v>
          </cell>
          <cell r="AO9">
            <v>593</v>
          </cell>
          <cell r="AP9">
            <v>5472.8211043720094</v>
          </cell>
          <cell r="AQ9">
            <v>31974588</v>
          </cell>
          <cell r="AR9">
            <v>24588714</v>
          </cell>
          <cell r="AS9">
            <v>31327808</v>
          </cell>
          <cell r="AT9">
            <v>575.8465065178541</v>
          </cell>
          <cell r="AU9">
            <v>17851.241702053478</v>
          </cell>
          <cell r="AV9">
            <v>576.49717004932995</v>
          </cell>
          <cell r="AW9">
            <v>140088.81232198718</v>
          </cell>
          <cell r="AX9">
            <v>4219.1502979999996</v>
          </cell>
          <cell r="AY9">
            <v>4766.7697399999997</v>
          </cell>
          <cell r="AZ9">
            <v>52.885663999999998</v>
          </cell>
          <cell r="BA9">
            <v>76</v>
          </cell>
          <cell r="BB9">
            <v>269</v>
          </cell>
        </row>
        <row r="10">
          <cell r="B10">
            <v>37057</v>
          </cell>
          <cell r="C10">
            <v>1895</v>
          </cell>
          <cell r="D10">
            <v>10935</v>
          </cell>
          <cell r="E10">
            <v>1789</v>
          </cell>
          <cell r="F10">
            <v>651</v>
          </cell>
          <cell r="G10">
            <v>1265</v>
          </cell>
          <cell r="H10">
            <v>948</v>
          </cell>
          <cell r="I10">
            <v>406</v>
          </cell>
          <cell r="J10">
            <v>4175</v>
          </cell>
          <cell r="K10">
            <v>1257</v>
          </cell>
          <cell r="L10">
            <v>89006</v>
          </cell>
          <cell r="M10">
            <v>4416</v>
          </cell>
          <cell r="N10">
            <v>25482</v>
          </cell>
          <cell r="O10">
            <v>4230.3462799999998</v>
          </cell>
          <cell r="P10">
            <v>34.73912</v>
          </cell>
          <cell r="Q10">
            <v>3768.284979</v>
          </cell>
          <cell r="R10">
            <v>21000</v>
          </cell>
          <cell r="S10">
            <v>7.96</v>
          </cell>
          <cell r="T10">
            <v>1.59</v>
          </cell>
          <cell r="U10">
            <v>1.82</v>
          </cell>
          <cell r="V10">
            <v>1.33</v>
          </cell>
          <cell r="W10">
            <v>185</v>
          </cell>
          <cell r="X10">
            <v>5.7704485488126647</v>
          </cell>
          <cell r="Y10">
            <v>111155</v>
          </cell>
          <cell r="Z10">
            <v>980</v>
          </cell>
          <cell r="AA10">
            <v>305</v>
          </cell>
          <cell r="AB10">
            <v>429</v>
          </cell>
          <cell r="AC10">
            <v>314.96666666666664</v>
          </cell>
          <cell r="AD10">
            <v>856.33333333333337</v>
          </cell>
          <cell r="AE10">
            <v>798</v>
          </cell>
          <cell r="AF10">
            <v>30</v>
          </cell>
          <cell r="AG10">
            <v>912</v>
          </cell>
          <cell r="AH10">
            <v>0.85</v>
          </cell>
          <cell r="AI10">
            <v>0.95</v>
          </cell>
          <cell r="AJ10">
            <v>4.8781407035175883</v>
          </cell>
          <cell r="AK10">
            <v>1.9230769230769231</v>
          </cell>
          <cell r="AL10">
            <v>9.8392857142857135</v>
          </cell>
          <cell r="AM10">
            <v>14.525423728813559</v>
          </cell>
          <cell r="AN10">
            <v>274</v>
          </cell>
          <cell r="AO10">
            <v>551</v>
          </cell>
          <cell r="AP10">
            <v>5023.6282958644933</v>
          </cell>
          <cell r="AQ10">
            <v>30366388</v>
          </cell>
          <cell r="AR10">
            <v>23150610</v>
          </cell>
          <cell r="AS10">
            <v>28942162</v>
          </cell>
          <cell r="AT10">
            <v>575.36536635964194</v>
          </cell>
          <cell r="AU10">
            <v>17260.960990789259</v>
          </cell>
          <cell r="AV10">
            <v>576.37279601749606</v>
          </cell>
          <cell r="AW10">
            <v>157349.77331277644</v>
          </cell>
          <cell r="AX10">
            <v>4228.0695169999999</v>
          </cell>
          <cell r="AY10">
            <v>4774.4455049999997</v>
          </cell>
          <cell r="AZ10">
            <v>52.979906999999997</v>
          </cell>
          <cell r="BA10">
            <v>70</v>
          </cell>
          <cell r="BB10">
            <v>283</v>
          </cell>
        </row>
        <row r="11">
          <cell r="B11">
            <v>37087</v>
          </cell>
          <cell r="C11">
            <v>1918</v>
          </cell>
          <cell r="D11">
            <v>11067</v>
          </cell>
          <cell r="E11">
            <v>1810</v>
          </cell>
          <cell r="F11">
            <v>658</v>
          </cell>
          <cell r="G11">
            <v>1280</v>
          </cell>
          <cell r="H11">
            <v>960</v>
          </cell>
          <cell r="I11">
            <v>411</v>
          </cell>
          <cell r="J11">
            <v>4224</v>
          </cell>
          <cell r="K11">
            <v>1272</v>
          </cell>
          <cell r="L11">
            <v>90065</v>
          </cell>
          <cell r="M11">
            <v>4468</v>
          </cell>
          <cell r="N11">
            <v>25781</v>
          </cell>
          <cell r="O11">
            <v>4212.6344390000004</v>
          </cell>
          <cell r="P11">
            <v>34.591870999999998</v>
          </cell>
          <cell r="Q11">
            <v>3752.6944410000001</v>
          </cell>
          <cell r="R11">
            <v>21200</v>
          </cell>
          <cell r="S11">
            <v>7.96</v>
          </cell>
          <cell r="T11">
            <v>1.59</v>
          </cell>
          <cell r="U11">
            <v>1.82</v>
          </cell>
          <cell r="V11">
            <v>1.33</v>
          </cell>
          <cell r="W11">
            <v>187</v>
          </cell>
          <cell r="X11">
            <v>5.7700729927007295</v>
          </cell>
          <cell r="Y11">
            <v>112474</v>
          </cell>
          <cell r="Z11">
            <v>992</v>
          </cell>
          <cell r="AA11">
            <v>309</v>
          </cell>
          <cell r="AB11">
            <v>434</v>
          </cell>
          <cell r="AC11">
            <v>331.90322580645159</v>
          </cell>
          <cell r="AD11">
            <v>880.0322580645161</v>
          </cell>
          <cell r="AE11">
            <v>660</v>
          </cell>
          <cell r="AF11">
            <v>31</v>
          </cell>
          <cell r="AG11">
            <v>754</v>
          </cell>
          <cell r="AH11">
            <v>0.85</v>
          </cell>
          <cell r="AI11">
            <v>0.95</v>
          </cell>
          <cell r="AJ11">
            <v>5.0824865511057977</v>
          </cell>
          <cell r="AK11">
            <v>1.919463087248322</v>
          </cell>
          <cell r="AL11">
            <v>9.8103448275862064</v>
          </cell>
          <cell r="AM11">
            <v>14.546875</v>
          </cell>
          <cell r="AN11">
            <v>305</v>
          </cell>
          <cell r="AO11">
            <v>569</v>
          </cell>
          <cell r="AP11">
            <v>5164.0777203669968</v>
          </cell>
          <cell r="AQ11">
            <v>32143595</v>
          </cell>
          <cell r="AR11">
            <v>21959896</v>
          </cell>
          <cell r="AS11">
            <v>31283352</v>
          </cell>
          <cell r="AT11">
            <v>582.37905842807788</v>
          </cell>
          <cell r="AU11">
            <v>18053.750811270413</v>
          </cell>
          <cell r="AV11">
            <v>576.9852767238383</v>
          </cell>
          <cell r="AW11">
            <v>175403.52412404685</v>
          </cell>
          <cell r="AX11">
            <v>4224.5483610000001</v>
          </cell>
          <cell r="AY11">
            <v>4768.742432</v>
          </cell>
          <cell r="AZ11">
            <v>52.969296999999997</v>
          </cell>
          <cell r="BA11">
            <v>77</v>
          </cell>
          <cell r="BB11">
            <v>276</v>
          </cell>
        </row>
        <row r="12">
          <cell r="B12">
            <v>37118</v>
          </cell>
          <cell r="C12">
            <v>1895</v>
          </cell>
          <cell r="D12">
            <v>10935</v>
          </cell>
          <cell r="E12">
            <v>1789</v>
          </cell>
          <cell r="F12">
            <v>651</v>
          </cell>
          <cell r="G12">
            <v>1265</v>
          </cell>
          <cell r="H12">
            <v>948</v>
          </cell>
          <cell r="I12">
            <v>406</v>
          </cell>
          <cell r="J12">
            <v>4175</v>
          </cell>
          <cell r="K12">
            <v>1257</v>
          </cell>
          <cell r="L12">
            <v>89006</v>
          </cell>
          <cell r="M12">
            <v>4415</v>
          </cell>
          <cell r="N12">
            <v>25477</v>
          </cell>
          <cell r="O12">
            <v>4205.3832220000004</v>
          </cell>
          <cell r="P12">
            <v>34.512622999999998</v>
          </cell>
          <cell r="Q12">
            <v>3746.2526889999999</v>
          </cell>
          <cell r="R12">
            <v>21000</v>
          </cell>
          <cell r="S12">
            <v>7.96</v>
          </cell>
          <cell r="T12">
            <v>1.59</v>
          </cell>
          <cell r="U12">
            <v>1.82</v>
          </cell>
          <cell r="V12">
            <v>1.33</v>
          </cell>
          <cell r="W12">
            <v>185</v>
          </cell>
          <cell r="X12">
            <v>5.7704485488126647</v>
          </cell>
          <cell r="Y12">
            <v>111155</v>
          </cell>
          <cell r="Z12">
            <v>980</v>
          </cell>
          <cell r="AA12">
            <v>305</v>
          </cell>
          <cell r="AB12">
            <v>429</v>
          </cell>
          <cell r="AC12">
            <v>339.09677419354841</v>
          </cell>
          <cell r="AD12">
            <v>883.0322580645161</v>
          </cell>
          <cell r="AE12">
            <v>706</v>
          </cell>
          <cell r="AF12">
            <v>31</v>
          </cell>
          <cell r="AG12">
            <v>806</v>
          </cell>
          <cell r="AH12">
            <v>0.85</v>
          </cell>
          <cell r="AI12">
            <v>0.95</v>
          </cell>
          <cell r="AJ12">
            <v>5.2284172661870505</v>
          </cell>
          <cell r="AK12">
            <v>1.9254658385093169</v>
          </cell>
          <cell r="AL12">
            <v>9.745454545454546</v>
          </cell>
          <cell r="AM12">
            <v>14.538461538461538</v>
          </cell>
          <cell r="AN12">
            <v>336</v>
          </cell>
          <cell r="AO12">
            <v>536</v>
          </cell>
          <cell r="AP12">
            <v>5081.4521304202544</v>
          </cell>
          <cell r="AQ12">
            <v>33278880</v>
          </cell>
          <cell r="AR12">
            <v>22105308</v>
          </cell>
          <cell r="AS12">
            <v>31380838</v>
          </cell>
          <cell r="AT12">
            <v>580.56527087999348</v>
          </cell>
          <cell r="AU12">
            <v>17997.523397279798</v>
          </cell>
          <cell r="AV12">
            <v>577.31655976515412</v>
          </cell>
          <cell r="AW12">
            <v>193401.04752132663</v>
          </cell>
          <cell r="AX12">
            <v>4225.9039579999999</v>
          </cell>
          <cell r="AY12">
            <v>4768.4457590000002</v>
          </cell>
          <cell r="AZ12">
            <v>52.991294000000003</v>
          </cell>
          <cell r="BA12">
            <v>73</v>
          </cell>
          <cell r="BB12">
            <v>287</v>
          </cell>
        </row>
        <row r="13">
          <cell r="B13">
            <v>37149</v>
          </cell>
          <cell r="C13">
            <v>1852</v>
          </cell>
          <cell r="D13">
            <v>10668</v>
          </cell>
          <cell r="E13">
            <v>1749</v>
          </cell>
          <cell r="F13">
            <v>636</v>
          </cell>
          <cell r="G13">
            <v>1230</v>
          </cell>
          <cell r="H13">
            <v>922</v>
          </cell>
          <cell r="I13">
            <v>395</v>
          </cell>
          <cell r="J13">
            <v>4075</v>
          </cell>
          <cell r="K13">
            <v>1228</v>
          </cell>
          <cell r="L13">
            <v>86914</v>
          </cell>
          <cell r="M13">
            <v>4310</v>
          </cell>
          <cell r="N13">
            <v>24823</v>
          </cell>
          <cell r="O13">
            <v>4209.7867340000003</v>
          </cell>
          <cell r="P13">
            <v>34.519888000000002</v>
          </cell>
          <cell r="Q13">
            <v>3756.4150089999998</v>
          </cell>
          <cell r="R13">
            <v>20600</v>
          </cell>
          <cell r="S13">
            <v>7.96</v>
          </cell>
          <cell r="T13">
            <v>1.59</v>
          </cell>
          <cell r="U13">
            <v>1.82</v>
          </cell>
          <cell r="V13">
            <v>1.33</v>
          </cell>
          <cell r="W13">
            <v>180</v>
          </cell>
          <cell r="X13">
            <v>5.7602591792656588</v>
          </cell>
          <cell r="Y13">
            <v>108485.57748485374</v>
          </cell>
          <cell r="Z13">
            <v>957</v>
          </cell>
          <cell r="AA13">
            <v>296</v>
          </cell>
          <cell r="AB13">
            <v>421</v>
          </cell>
          <cell r="AC13">
            <v>330.36666666666667</v>
          </cell>
          <cell r="AD13">
            <v>910.3</v>
          </cell>
          <cell r="AE13">
            <v>671</v>
          </cell>
          <cell r="AF13">
            <v>30</v>
          </cell>
          <cell r="AG13">
            <v>766</v>
          </cell>
          <cell r="AH13">
            <v>0.85</v>
          </cell>
          <cell r="AI13">
            <v>0.95</v>
          </cell>
          <cell r="AJ13">
            <v>5.312459651387992</v>
          </cell>
          <cell r="AK13">
            <v>1.9197080291970803</v>
          </cell>
          <cell r="AL13">
            <v>10.017857142857142</v>
          </cell>
          <cell r="AM13">
            <v>14.793103448275861</v>
          </cell>
          <cell r="AN13">
            <v>366</v>
          </cell>
          <cell r="AO13">
            <v>561</v>
          </cell>
          <cell r="AP13">
            <v>4981.6251519575644</v>
          </cell>
          <cell r="AQ13">
            <v>29062390</v>
          </cell>
          <cell r="AR13">
            <v>21035307</v>
          </cell>
          <cell r="AS13">
            <v>30334488</v>
          </cell>
          <cell r="AT13">
            <v>585.6804028422207</v>
          </cell>
          <cell r="AU13">
            <v>17570.41208526662</v>
          </cell>
          <cell r="AV13">
            <v>578.00399892217331</v>
          </cell>
          <cell r="AW13">
            <v>210971.45960659324</v>
          </cell>
          <cell r="AX13">
            <v>4227.7893389999999</v>
          </cell>
          <cell r="AY13">
            <v>4769.5222789999998</v>
          </cell>
          <cell r="AZ13">
            <v>53.042254</v>
          </cell>
          <cell r="BA13">
            <v>71</v>
          </cell>
          <cell r="BB13">
            <v>277</v>
          </cell>
        </row>
        <row r="15">
          <cell r="B15">
            <v>36448</v>
          </cell>
          <cell r="C15">
            <v>1854</v>
          </cell>
          <cell r="D15">
            <v>11534</v>
          </cell>
          <cell r="E15">
            <v>1644</v>
          </cell>
          <cell r="F15">
            <v>574.82517482517483</v>
          </cell>
          <cell r="G15">
            <v>1456.3670865188933</v>
          </cell>
          <cell r="H15">
            <v>1095.0128470066866</v>
          </cell>
          <cell r="I15">
            <v>386</v>
          </cell>
          <cell r="J15">
            <v>3994</v>
          </cell>
          <cell r="K15">
            <v>907</v>
          </cell>
          <cell r="L15">
            <v>81597</v>
          </cell>
          <cell r="M15">
            <v>4088</v>
          </cell>
          <cell r="N15">
            <v>25433</v>
          </cell>
          <cell r="O15">
            <v>3997.7666873449134</v>
          </cell>
          <cell r="P15">
            <v>52.061910669975184</v>
          </cell>
          <cell r="Q15">
            <v>3585.5125291563277</v>
          </cell>
          <cell r="R15">
            <v>20324.784480000006</v>
          </cell>
          <cell r="S15">
            <v>7.1923430194282361</v>
          </cell>
          <cell r="T15">
            <v>1.5950769230769231</v>
          </cell>
          <cell r="U15">
            <v>1.82</v>
          </cell>
          <cell r="V15">
            <v>1.2822242007409388</v>
          </cell>
          <cell r="W15">
            <v>205.37444933920705</v>
          </cell>
          <cell r="X15">
            <v>6.22</v>
          </cell>
          <cell r="Y15">
            <v>124843.41</v>
          </cell>
          <cell r="Z15">
            <v>993</v>
          </cell>
          <cell r="AA15">
            <v>310</v>
          </cell>
        </row>
        <row r="16">
          <cell r="B16">
            <v>36479</v>
          </cell>
          <cell r="C16">
            <v>1789</v>
          </cell>
          <cell r="D16">
            <v>11130</v>
          </cell>
          <cell r="E16">
            <v>1587</v>
          </cell>
          <cell r="F16">
            <v>554.89510489510496</v>
          </cell>
          <cell r="G16">
            <v>1405.4649359221164</v>
          </cell>
          <cell r="H16">
            <v>1056.7405533248996</v>
          </cell>
          <cell r="I16">
            <v>372</v>
          </cell>
          <cell r="J16">
            <v>3854</v>
          </cell>
          <cell r="K16">
            <v>875</v>
          </cell>
          <cell r="L16">
            <v>78750</v>
          </cell>
          <cell r="M16">
            <v>3808</v>
          </cell>
          <cell r="N16">
            <v>24544</v>
          </cell>
          <cell r="O16">
            <v>3996.2742307692306</v>
          </cell>
          <cell r="P16">
            <v>52.043557692307687</v>
          </cell>
          <cell r="Q16">
            <v>3584.1673221153846</v>
          </cell>
          <cell r="R16">
            <v>18147.129000000001</v>
          </cell>
          <cell r="S16">
            <v>7.3903507697413318</v>
          </cell>
          <cell r="T16">
            <v>1.5950769230769231</v>
          </cell>
          <cell r="U16">
            <v>1.82</v>
          </cell>
          <cell r="V16">
            <v>1.2785024426398186</v>
          </cell>
          <cell r="W16">
            <v>162.34361233480178</v>
          </cell>
          <cell r="X16">
            <v>6.22</v>
          </cell>
          <cell r="Y16">
            <v>120487.5</v>
          </cell>
          <cell r="Z16">
            <v>958</v>
          </cell>
          <cell r="AA16">
            <v>299</v>
          </cell>
        </row>
        <row r="17">
          <cell r="B17">
            <v>36509</v>
          </cell>
          <cell r="C17">
            <v>1765</v>
          </cell>
          <cell r="D17">
            <v>10979</v>
          </cell>
          <cell r="E17">
            <v>1565</v>
          </cell>
          <cell r="F17">
            <v>547.20279720279723</v>
          </cell>
          <cell r="G17">
            <v>1385.669655134481</v>
          </cell>
          <cell r="H17">
            <v>1041.85688355976</v>
          </cell>
          <cell r="I17">
            <v>366</v>
          </cell>
          <cell r="J17">
            <v>3802</v>
          </cell>
          <cell r="K17">
            <v>863</v>
          </cell>
          <cell r="L17">
            <v>77667</v>
          </cell>
          <cell r="M17">
            <v>3887</v>
          </cell>
          <cell r="N17">
            <v>24209</v>
          </cell>
          <cell r="O17">
            <v>3996.4952233250615</v>
          </cell>
          <cell r="P17">
            <v>52.033529776674939</v>
          </cell>
          <cell r="Q17">
            <v>3584.3809261786596</v>
          </cell>
          <cell r="R17">
            <v>17905.167280000001</v>
          </cell>
          <cell r="S17">
            <v>7.1840854376011407</v>
          </cell>
          <cell r="T17">
            <v>1.5950769230769231</v>
          </cell>
          <cell r="U17">
            <v>1.83</v>
          </cell>
          <cell r="V17">
            <v>1.2695215494208387</v>
          </cell>
          <cell r="W17">
            <v>177.99118942731278</v>
          </cell>
          <cell r="X17">
            <v>6.22</v>
          </cell>
          <cell r="Y17">
            <v>118830.51000000001</v>
          </cell>
          <cell r="Z17">
            <v>945</v>
          </cell>
          <cell r="AA17">
            <v>295</v>
          </cell>
        </row>
        <row r="18">
          <cell r="B18">
            <v>36540</v>
          </cell>
          <cell r="C18">
            <v>1899</v>
          </cell>
          <cell r="D18">
            <v>11813</v>
          </cell>
          <cell r="E18">
            <v>1685</v>
          </cell>
          <cell r="F18">
            <v>589.16083916083915</v>
          </cell>
          <cell r="G18">
            <v>1492.1871184203289</v>
          </cell>
          <cell r="H18">
            <v>1121.9452018197962</v>
          </cell>
          <cell r="I18">
            <v>394</v>
          </cell>
          <cell r="J18">
            <v>4090</v>
          </cell>
          <cell r="K18">
            <v>929</v>
          </cell>
          <cell r="L18">
            <v>83572</v>
          </cell>
          <cell r="M18">
            <v>4051</v>
          </cell>
          <cell r="N18">
            <v>26048</v>
          </cell>
          <cell r="O18">
            <v>3998.4080955334985</v>
          </cell>
          <cell r="P18">
            <v>52.067586848635237</v>
          </cell>
          <cell r="Q18">
            <v>3586.0833824441684</v>
          </cell>
          <cell r="R18">
            <v>19598.899320000004</v>
          </cell>
          <cell r="S18">
            <v>7.0716204623777941</v>
          </cell>
          <cell r="T18">
            <v>1.5840000000000001</v>
          </cell>
          <cell r="U18">
            <v>1.82</v>
          </cell>
          <cell r="V18">
            <v>1.260449581881276</v>
          </cell>
          <cell r="W18">
            <v>177.01321585903082</v>
          </cell>
          <cell r="X18">
            <v>6.22</v>
          </cell>
          <cell r="Y18">
            <v>127865.16</v>
          </cell>
          <cell r="Z18">
            <v>1017</v>
          </cell>
          <cell r="AA18">
            <v>318</v>
          </cell>
        </row>
        <row r="19">
          <cell r="B19">
            <v>36571</v>
          </cell>
          <cell r="C19">
            <v>1782</v>
          </cell>
          <cell r="D19">
            <v>11087</v>
          </cell>
          <cell r="E19">
            <v>1581</v>
          </cell>
          <cell r="F19">
            <v>552.79720279720277</v>
          </cell>
          <cell r="G19">
            <v>1399.8091414113635</v>
          </cell>
          <cell r="H19">
            <v>1052.4880762491455</v>
          </cell>
          <cell r="I19">
            <v>370</v>
          </cell>
          <cell r="J19">
            <v>3839</v>
          </cell>
          <cell r="K19">
            <v>872</v>
          </cell>
          <cell r="L19">
            <v>78435</v>
          </cell>
          <cell r="M19">
            <v>3835</v>
          </cell>
          <cell r="N19">
            <v>24447</v>
          </cell>
          <cell r="O19">
            <v>4000.08</v>
          </cell>
          <cell r="P19">
            <v>52.127088859416439</v>
          </cell>
          <cell r="Q19">
            <v>3587.5985620026518</v>
          </cell>
          <cell r="R19">
            <v>18873.014160000002</v>
          </cell>
          <cell r="S19">
            <v>6.9087020705388795</v>
          </cell>
          <cell r="T19">
            <v>1.5729230769230769</v>
          </cell>
          <cell r="U19">
            <v>1.8</v>
          </cell>
          <cell r="V19">
            <v>1.2587312308068865</v>
          </cell>
          <cell r="W19">
            <v>148.65198237885463</v>
          </cell>
          <cell r="X19">
            <v>6.22</v>
          </cell>
          <cell r="Y19">
            <v>120005.55</v>
          </cell>
          <cell r="Z19">
            <v>954</v>
          </cell>
          <cell r="AA19">
            <v>298</v>
          </cell>
        </row>
        <row r="20">
          <cell r="B20">
            <v>36600</v>
          </cell>
          <cell r="C20">
            <v>1871</v>
          </cell>
          <cell r="D20">
            <v>11638</v>
          </cell>
          <cell r="E20">
            <v>1660</v>
          </cell>
          <cell r="F20">
            <v>580.41958041958048</v>
          </cell>
          <cell r="G20">
            <v>1470.5065727957758</v>
          </cell>
          <cell r="H20">
            <v>1105.644039696072</v>
          </cell>
          <cell r="I20">
            <v>389</v>
          </cell>
          <cell r="J20">
            <v>4031</v>
          </cell>
          <cell r="K20">
            <v>915</v>
          </cell>
          <cell r="L20">
            <v>82350</v>
          </cell>
          <cell r="M20">
            <v>4044</v>
          </cell>
          <cell r="N20">
            <v>25667</v>
          </cell>
          <cell r="O20">
            <v>4004.143838</v>
          </cell>
          <cell r="P20">
            <v>52.067586848635237</v>
          </cell>
          <cell r="Q20">
            <v>3585.7499637096771</v>
          </cell>
          <cell r="R20">
            <v>19840.861040000003</v>
          </cell>
          <cell r="S20">
            <v>6.761355309889467</v>
          </cell>
          <cell r="T20">
            <v>1.5507692307692307</v>
          </cell>
          <cell r="U20">
            <v>1.79</v>
          </cell>
          <cell r="V20">
            <v>1.2524579439140107</v>
          </cell>
          <cell r="W20">
            <v>189.72687224669602</v>
          </cell>
          <cell r="X20">
            <v>6.22</v>
          </cell>
          <cell r="Y20">
            <v>125995.5</v>
          </cell>
          <cell r="Z20">
            <v>1002</v>
          </cell>
          <cell r="AA20">
            <v>313</v>
          </cell>
        </row>
        <row r="21">
          <cell r="B21">
            <v>36631</v>
          </cell>
          <cell r="C21">
            <v>1813</v>
          </cell>
          <cell r="D21">
            <v>11276</v>
          </cell>
          <cell r="E21">
            <v>1608</v>
          </cell>
          <cell r="F21">
            <v>562.23776223776224</v>
          </cell>
          <cell r="G21">
            <v>1423.3749518728343</v>
          </cell>
          <cell r="H21">
            <v>1070.2067307314544</v>
          </cell>
          <cell r="I21">
            <v>377</v>
          </cell>
          <cell r="J21">
            <v>3904</v>
          </cell>
          <cell r="K21">
            <v>887</v>
          </cell>
          <cell r="L21">
            <v>79783</v>
          </cell>
          <cell r="M21">
            <v>3958</v>
          </cell>
          <cell r="N21">
            <v>24866</v>
          </cell>
          <cell r="O21">
            <v>3996.6437499999997</v>
          </cell>
          <cell r="P21">
            <v>52.049423076923077</v>
          </cell>
          <cell r="Q21">
            <v>3584.4961942307691</v>
          </cell>
          <cell r="R21">
            <v>21050.66964</v>
          </cell>
          <cell r="S21">
            <v>6.6445394379866229</v>
          </cell>
          <cell r="T21">
            <v>1.5507692307692307</v>
          </cell>
          <cell r="U21">
            <v>1.8</v>
          </cell>
          <cell r="V21">
            <v>1.2374168418529781</v>
          </cell>
          <cell r="W21">
            <v>185.81497797356829</v>
          </cell>
          <cell r="X21">
            <v>6.22</v>
          </cell>
          <cell r="Y21">
            <v>122067.99</v>
          </cell>
          <cell r="Z21">
            <v>970</v>
          </cell>
          <cell r="AA21">
            <v>303</v>
          </cell>
        </row>
        <row r="22">
          <cell r="B22">
            <v>36661</v>
          </cell>
          <cell r="C22">
            <v>1811</v>
          </cell>
          <cell r="D22">
            <v>11263</v>
          </cell>
          <cell r="E22">
            <v>1606</v>
          </cell>
          <cell r="F22">
            <v>561.53846153846155</v>
          </cell>
          <cell r="G22">
            <v>1421.4896870359166</v>
          </cell>
          <cell r="H22">
            <v>1068.7892383728697</v>
          </cell>
          <cell r="I22">
            <v>376</v>
          </cell>
          <cell r="J22">
            <v>3900</v>
          </cell>
          <cell r="K22">
            <v>886</v>
          </cell>
          <cell r="L22">
            <v>79686</v>
          </cell>
          <cell r="M22">
            <v>4104</v>
          </cell>
          <cell r="N22">
            <v>24837</v>
          </cell>
          <cell r="O22">
            <v>3997.1650124069474</v>
          </cell>
          <cell r="P22">
            <v>52.044882133995038</v>
          </cell>
          <cell r="Q22">
            <v>3584.9770384615381</v>
          </cell>
          <cell r="R22">
            <v>20808.707920000001</v>
          </cell>
          <cell r="S22">
            <v>6.7694281365337616</v>
          </cell>
          <cell r="T22">
            <v>1.5507692307692307</v>
          </cell>
          <cell r="U22">
            <v>1.79</v>
          </cell>
          <cell r="V22">
            <v>1.2374326413309067</v>
          </cell>
          <cell r="W22">
            <v>197.55066079295156</v>
          </cell>
          <cell r="X22">
            <v>6.22</v>
          </cell>
          <cell r="Y22">
            <v>121919.58</v>
          </cell>
          <cell r="Z22">
            <v>969</v>
          </cell>
          <cell r="AA22">
            <v>303</v>
          </cell>
        </row>
        <row r="23">
          <cell r="B23">
            <v>36692</v>
          </cell>
          <cell r="C23">
            <v>1790</v>
          </cell>
          <cell r="D23">
            <v>11135</v>
          </cell>
          <cell r="E23">
            <v>1588</v>
          </cell>
          <cell r="F23">
            <v>555.24475524475531</v>
          </cell>
          <cell r="G23">
            <v>1405.4649359221164</v>
          </cell>
          <cell r="H23">
            <v>1056.7405533248996</v>
          </cell>
          <cell r="I23">
            <v>372</v>
          </cell>
          <cell r="J23">
            <v>3856</v>
          </cell>
          <cell r="K23">
            <v>876</v>
          </cell>
          <cell r="L23">
            <v>78784</v>
          </cell>
          <cell r="M23">
            <v>4099</v>
          </cell>
          <cell r="N23">
            <v>24555</v>
          </cell>
          <cell r="O23">
            <v>3996.2859615384614</v>
          </cell>
          <cell r="P23">
            <v>52.043557692307687</v>
          </cell>
          <cell r="Q23">
            <v>3584.1777625</v>
          </cell>
          <cell r="R23">
            <v>21292.631359999999</v>
          </cell>
          <cell r="S23">
            <v>6.7970655703271134</v>
          </cell>
          <cell r="T23">
            <v>1.5396923076923077</v>
          </cell>
          <cell r="U23">
            <v>1.79</v>
          </cell>
          <cell r="V23">
            <v>1.2322133329002973</v>
          </cell>
          <cell r="W23">
            <v>203.41850220264317</v>
          </cell>
          <cell r="X23">
            <v>6.22</v>
          </cell>
          <cell r="Y23">
            <v>120539.52</v>
          </cell>
          <cell r="Z23">
            <v>958</v>
          </cell>
          <cell r="AA23">
            <v>299</v>
          </cell>
        </row>
        <row r="24">
          <cell r="B24">
            <v>36722</v>
          </cell>
          <cell r="C24">
            <v>1833</v>
          </cell>
          <cell r="D24">
            <v>11400</v>
          </cell>
          <cell r="E24">
            <v>1625</v>
          </cell>
          <cell r="F24">
            <v>568.18181818181824</v>
          </cell>
          <cell r="G24">
            <v>1439.3997029866343</v>
          </cell>
          <cell r="H24">
            <v>1082.2554157794243</v>
          </cell>
          <cell r="I24">
            <v>381</v>
          </cell>
          <cell r="J24">
            <v>3947</v>
          </cell>
          <cell r="K24">
            <v>896</v>
          </cell>
          <cell r="L24">
            <v>80644</v>
          </cell>
          <cell r="M24">
            <v>4128</v>
          </cell>
          <cell r="N24">
            <v>25135</v>
          </cell>
          <cell r="O24">
            <v>4003.58</v>
          </cell>
          <cell r="P24">
            <v>52.12</v>
          </cell>
          <cell r="Q24">
            <v>3590.1160997956545</v>
          </cell>
          <cell r="R24">
            <v>22018.516520000001</v>
          </cell>
          <cell r="S24">
            <v>6.6606133729348045</v>
          </cell>
          <cell r="T24">
            <v>1.5396923076923077</v>
          </cell>
          <cell r="U24">
            <v>1.8</v>
          </cell>
          <cell r="V24">
            <v>1.2308998833814746</v>
          </cell>
          <cell r="W24">
            <v>203.41850220264317</v>
          </cell>
          <cell r="X24">
            <v>6.22</v>
          </cell>
          <cell r="Y24">
            <v>123385.32</v>
          </cell>
          <cell r="Z24">
            <v>981</v>
          </cell>
          <cell r="AA24">
            <v>307</v>
          </cell>
        </row>
        <row r="25">
          <cell r="B25">
            <v>36753</v>
          </cell>
          <cell r="C25">
            <v>1783</v>
          </cell>
          <cell r="D25">
            <v>11090</v>
          </cell>
          <cell r="E25">
            <v>1581</v>
          </cell>
          <cell r="F25">
            <v>552.79720279720277</v>
          </cell>
          <cell r="G25">
            <v>1399.8091414113635</v>
          </cell>
          <cell r="H25">
            <v>1052.4880762491455</v>
          </cell>
          <cell r="I25">
            <v>370</v>
          </cell>
          <cell r="J25">
            <v>3840</v>
          </cell>
          <cell r="K25">
            <v>872</v>
          </cell>
          <cell r="L25">
            <v>78456</v>
          </cell>
          <cell r="M25">
            <v>4022</v>
          </cell>
          <cell r="N25">
            <v>24454</v>
          </cell>
          <cell r="O25">
            <v>4002.88</v>
          </cell>
          <cell r="P25">
            <v>52.039205955334985</v>
          </cell>
          <cell r="Q25">
            <v>3589.4883912773143</v>
          </cell>
          <cell r="R25">
            <v>20808.707920000001</v>
          </cell>
          <cell r="S25">
            <v>6.6348483482008334</v>
          </cell>
          <cell r="T25">
            <v>1.5286153846153845</v>
          </cell>
          <cell r="U25">
            <v>1.78</v>
          </cell>
          <cell r="V25">
            <v>1.2265794958363836</v>
          </cell>
          <cell r="W25">
            <v>192.66079295154185</v>
          </cell>
          <cell r="X25">
            <v>6.22</v>
          </cell>
          <cell r="Y25">
            <v>120037.68000000001</v>
          </cell>
          <cell r="Z25">
            <v>954</v>
          </cell>
          <cell r="AA25">
            <v>298</v>
          </cell>
        </row>
        <row r="26">
          <cell r="B26">
            <v>36784</v>
          </cell>
          <cell r="C26">
            <v>1831</v>
          </cell>
          <cell r="D26">
            <v>11382</v>
          </cell>
          <cell r="E26">
            <v>1622</v>
          </cell>
          <cell r="F26">
            <v>567.1328671328672</v>
          </cell>
          <cell r="G26">
            <v>1438.4570705681756</v>
          </cell>
          <cell r="H26">
            <v>1081.546669600132</v>
          </cell>
          <cell r="I26">
            <v>382</v>
          </cell>
          <cell r="J26">
            <v>3943</v>
          </cell>
          <cell r="K26">
            <v>894</v>
          </cell>
          <cell r="L26">
            <v>80499</v>
          </cell>
          <cell r="M26">
            <v>4093</v>
          </cell>
          <cell r="N26">
            <v>25093</v>
          </cell>
          <cell r="O26">
            <v>4017.23</v>
          </cell>
          <cell r="P26">
            <v>52.852980769230768</v>
          </cell>
          <cell r="Q26">
            <v>3602.3564159032912</v>
          </cell>
          <cell r="R26">
            <v>21050.66964</v>
          </cell>
          <cell r="S26">
            <v>6.421619607021654</v>
          </cell>
          <cell r="T26">
            <v>1.5175384615384617</v>
          </cell>
          <cell r="U26">
            <v>1.78</v>
          </cell>
          <cell r="V26">
            <v>1.2171365167886652</v>
          </cell>
          <cell r="W26">
            <v>176.0352422907489</v>
          </cell>
          <cell r="X26">
            <v>6.22</v>
          </cell>
          <cell r="Y26">
            <v>123163.47</v>
          </cell>
          <cell r="Z26">
            <v>979</v>
          </cell>
          <cell r="AA26">
            <v>307</v>
          </cell>
        </row>
      </sheetData>
      <sheetData sheetId="61">
        <row r="6">
          <cell r="B6">
            <v>39722</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row r="18">
          <cell r="A18" t="str">
            <v>REPORT 7</v>
          </cell>
          <cell r="B18" t="str">
            <v>Statistical Summary</v>
          </cell>
        </row>
        <row r="20">
          <cell r="A20" t="str">
            <v>REPORT 8</v>
          </cell>
          <cell r="B20" t="str">
            <v>Graphs</v>
          </cell>
        </row>
        <row r="23">
          <cell r="B23"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row r="18">
          <cell r="A18" t="str">
            <v>REPORT 7</v>
          </cell>
          <cell r="B18" t="str">
            <v>Statistical Summary</v>
          </cell>
        </row>
        <row r="20">
          <cell r="A20" t="str">
            <v>REPORT 8</v>
          </cell>
          <cell r="B20" t="str">
            <v>Graphs</v>
          </cell>
        </row>
        <row r="23">
          <cell r="B23"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row r="12">
          <cell r="J12">
            <v>9209789</v>
          </cell>
        </row>
      </sheetData>
      <sheetData sheetId="12"/>
      <sheetData sheetId="13"/>
      <sheetData sheetId="14"/>
      <sheetData sheetId="15">
        <row r="8">
          <cell r="A8" t="str">
            <v>Medicare IP DRG Revenue</v>
          </cell>
          <cell r="B8">
            <v>0</v>
          </cell>
          <cell r="C8">
            <v>84086444</v>
          </cell>
          <cell r="D8">
            <v>0.46858770897908969</v>
          </cell>
          <cell r="E8">
            <v>0</v>
          </cell>
          <cell r="F8">
            <v>71773311.519999996</v>
          </cell>
          <cell r="G8">
            <v>0.45657033412743969</v>
          </cell>
          <cell r="I8">
            <v>25087987</v>
          </cell>
          <cell r="J8">
            <v>0.45317809639270012</v>
          </cell>
          <cell r="K8">
            <v>0</v>
          </cell>
          <cell r="L8">
            <v>76303323.151364267</v>
          </cell>
          <cell r="M8">
            <v>0.45317809639270001</v>
          </cell>
          <cell r="N8">
            <v>2383472</v>
          </cell>
          <cell r="O8">
            <v>0</v>
          </cell>
          <cell r="P8">
            <v>79579841.956636712</v>
          </cell>
          <cell r="Q8">
            <v>0.46717017016990031</v>
          </cell>
          <cell r="R8"/>
          <cell r="S8">
            <v>0</v>
          </cell>
          <cell r="T8">
            <v>82899005</v>
          </cell>
          <cell r="U8">
            <v>0.467170171702258</v>
          </cell>
          <cell r="V8"/>
        </row>
        <row r="9">
          <cell r="A9" t="str">
            <v>Medicare IP Swing Revenue</v>
          </cell>
          <cell r="B9">
            <v>0</v>
          </cell>
          <cell r="C9">
            <v>452683</v>
          </cell>
          <cell r="D9">
            <v>2.5226621530550306E-3</v>
          </cell>
          <cell r="E9">
            <v>0</v>
          </cell>
          <cell r="F9">
            <v>812147.85000000009</v>
          </cell>
          <cell r="G9">
            <v>5.1663021725290711E-3</v>
          </cell>
          <cell r="I9">
            <v>186531</v>
          </cell>
          <cell r="J9">
            <v>3.369411961917341E-3</v>
          </cell>
          <cell r="K9">
            <v>0</v>
          </cell>
          <cell r="L9">
            <v>567320.73285700963</v>
          </cell>
          <cell r="M9">
            <v>3.3694119619173406E-3</v>
          </cell>
          <cell r="N9"/>
          <cell r="O9">
            <v>0</v>
          </cell>
          <cell r="P9">
            <v>573960.60052093468</v>
          </cell>
          <cell r="Q9">
            <v>3.369411961917341E-3</v>
          </cell>
          <cell r="R9"/>
          <cell r="S9">
            <v>0</v>
          </cell>
          <cell r="T9">
            <v>597900</v>
          </cell>
          <cell r="U9">
            <v>3.3694137301259535E-3</v>
          </cell>
          <cell r="V9"/>
        </row>
        <row r="10">
          <cell r="A10" t="str">
            <v>Medicare IP Rehab Revenue</v>
          </cell>
          <cell r="B10">
            <v>0</v>
          </cell>
          <cell r="C10">
            <v>0</v>
          </cell>
          <cell r="D10">
            <v>0</v>
          </cell>
          <cell r="E10">
            <v>0</v>
          </cell>
          <cell r="F10">
            <v>5296299.7499999972</v>
          </cell>
          <cell r="G10">
            <v>3.3691260655052103E-2</v>
          </cell>
          <cell r="I10">
            <v>0</v>
          </cell>
          <cell r="J10">
            <v>0</v>
          </cell>
          <cell r="K10">
            <v>0</v>
          </cell>
          <cell r="L10">
            <v>0</v>
          </cell>
          <cell r="M10">
            <v>0</v>
          </cell>
          <cell r="N10"/>
          <cell r="O10">
            <v>0</v>
          </cell>
          <cell r="P10">
            <v>0</v>
          </cell>
          <cell r="Q10">
            <v>0</v>
          </cell>
          <cell r="R10"/>
          <cell r="S10">
            <v>0</v>
          </cell>
          <cell r="T10">
            <v>0</v>
          </cell>
          <cell r="U10">
            <v>0</v>
          </cell>
          <cell r="V10"/>
        </row>
        <row r="11">
          <cell r="A11" t="str">
            <v>Medicare IP Psych Revenue</v>
          </cell>
          <cell r="B11">
            <v>0</v>
          </cell>
          <cell r="C11">
            <v>4262253</v>
          </cell>
          <cell r="D11">
            <v>2.3752215854903461E-2</v>
          </cell>
          <cell r="E11">
            <v>0</v>
          </cell>
          <cell r="F11">
            <v>4655682.2100000018</v>
          </cell>
          <cell r="G11">
            <v>2.9616111298118877E-2</v>
          </cell>
          <cell r="I11">
            <v>1703912</v>
          </cell>
          <cell r="J11">
            <v>3.0778698848204857E-2</v>
          </cell>
          <cell r="K11">
            <v>0</v>
          </cell>
          <cell r="L11">
            <v>5182326.8226935621</v>
          </cell>
          <cell r="M11">
            <v>3.077869884820485E-2</v>
          </cell>
          <cell r="N11"/>
          <cell r="O11">
            <v>0</v>
          </cell>
          <cell r="P11">
            <v>5242980.2807834987</v>
          </cell>
          <cell r="Q11">
            <v>3.0778698848204854E-2</v>
          </cell>
          <cell r="R11"/>
          <cell r="S11">
            <v>0</v>
          </cell>
          <cell r="T11">
            <v>5461658</v>
          </cell>
          <cell r="U11">
            <v>3.0778701211661239E-2</v>
          </cell>
          <cell r="V11"/>
        </row>
        <row r="12">
          <cell r="A12" t="str">
            <v>Medicare IP U&amp;C Revenue</v>
          </cell>
          <cell r="B12">
            <v>0</v>
          </cell>
          <cell r="C12">
            <v>11481650</v>
          </cell>
          <cell r="D12">
            <v>6.39836793288555E-2</v>
          </cell>
          <cell r="E12">
            <v>0</v>
          </cell>
          <cell r="F12">
            <v>7647123</v>
          </cell>
          <cell r="G12">
            <v>4.8645512228465575E-2</v>
          </cell>
          <cell r="I12">
            <v>3303495</v>
          </cell>
          <cell r="J12">
            <v>5.9672845634956798E-2</v>
          </cell>
          <cell r="K12">
            <v>0</v>
          </cell>
          <cell r="L12">
            <v>10047344.432772391</v>
          </cell>
          <cell r="M12">
            <v>5.9672845634956784E-2</v>
          </cell>
          <cell r="N12"/>
          <cell r="O12">
            <v>0</v>
          </cell>
          <cell r="P12">
            <v>10164937.592238851</v>
          </cell>
          <cell r="Q12">
            <v>5.9672845634956798E-2</v>
          </cell>
          <cell r="R12"/>
          <cell r="S12">
            <v>0</v>
          </cell>
          <cell r="T12">
            <v>10588903</v>
          </cell>
          <cell r="U12">
            <v>5.9672846889399396E-2</v>
          </cell>
          <cell r="V12"/>
        </row>
        <row r="13">
          <cell r="A13" t="str">
            <v>Medicaid IP DRG Revenue</v>
          </cell>
          <cell r="B13">
            <v>0</v>
          </cell>
          <cell r="C13">
            <v>15091568</v>
          </cell>
          <cell r="D13">
            <v>8.4100634271347507E-2</v>
          </cell>
          <cell r="E13">
            <v>0</v>
          </cell>
          <cell r="F13">
            <v>15441147.540000005</v>
          </cell>
          <cell r="G13">
            <v>9.8225506700835241E-2</v>
          </cell>
          <cell r="I13">
            <v>4335163</v>
          </cell>
          <cell r="J13">
            <v>7.8308431676565649E-2</v>
          </cell>
          <cell r="K13">
            <v>0</v>
          </cell>
          <cell r="L13">
            <v>13185089.074816478</v>
          </cell>
          <cell r="M13">
            <v>7.8308431676565635E-2</v>
          </cell>
          <cell r="N13"/>
          <cell r="O13">
            <v>0</v>
          </cell>
          <cell r="P13">
            <v>13339406.0978397</v>
          </cell>
          <cell r="Q13">
            <v>7.8308431676565649E-2</v>
          </cell>
          <cell r="R13"/>
          <cell r="S13">
            <v>0</v>
          </cell>
          <cell r="T13">
            <v>13895774</v>
          </cell>
          <cell r="U13">
            <v>7.8308432357128685E-2</v>
          </cell>
          <cell r="V13"/>
        </row>
        <row r="14">
          <cell r="A14" t="str">
            <v>Medicaid IP Rehab Revenue</v>
          </cell>
          <cell r="B14">
            <v>0</v>
          </cell>
          <cell r="C14">
            <v>0</v>
          </cell>
          <cell r="D14">
            <v>0</v>
          </cell>
          <cell r="E14">
            <v>0</v>
          </cell>
          <cell r="F14">
            <v>570444</v>
          </cell>
          <cell r="G14">
            <v>3.6287556219057565E-3</v>
          </cell>
          <cell r="I14">
            <v>0</v>
          </cell>
          <cell r="J14">
            <v>0</v>
          </cell>
          <cell r="K14">
            <v>0</v>
          </cell>
          <cell r="L14">
            <v>0</v>
          </cell>
          <cell r="M14">
            <v>0</v>
          </cell>
          <cell r="N14"/>
          <cell r="O14">
            <v>0</v>
          </cell>
          <cell r="P14">
            <v>0</v>
          </cell>
          <cell r="Q14">
            <v>0</v>
          </cell>
          <cell r="R14"/>
          <cell r="S14">
            <v>0</v>
          </cell>
          <cell r="T14">
            <v>0</v>
          </cell>
          <cell r="U14">
            <v>0</v>
          </cell>
          <cell r="V14">
            <v>0</v>
          </cell>
        </row>
        <row r="15">
          <cell r="A15" t="str">
            <v>Medicaid IP Psych Revenue</v>
          </cell>
          <cell r="B15">
            <v>0</v>
          </cell>
          <cell r="C15">
            <v>2771037</v>
          </cell>
          <cell r="D15">
            <v>1.5442130949505842E-2</v>
          </cell>
          <cell r="E15">
            <v>0</v>
          </cell>
          <cell r="F15">
            <v>2973449.22</v>
          </cell>
          <cell r="G15">
            <v>1.8914951465045276E-2</v>
          </cell>
          <cell r="I15">
            <v>1266310</v>
          </cell>
          <cell r="J15">
            <v>2.2874053436134197E-2</v>
          </cell>
          <cell r="K15">
            <v>0</v>
          </cell>
          <cell r="L15">
            <v>3851391.5500595598</v>
          </cell>
          <cell r="M15">
            <v>2.2874053436134193E-2</v>
          </cell>
          <cell r="N15"/>
          <cell r="O15">
            <v>0</v>
          </cell>
          <cell r="P15">
            <v>3896467.8688564622</v>
          </cell>
          <cell r="Q15">
            <v>2.2874053436134197E-2</v>
          </cell>
          <cell r="R15"/>
          <cell r="S15">
            <v>0</v>
          </cell>
          <cell r="T15">
            <v>4058984</v>
          </cell>
          <cell r="U15">
            <v>2.2874053219537654E-2</v>
          </cell>
          <cell r="V15">
            <v>0</v>
          </cell>
        </row>
        <row r="16">
          <cell r="A16" t="str">
            <v>Medicaid Level II Revenue</v>
          </cell>
          <cell r="B16">
            <v>0</v>
          </cell>
          <cell r="C16">
            <v>3327338</v>
          </cell>
          <cell r="D16">
            <v>1.8542224123772749E-2</v>
          </cell>
          <cell r="E16">
            <v>0</v>
          </cell>
          <cell r="F16">
            <v>3107892</v>
          </cell>
          <cell r="G16">
            <v>1.977018001289509E-2</v>
          </cell>
          <cell r="I16">
            <v>852055</v>
          </cell>
          <cell r="J16">
            <v>1.5391137715508306E-2</v>
          </cell>
          <cell r="K16">
            <v>0</v>
          </cell>
          <cell r="L16">
            <v>2591464.5127859674</v>
          </cell>
          <cell r="M16">
            <v>1.5391137715508305E-2</v>
          </cell>
          <cell r="N16"/>
          <cell r="O16">
            <v>0</v>
          </cell>
          <cell r="P16">
            <v>2621794.7658934174</v>
          </cell>
          <cell r="Q16">
            <v>1.5391137715508308E-2</v>
          </cell>
          <cell r="R16"/>
          <cell r="S16">
            <v>0</v>
          </cell>
          <cell r="T16">
            <v>2731146</v>
          </cell>
          <cell r="U16">
            <v>1.5391137031909311E-2</v>
          </cell>
          <cell r="V16"/>
        </row>
        <row r="17">
          <cell r="A17" t="str">
            <v>Medicaid IP U&amp;C Revenue</v>
          </cell>
          <cell r="B17">
            <v>0</v>
          </cell>
          <cell r="C17">
            <v>4602578</v>
          </cell>
          <cell r="D17">
            <v>2.564874167371807E-2</v>
          </cell>
          <cell r="E17">
            <v>0</v>
          </cell>
          <cell r="F17">
            <v>2535605</v>
          </cell>
          <cell r="G17">
            <v>1.6129700546736132E-2</v>
          </cell>
          <cell r="I17">
            <v>925937</v>
          </cell>
          <cell r="J17">
            <v>1.6725708883680766E-2</v>
          </cell>
          <cell r="K17">
            <v>0</v>
          </cell>
          <cell r="L17">
            <v>2816171.3464218862</v>
          </cell>
          <cell r="M17">
            <v>1.6725708883680763E-2</v>
          </cell>
          <cell r="N17"/>
          <cell r="O17">
            <v>0</v>
          </cell>
          <cell r="P17">
            <v>2849131.5468450431</v>
          </cell>
          <cell r="Q17">
            <v>1.6725708883680766E-2</v>
          </cell>
          <cell r="R17"/>
          <cell r="S17">
            <v>0</v>
          </cell>
          <cell r="T17">
            <v>2967965</v>
          </cell>
          <cell r="U17">
            <v>1.672571002096216E-2</v>
          </cell>
          <cell r="V17"/>
        </row>
        <row r="18">
          <cell r="A18" t="str">
            <v>Blue Cross IP Revenue</v>
          </cell>
          <cell r="B18">
            <v>0</v>
          </cell>
          <cell r="C18">
            <v>28817395</v>
          </cell>
          <cell r="D18">
            <v>0.16059041694991258</v>
          </cell>
          <cell r="E18">
            <v>0</v>
          </cell>
          <cell r="F18">
            <v>16971635.460000001</v>
          </cell>
          <cell r="G18">
            <v>0.1079613732257857</v>
          </cell>
          <cell r="I18">
            <v>6392995</v>
          </cell>
          <cell r="J18">
            <v>0.11548018198303633</v>
          </cell>
          <cell r="K18">
            <v>0</v>
          </cell>
          <cell r="L18">
            <v>19443838.335457366</v>
          </cell>
          <cell r="M18">
            <v>0.11548018198303632</v>
          </cell>
          <cell r="N18"/>
          <cell r="O18">
            <v>0</v>
          </cell>
          <cell r="P18">
            <v>19671407.161958776</v>
          </cell>
          <cell r="Q18">
            <v>0.11548018198303632</v>
          </cell>
          <cell r="R18"/>
          <cell r="S18">
            <v>0</v>
          </cell>
          <cell r="T18">
            <v>20491874</v>
          </cell>
          <cell r="U18">
            <v>0.11548018332766523</v>
          </cell>
          <cell r="V18"/>
        </row>
        <row r="19">
          <cell r="A19" t="str">
            <v>Blue Cross IP Psych Revenue</v>
          </cell>
          <cell r="B19">
            <v>0</v>
          </cell>
          <cell r="C19">
            <v>158838</v>
          </cell>
          <cell r="D19">
            <v>8.8515497835561525E-4</v>
          </cell>
          <cell r="E19">
            <v>0</v>
          </cell>
          <cell r="F19">
            <v>233008</v>
          </cell>
          <cell r="G19">
            <v>1.4822297893378081E-3</v>
          </cell>
          <cell r="I19">
            <v>105556</v>
          </cell>
          <cell r="J19">
            <v>1.9067160367560719E-3</v>
          </cell>
          <cell r="K19">
            <v>0</v>
          </cell>
          <cell r="L19">
            <v>321041.04560343589</v>
          </cell>
          <cell r="M19">
            <v>1.9067160367560714E-3</v>
          </cell>
          <cell r="N19"/>
          <cell r="O19">
            <v>0</v>
          </cell>
          <cell r="P19">
            <v>324798.47933366452</v>
          </cell>
          <cell r="Q19">
            <v>1.9067160367560716E-3</v>
          </cell>
          <cell r="R19"/>
          <cell r="S19">
            <v>0</v>
          </cell>
          <cell r="T19">
            <v>338345</v>
          </cell>
          <cell r="U19">
            <v>1.9067139797950589E-3</v>
          </cell>
          <cell r="V19">
            <v>0</v>
          </cell>
        </row>
        <row r="20">
          <cell r="A20" t="str">
            <v>Blue Shield IP Revenue</v>
          </cell>
          <cell r="B20">
            <v>0</v>
          </cell>
          <cell r="C20">
            <v>821593</v>
          </cell>
          <cell r="D20">
            <v>4.5784833234624274E-3</v>
          </cell>
          <cell r="E20">
            <v>0</v>
          </cell>
          <cell r="F20">
            <v>1632479</v>
          </cell>
          <cell r="G20">
            <v>1.0384660630829823E-2</v>
          </cell>
          <cell r="I20">
            <v>949652</v>
          </cell>
          <cell r="J20">
            <v>1.7154085961361525E-2</v>
          </cell>
          <cell r="K20">
            <v>0</v>
          </cell>
          <cell r="L20">
            <v>2888298.8275360386</v>
          </cell>
          <cell r="M20">
            <v>1.7154085961361521E-2</v>
          </cell>
          <cell r="N20"/>
          <cell r="O20">
            <v>0</v>
          </cell>
          <cell r="P20">
            <v>2922103.2011081623</v>
          </cell>
          <cell r="Q20">
            <v>1.7154085961361525E-2</v>
          </cell>
          <cell r="R20">
            <v>0</v>
          </cell>
          <cell r="S20">
            <v>0</v>
          </cell>
          <cell r="T20">
            <v>3043980</v>
          </cell>
          <cell r="U20">
            <v>1.7154085977970898E-2</v>
          </cell>
          <cell r="V20">
            <v>0</v>
          </cell>
        </row>
        <row r="21">
          <cell r="A21" t="str">
            <v>M'care HMO IP Revenue</v>
          </cell>
          <cell r="B21">
            <v>0</v>
          </cell>
          <cell r="C21">
            <v>4925548</v>
          </cell>
          <cell r="D21">
            <v>2.7448553452760323E-2</v>
          </cell>
          <cell r="E21">
            <v>0</v>
          </cell>
          <cell r="F21">
            <v>5527346.5</v>
          </cell>
          <cell r="G21">
            <v>3.5161014378442247E-2</v>
          </cell>
          <cell r="I21">
            <v>1718597</v>
          </cell>
          <cell r="J21">
            <v>3.1043962073410085E-2</v>
          </cell>
          <cell r="K21">
            <v>0</v>
          </cell>
          <cell r="L21">
            <v>5226990.202839518</v>
          </cell>
          <cell r="M21">
            <v>3.1043962073410081E-2</v>
          </cell>
          <cell r="N21"/>
          <cell r="O21">
            <v>0</v>
          </cell>
          <cell r="P21">
            <v>5288166.3968642037</v>
          </cell>
          <cell r="Q21">
            <v>3.1043962073410085E-2</v>
          </cell>
          <cell r="R21"/>
          <cell r="S21">
            <v>0</v>
          </cell>
          <cell r="T21">
            <v>5508728</v>
          </cell>
          <cell r="U21">
            <v>3.1043960124986256E-2</v>
          </cell>
          <cell r="V21"/>
        </row>
        <row r="22">
          <cell r="A22" t="str">
            <v>M'care HMO U&amp;C Revenue</v>
          </cell>
          <cell r="B22">
            <v>0</v>
          </cell>
          <cell r="C22">
            <v>498281</v>
          </cell>
          <cell r="D22">
            <v>2.7767656843451461E-3</v>
          </cell>
          <cell r="E22">
            <v>0</v>
          </cell>
          <cell r="F22">
            <v>500925</v>
          </cell>
          <cell r="G22">
            <v>3.1865256009409181E-3</v>
          </cell>
          <cell r="I22">
            <v>237716</v>
          </cell>
          <cell r="J22">
            <v>4.2939947458553408E-3</v>
          </cell>
          <cell r="K22">
            <v>0</v>
          </cell>
          <cell r="L22">
            <v>722996.25977364019</v>
          </cell>
          <cell r="M22">
            <v>4.2939947458553399E-3</v>
          </cell>
          <cell r="N22"/>
          <cell r="O22">
            <v>0</v>
          </cell>
          <cell r="P22">
            <v>731458.13893365988</v>
          </cell>
          <cell r="Q22">
            <v>4.2939947458553408E-3</v>
          </cell>
          <cell r="R22"/>
          <cell r="S22">
            <v>0</v>
          </cell>
          <cell r="T22">
            <v>761966</v>
          </cell>
          <cell r="U22">
            <v>4.2939934809987498E-3</v>
          </cell>
          <cell r="V22"/>
        </row>
        <row r="23">
          <cell r="A23" t="str">
            <v>Catamount IP Revenue</v>
          </cell>
          <cell r="B23">
            <v>0</v>
          </cell>
          <cell r="C23">
            <v>1481429</v>
          </cell>
          <cell r="D23">
            <v>8.25554498564815E-3</v>
          </cell>
          <cell r="E23">
            <v>0</v>
          </cell>
          <cell r="F23">
            <v>1500384</v>
          </cell>
          <cell r="G23">
            <v>9.5443669755794561E-3</v>
          </cell>
          <cell r="I23">
            <v>1020206</v>
          </cell>
          <cell r="J23">
            <v>1.84285416366172E-2</v>
          </cell>
          <cell r="K23">
            <v>0</v>
          </cell>
          <cell r="L23">
            <v>3102883.7865294148</v>
          </cell>
          <cell r="M23">
            <v>1.8428541636617196E-2</v>
          </cell>
          <cell r="N23"/>
          <cell r="O23">
            <v>0</v>
          </cell>
          <cell r="P23">
            <v>3139199.6419633236</v>
          </cell>
          <cell r="Q23">
            <v>1.84285416366172E-2</v>
          </cell>
          <cell r="R23"/>
          <cell r="S23">
            <v>0</v>
          </cell>
          <cell r="T23">
            <v>3270131</v>
          </cell>
          <cell r="U23">
            <v>1.8428540375832938E-2</v>
          </cell>
          <cell r="V23"/>
        </row>
        <row r="24">
          <cell r="A24" t="str">
            <v>Pace VT IP Revenue</v>
          </cell>
          <cell r="B24">
            <v>0</v>
          </cell>
          <cell r="C24">
            <v>293722</v>
          </cell>
          <cell r="D24">
            <v>1.636821733795238E-3</v>
          </cell>
          <cell r="E24">
            <v>0</v>
          </cell>
          <cell r="F24">
            <v>800956</v>
          </cell>
          <cell r="G24">
            <v>5.0951076493032568E-3</v>
          </cell>
          <cell r="I24">
            <v>777860</v>
          </cell>
          <cell r="J24">
            <v>1.4050912656325345E-2</v>
          </cell>
          <cell r="K24">
            <v>0</v>
          </cell>
          <cell r="L24">
            <v>2365805.7119736318</v>
          </cell>
          <cell r="M24">
            <v>1.4050912656325344E-2</v>
          </cell>
          <cell r="N24">
            <v>-2383472</v>
          </cell>
          <cell r="O24">
            <v>0</v>
          </cell>
          <cell r="P24">
            <v>10022.876032478642</v>
          </cell>
          <cell r="Q24">
            <v>5.8838879125147166E-5</v>
          </cell>
          <cell r="R24">
            <v>0</v>
          </cell>
          <cell r="S24">
            <v>0</v>
          </cell>
          <cell r="T24">
            <v>10441</v>
          </cell>
          <cell r="U24">
            <v>5.8839352326885905E-5</v>
          </cell>
          <cell r="V24">
            <v>0</v>
          </cell>
        </row>
        <row r="25">
          <cell r="A25" t="str">
            <v>Commercial IP Revenue</v>
          </cell>
          <cell r="B25">
            <v>0</v>
          </cell>
          <cell r="C25">
            <v>10114589</v>
          </cell>
          <cell r="D25">
            <v>5.6365471784906279E-2</v>
          </cell>
          <cell r="E25">
            <v>0</v>
          </cell>
          <cell r="F25">
            <v>9453181.5</v>
          </cell>
          <cell r="G25">
            <v>6.0134361152050848E-2</v>
          </cell>
          <cell r="I25">
            <v>4556258</v>
          </cell>
          <cell r="J25">
            <v>8.2302192165278593E-2</v>
          </cell>
          <cell r="K25">
            <v>0</v>
          </cell>
          <cell r="L25">
            <v>13857533.748522298</v>
          </cell>
          <cell r="M25">
            <v>8.2302192165278579E-2</v>
          </cell>
          <cell r="N25"/>
          <cell r="O25">
            <v>0</v>
          </cell>
          <cell r="P25">
            <v>14019720.999771154</v>
          </cell>
          <cell r="Q25">
            <v>8.2302192165278593E-2</v>
          </cell>
          <cell r="R25"/>
          <cell r="S25">
            <v>0</v>
          </cell>
          <cell r="T25">
            <v>14604464</v>
          </cell>
          <cell r="U25">
            <v>8.2302193548637242E-2</v>
          </cell>
          <cell r="V25"/>
        </row>
        <row r="26">
          <cell r="A26" t="str">
            <v>Workers Comp IP Revenue</v>
          </cell>
          <cell r="B26">
            <v>0</v>
          </cell>
          <cell r="C26">
            <v>282122</v>
          </cell>
          <cell r="D26">
            <v>1.5721785265719972E-3</v>
          </cell>
          <cell r="E26">
            <v>0</v>
          </cell>
          <cell r="F26">
            <v>654744</v>
          </cell>
          <cell r="G26">
            <v>4.1650117643608538E-3</v>
          </cell>
          <cell r="I26">
            <v>126529</v>
          </cell>
          <cell r="J26">
            <v>2.285562861558879E-3</v>
          </cell>
          <cell r="K26">
            <v>0</v>
          </cell>
          <cell r="L26">
            <v>384828.92928073386</v>
          </cell>
          <cell r="M26">
            <v>2.2855628615588786E-3</v>
          </cell>
          <cell r="N26"/>
          <cell r="O26">
            <v>0</v>
          </cell>
          <cell r="P26">
            <v>389332.9303081705</v>
          </cell>
          <cell r="Q26">
            <v>2.285562861558879E-3</v>
          </cell>
          <cell r="R26"/>
          <cell r="S26">
            <v>0</v>
          </cell>
          <cell r="T26">
            <v>405571</v>
          </cell>
          <cell r="U26">
            <v>2.2855602875747E-3</v>
          </cell>
          <cell r="V26"/>
        </row>
        <row r="27">
          <cell r="A27" t="str">
            <v>Selfpay IP Revenue</v>
          </cell>
          <cell r="B27">
            <v>0</v>
          </cell>
          <cell r="C27">
            <v>5977474</v>
          </cell>
          <cell r="D27">
            <v>3.3310611245994368E-2</v>
          </cell>
          <cell r="E27">
            <v>0</v>
          </cell>
          <cell r="F27">
            <v>5113235</v>
          </cell>
          <cell r="G27">
            <v>3.2526734004346233E-2</v>
          </cell>
          <cell r="I27">
            <v>1813346</v>
          </cell>
          <cell r="J27">
            <v>3.2755465330132592E-2</v>
          </cell>
          <cell r="K27">
            <v>0</v>
          </cell>
          <cell r="L27">
            <v>5515162.5287127979</v>
          </cell>
          <cell r="M27">
            <v>3.2755465330132585E-2</v>
          </cell>
          <cell r="N27"/>
          <cell r="O27">
            <v>0</v>
          </cell>
          <cell r="P27">
            <v>5579711.4641117826</v>
          </cell>
          <cell r="Q27">
            <v>3.2755465330132592E-2</v>
          </cell>
          <cell r="R27"/>
          <cell r="S27">
            <v>0</v>
          </cell>
          <cell r="T27">
            <v>5812433</v>
          </cell>
          <cell r="U27">
            <v>3.2755463381229616E-2</v>
          </cell>
          <cell r="V27"/>
        </row>
        <row r="28">
          <cell r="A28" t="str">
            <v>TOTAL INPATIENT REVENUE</v>
          </cell>
          <cell r="B28">
            <v>0</v>
          </cell>
          <cell r="C28">
            <v>179446542</v>
          </cell>
          <cell r="D28">
            <v>0.40552712507167143</v>
          </cell>
          <cell r="E28">
            <v>0</v>
          </cell>
          <cell r="F28">
            <v>157200996.55000001</v>
          </cell>
          <cell r="G28">
            <v>0.40699050357465194</v>
          </cell>
          <cell r="I28">
            <v>55360105</v>
          </cell>
          <cell r="J28">
            <v>0.38041904039863883</v>
          </cell>
          <cell r="L28">
            <v>168373811.00000003</v>
          </cell>
          <cell r="M28">
            <v>0.3883430899798781</v>
          </cell>
          <cell r="N28">
            <v>0</v>
          </cell>
          <cell r="O28">
            <v>0</v>
          </cell>
          <cell r="P28">
            <v>170344442</v>
          </cell>
          <cell r="Q28">
            <v>0.38841642012155098</v>
          </cell>
          <cell r="R28">
            <v>0</v>
          </cell>
          <cell r="T28">
            <v>177449268</v>
          </cell>
          <cell r="U28">
            <v>0.38627190222147229</v>
          </cell>
          <cell r="V28">
            <v>0</v>
          </cell>
        </row>
        <row r="29">
          <cell r="A29">
            <v>0</v>
          </cell>
          <cell r="B29">
            <v>0</v>
          </cell>
          <cell r="C29">
            <v>0</v>
          </cell>
          <cell r="D29">
            <v>0</v>
          </cell>
          <cell r="F29">
            <v>0</v>
          </cell>
          <cell r="G29">
            <v>0</v>
          </cell>
          <cell r="I29">
            <v>0</v>
          </cell>
          <cell r="J29">
            <v>0</v>
          </cell>
          <cell r="L29">
            <v>0</v>
          </cell>
          <cell r="M29">
            <v>0</v>
          </cell>
          <cell r="N29">
            <v>0</v>
          </cell>
          <cell r="O29">
            <v>0</v>
          </cell>
          <cell r="P29">
            <v>0</v>
          </cell>
          <cell r="Q29">
            <v>0</v>
          </cell>
          <cell r="R29">
            <v>0</v>
          </cell>
          <cell r="T29">
            <v>0</v>
          </cell>
          <cell r="U29">
            <v>0</v>
          </cell>
          <cell r="V29">
            <v>0</v>
          </cell>
        </row>
        <row r="30">
          <cell r="A30" t="str">
            <v>Medicare OP APC Revenue</v>
          </cell>
          <cell r="B30">
            <v>0</v>
          </cell>
          <cell r="C30">
            <v>78126973</v>
          </cell>
          <cell r="D30">
            <v>0.29699816773199611</v>
          </cell>
          <cell r="E30">
            <v>0</v>
          </cell>
          <cell r="F30">
            <v>69524666</v>
          </cell>
          <cell r="G30">
            <v>0.3035332303844317</v>
          </cell>
          <cell r="I30">
            <v>26849314</v>
          </cell>
          <cell r="J30">
            <v>0.29778339130756609</v>
          </cell>
          <cell r="L30">
            <v>78970941.907446951</v>
          </cell>
          <cell r="M30">
            <v>0.29778339130756604</v>
          </cell>
          <cell r="N30">
            <v>519493</v>
          </cell>
          <cell r="O30">
            <v>0</v>
          </cell>
          <cell r="P30">
            <v>80390042.999337971</v>
          </cell>
          <cell r="Q30">
            <v>0.29972023019626565</v>
          </cell>
          <cell r="R30"/>
          <cell r="T30">
            <v>84503200</v>
          </cell>
          <cell r="U30">
            <v>0.29972022832368572</v>
          </cell>
          <cell r="V30"/>
        </row>
        <row r="31">
          <cell r="A31" t="str">
            <v>Medicare OP Fee Based Revenue</v>
          </cell>
          <cell r="B31">
            <v>0</v>
          </cell>
          <cell r="C31">
            <v>17954156</v>
          </cell>
          <cell r="D31">
            <v>6.8252374697461066E-2</v>
          </cell>
          <cell r="E31">
            <v>0</v>
          </cell>
          <cell r="F31">
            <v>14857548</v>
          </cell>
          <cell r="G31">
            <v>6.4865605251979958E-2</v>
          </cell>
          <cell r="I31">
            <v>4750958</v>
          </cell>
          <cell r="J31">
            <v>5.2692459300815349E-2</v>
          </cell>
          <cell r="L31">
            <v>13973825.48480458</v>
          </cell>
          <cell r="M31">
            <v>5.2692459300815335E-2</v>
          </cell>
          <cell r="N31">
            <v>0</v>
          </cell>
          <cell r="O31">
            <v>0</v>
          </cell>
          <cell r="P31">
            <v>14133010.194739232</v>
          </cell>
          <cell r="Q31">
            <v>5.2692459300815349E-2</v>
          </cell>
          <cell r="R31"/>
          <cell r="T31">
            <v>14856126</v>
          </cell>
          <cell r="U31">
            <v>5.2692459891760829E-2</v>
          </cell>
          <cell r="V31"/>
        </row>
        <row r="32">
          <cell r="A32" t="str">
            <v>Medicare OP U&amp;C Revenue</v>
          </cell>
          <cell r="B32">
            <v>0</v>
          </cell>
          <cell r="C32">
            <v>11916920</v>
          </cell>
          <cell r="D32">
            <v>4.5301939510811191E-2</v>
          </cell>
          <cell r="E32">
            <v>0</v>
          </cell>
          <cell r="F32">
            <v>9371108</v>
          </cell>
          <cell r="G32">
            <v>4.0912712669793926E-2</v>
          </cell>
          <cell r="I32">
            <v>4256095</v>
          </cell>
          <cell r="J32">
            <v>4.7203977085864303E-2</v>
          </cell>
          <cell r="L32">
            <v>12518302.366964588</v>
          </cell>
          <cell r="M32">
            <v>4.7203977085864289E-2</v>
          </cell>
          <cell r="N32"/>
          <cell r="O32">
            <v>0</v>
          </cell>
          <cell r="P32">
            <v>12660906.28980064</v>
          </cell>
          <cell r="Q32">
            <v>4.7203977085864303E-2</v>
          </cell>
          <cell r="R32"/>
          <cell r="T32">
            <v>13308702</v>
          </cell>
          <cell r="U32">
            <v>4.7203978099431651E-2</v>
          </cell>
          <cell r="V32"/>
        </row>
        <row r="33">
          <cell r="A33" t="str">
            <v>Medicaid OP Revenue</v>
          </cell>
          <cell r="B33">
            <v>0</v>
          </cell>
          <cell r="C33">
            <v>34304014</v>
          </cell>
          <cell r="D33">
            <v>0.13040604176297402</v>
          </cell>
          <cell r="E33">
            <v>0</v>
          </cell>
          <cell r="F33">
            <v>27343079</v>
          </cell>
          <cell r="G33">
            <v>0.11937537531682232</v>
          </cell>
          <cell r="I33">
            <v>10434769</v>
          </cell>
          <cell r="J33">
            <v>0.11573110956693569</v>
          </cell>
          <cell r="L33">
            <v>30691418.65287986</v>
          </cell>
          <cell r="M33">
            <v>0.11573110956693566</v>
          </cell>
          <cell r="N33"/>
          <cell r="O33">
            <v>0</v>
          </cell>
          <cell r="P33">
            <v>31041044.070848215</v>
          </cell>
          <cell r="Q33">
            <v>0.11573110956693569</v>
          </cell>
          <cell r="R33"/>
          <cell r="T33">
            <v>32629260</v>
          </cell>
          <cell r="U33">
            <v>0.11573111145179006</v>
          </cell>
          <cell r="V33"/>
        </row>
        <row r="34">
          <cell r="A34" t="str">
            <v>Medicaid OP Fee Based Revenue</v>
          </cell>
          <cell r="B34">
            <v>0</v>
          </cell>
          <cell r="C34">
            <v>7857241</v>
          </cell>
          <cell r="D34">
            <v>2.9869148782056574E-2</v>
          </cell>
          <cell r="E34">
            <v>0</v>
          </cell>
          <cell r="F34">
            <v>6501933</v>
          </cell>
          <cell r="G34">
            <v>2.8386367612800025E-2</v>
          </cell>
          <cell r="I34">
            <v>2260544</v>
          </cell>
          <cell r="J34">
            <v>2.5071495626293124E-2</v>
          </cell>
          <cell r="L34">
            <v>6648858.4737482592</v>
          </cell>
          <cell r="M34">
            <v>2.5071495626293117E-2</v>
          </cell>
          <cell r="N34"/>
          <cell r="O34">
            <v>0</v>
          </cell>
          <cell r="P34">
            <v>6724599.8381077256</v>
          </cell>
          <cell r="Q34">
            <v>2.5071495626293124E-2</v>
          </cell>
          <cell r="R34"/>
          <cell r="T34">
            <v>7068664</v>
          </cell>
          <cell r="U34">
            <v>2.5071495375600186E-2</v>
          </cell>
          <cell r="V34"/>
        </row>
        <row r="35">
          <cell r="A35" t="str">
            <v>Medicaid OP U&amp;C Revenue</v>
          </cell>
          <cell r="B35">
            <v>0</v>
          </cell>
          <cell r="C35">
            <v>6242367</v>
          </cell>
          <cell r="D35">
            <v>2.3730236691887157E-2</v>
          </cell>
          <cell r="E35">
            <v>0</v>
          </cell>
          <cell r="F35">
            <v>4768905</v>
          </cell>
          <cell r="G35">
            <v>2.0820253060208418E-2</v>
          </cell>
          <cell r="I35">
            <v>2394487</v>
          </cell>
          <cell r="J35">
            <v>2.6557045714534086E-2</v>
          </cell>
          <cell r="L35">
            <v>7042820.3035331527</v>
          </cell>
          <cell r="M35">
            <v>2.6557045714534079E-2</v>
          </cell>
          <cell r="N35"/>
          <cell r="O35">
            <v>0</v>
          </cell>
          <cell r="P35">
            <v>7123049.5369924465</v>
          </cell>
          <cell r="Q35">
            <v>2.6557045714534086E-2</v>
          </cell>
          <cell r="R35"/>
          <cell r="T35">
            <v>7487501</v>
          </cell>
          <cell r="U35">
            <v>2.6557047653743587E-2</v>
          </cell>
          <cell r="V35"/>
        </row>
        <row r="36">
          <cell r="A36" t="str">
            <v>Blue Cross OP Revenue</v>
          </cell>
          <cell r="B36">
            <v>0</v>
          </cell>
          <cell r="C36">
            <v>42352698</v>
          </cell>
          <cell r="D36">
            <v>0.16100295738459719</v>
          </cell>
          <cell r="E36">
            <v>0</v>
          </cell>
          <cell r="F36">
            <v>45886525.539999999</v>
          </cell>
          <cell r="G36">
            <v>0.2003330059618543</v>
          </cell>
          <cell r="I36">
            <v>17259448</v>
          </cell>
          <cell r="J36">
            <v>0.19142302695467711</v>
          </cell>
          <cell r="L36">
            <v>50764606.699545532</v>
          </cell>
          <cell r="M36">
            <v>0.19142302695467708</v>
          </cell>
          <cell r="N36"/>
          <cell r="O36">
            <v>0</v>
          </cell>
          <cell r="P36">
            <v>51342898.535321012</v>
          </cell>
          <cell r="Q36">
            <v>0.19142302695467711</v>
          </cell>
          <cell r="R36"/>
          <cell r="T36">
            <v>53969859</v>
          </cell>
          <cell r="U36">
            <v>0.1914230285016085</v>
          </cell>
          <cell r="V36"/>
        </row>
        <row r="37">
          <cell r="A37" t="str">
            <v>Blue Shield OP Revenue</v>
          </cell>
          <cell r="B37">
            <v>0</v>
          </cell>
          <cell r="C37">
            <v>7385441</v>
          </cell>
          <cell r="D37">
            <v>2.8075610261935544E-2</v>
          </cell>
          <cell r="E37">
            <v>0</v>
          </cell>
          <cell r="F37">
            <v>5245153</v>
          </cell>
          <cell r="G37">
            <v>2.2899473317147513E-2</v>
          </cell>
          <cell r="I37">
            <v>3211684</v>
          </cell>
          <cell r="J37">
            <v>3.5620506107837582E-2</v>
          </cell>
          <cell r="L37">
            <v>9446413.0662361365</v>
          </cell>
          <cell r="M37">
            <v>3.5620506107837568E-2</v>
          </cell>
          <cell r="N37"/>
          <cell r="O37">
            <v>0</v>
          </cell>
          <cell r="P37">
            <v>9554023.1494955067</v>
          </cell>
          <cell r="Q37">
            <v>3.5620506107837582E-2</v>
          </cell>
          <cell r="R37"/>
          <cell r="T37">
            <v>10042855</v>
          </cell>
          <cell r="U37">
            <v>3.5620506603556652E-2</v>
          </cell>
          <cell r="V37"/>
        </row>
        <row r="38">
          <cell r="A38" t="str">
            <v>M'care HMO OP Revenue</v>
          </cell>
          <cell r="B38">
            <v>0</v>
          </cell>
          <cell r="C38">
            <v>5478564</v>
          </cell>
          <cell r="D38">
            <v>2.0826654448809576E-2</v>
          </cell>
          <cell r="E38">
            <v>0</v>
          </cell>
          <cell r="F38">
            <v>4572455.5</v>
          </cell>
          <cell r="G38">
            <v>1.9962586928559452E-2</v>
          </cell>
          <cell r="I38">
            <v>1800792</v>
          </cell>
          <cell r="J38">
            <v>1.997242643888535E-2</v>
          </cell>
          <cell r="L38">
            <v>5296606.103954656</v>
          </cell>
          <cell r="M38">
            <v>1.9972426438885343E-2</v>
          </cell>
          <cell r="N38"/>
          <cell r="O38">
            <v>0</v>
          </cell>
          <cell r="P38">
            <v>5356943.1038129255</v>
          </cell>
          <cell r="Q38">
            <v>1.997242643888535E-2</v>
          </cell>
          <cell r="R38"/>
          <cell r="T38">
            <v>5631031</v>
          </cell>
          <cell r="U38">
            <v>1.9972425861005883E-2</v>
          </cell>
          <cell r="V38"/>
        </row>
        <row r="39">
          <cell r="A39" t="str">
            <v>M'care HMO U&amp;C Revenue</v>
          </cell>
          <cell r="B39">
            <v>0</v>
          </cell>
          <cell r="C39">
            <v>498281</v>
          </cell>
          <cell r="D39">
            <v>1.8942055263764892E-3</v>
          </cell>
          <cell r="E39">
            <v>0</v>
          </cell>
          <cell r="F39">
            <v>500925</v>
          </cell>
          <cell r="G39">
            <v>2.1869559708538756E-3</v>
          </cell>
          <cell r="I39">
            <v>274474</v>
          </cell>
          <cell r="J39">
            <v>3.0441671077984676E-3</v>
          </cell>
          <cell r="L39">
            <v>807300.71200718929</v>
          </cell>
          <cell r="M39">
            <v>3.0441671077984667E-3</v>
          </cell>
          <cell r="N39"/>
          <cell r="O39">
            <v>0</v>
          </cell>
          <cell r="P39">
            <v>816497.18650235515</v>
          </cell>
          <cell r="Q39">
            <v>3.0441671077984676E-3</v>
          </cell>
          <cell r="R39"/>
          <cell r="T39">
            <v>858273</v>
          </cell>
          <cell r="U39">
            <v>3.0441661324548028E-3</v>
          </cell>
          <cell r="V39"/>
        </row>
        <row r="40">
          <cell r="A40" t="str">
            <v>Catamount OP Revenue</v>
          </cell>
          <cell r="B40">
            <v>0</v>
          </cell>
          <cell r="C40">
            <v>5426934</v>
          </cell>
          <cell r="D40">
            <v>2.0630384008381748E-2</v>
          </cell>
          <cell r="E40">
            <v>0</v>
          </cell>
          <cell r="F40">
            <v>4761894</v>
          </cell>
          <cell r="G40">
            <v>2.0789644189995002E-2</v>
          </cell>
          <cell r="I40">
            <v>2028516</v>
          </cell>
          <cell r="J40">
            <v>2.2498093388965499E-2</v>
          </cell>
          <cell r="L40">
            <v>5966402.6870230902</v>
          </cell>
          <cell r="M40">
            <v>2.2498093388965492E-2</v>
          </cell>
          <cell r="N40"/>
          <cell r="O40">
            <v>0</v>
          </cell>
          <cell r="P40">
            <v>6034369.764622556</v>
          </cell>
          <cell r="Q40">
            <v>2.2498093388965499E-2</v>
          </cell>
          <cell r="R40"/>
          <cell r="T40">
            <v>6343118</v>
          </cell>
          <cell r="U40">
            <v>2.2498092086975174E-2</v>
          </cell>
          <cell r="V40"/>
        </row>
        <row r="41">
          <cell r="A41" t="str">
            <v>Pace VT OP Revenue</v>
          </cell>
          <cell r="B41">
            <v>0</v>
          </cell>
          <cell r="C41">
            <v>365935</v>
          </cell>
          <cell r="D41">
            <v>1.3910947824512284E-3</v>
          </cell>
          <cell r="E41">
            <v>0</v>
          </cell>
          <cell r="F41">
            <v>411541</v>
          </cell>
          <cell r="G41">
            <v>1.7967201621024601E-3</v>
          </cell>
          <cell r="I41">
            <v>176933</v>
          </cell>
          <cell r="J41">
            <v>1.9623484150925268E-3</v>
          </cell>
          <cell r="L41">
            <v>520406.80311274662</v>
          </cell>
          <cell r="M41">
            <v>1.9623484150925264E-3</v>
          </cell>
          <cell r="N41">
            <v>-519493</v>
          </cell>
          <cell r="O41">
            <v>0</v>
          </cell>
          <cell r="P41">
            <v>6842.0871099673677</v>
          </cell>
          <cell r="Q41">
            <v>2.5509526392954032E-5</v>
          </cell>
          <cell r="R41">
            <v>0</v>
          </cell>
          <cell r="T41">
            <v>7192</v>
          </cell>
          <cell r="U41">
            <v>2.5508949745145126E-5</v>
          </cell>
          <cell r="V41">
            <v>0</v>
          </cell>
        </row>
        <row r="42">
          <cell r="A42" t="str">
            <v>Commercial OP Revenue</v>
          </cell>
          <cell r="B42">
            <v>0</v>
          </cell>
          <cell r="C42">
            <v>33947382</v>
          </cell>
          <cell r="D42">
            <v>0.129050312154013</v>
          </cell>
          <cell r="E42">
            <v>0</v>
          </cell>
          <cell r="F42">
            <v>25846700.5</v>
          </cell>
          <cell r="G42">
            <v>0.11284243346877647</v>
          </cell>
          <cell r="I42">
            <v>10502622</v>
          </cell>
          <cell r="J42">
            <v>0.11648366125039368</v>
          </cell>
          <cell r="L42">
            <v>30890992.292684808</v>
          </cell>
          <cell r="M42">
            <v>0.11648366125039365</v>
          </cell>
          <cell r="N42"/>
          <cell r="O42">
            <v>0</v>
          </cell>
          <cell r="P42">
            <v>31242891.180577166</v>
          </cell>
          <cell r="Q42">
            <v>0.11648366125039368</v>
          </cell>
          <cell r="R42"/>
          <cell r="T42">
            <v>32841434</v>
          </cell>
          <cell r="U42">
            <v>0.11648366093777815</v>
          </cell>
          <cell r="V42"/>
        </row>
        <row r="43">
          <cell r="A43" t="str">
            <v>Workers Comp OP Revenue</v>
          </cell>
          <cell r="B43">
            <v>0</v>
          </cell>
          <cell r="C43">
            <v>3121534</v>
          </cell>
          <cell r="D43">
            <v>1.1866450764873851E-2</v>
          </cell>
          <cell r="E43">
            <v>0</v>
          </cell>
          <cell r="F43">
            <v>2842605</v>
          </cell>
          <cell r="G43">
            <v>1.2410344817146441E-2</v>
          </cell>
          <cell r="I43">
            <v>1089188</v>
          </cell>
          <cell r="J43">
            <v>1.2080088765452456E-2</v>
          </cell>
          <cell r="L43">
            <v>3203590.3142362721</v>
          </cell>
          <cell r="M43">
            <v>1.2080088765452454E-2</v>
          </cell>
          <cell r="N43"/>
          <cell r="O43">
            <v>0</v>
          </cell>
          <cell r="P43">
            <v>3240084.4435980353</v>
          </cell>
          <cell r="Q43">
            <v>1.2080088765452456E-2</v>
          </cell>
          <cell r="R43"/>
          <cell r="T43">
            <v>3405863</v>
          </cell>
          <cell r="U43">
            <v>1.2080087333961237E-2</v>
          </cell>
          <cell r="V43"/>
        </row>
        <row r="44">
          <cell r="A44" t="str">
            <v>Selfpay OP Revenue</v>
          </cell>
          <cell r="B44">
            <v>0</v>
          </cell>
          <cell r="C44">
            <v>8076964</v>
          </cell>
          <cell r="D44">
            <v>3.0704421491375256E-2</v>
          </cell>
          <cell r="E44">
            <v>0</v>
          </cell>
          <cell r="F44">
            <v>6616212</v>
          </cell>
          <cell r="G44">
            <v>2.8885290887528198E-2</v>
          </cell>
          <cell r="I44">
            <v>2874083</v>
          </cell>
          <cell r="J44">
            <v>3.1876202968888649E-2</v>
          </cell>
          <cell r="L44">
            <v>8453439.1318221707</v>
          </cell>
          <cell r="M44">
            <v>3.1876202968888642E-2</v>
          </cell>
          <cell r="N44"/>
          <cell r="O44">
            <v>0</v>
          </cell>
          <cell r="P44">
            <v>8549737.6191342287</v>
          </cell>
          <cell r="Q44">
            <v>3.1876202968888649E-2</v>
          </cell>
          <cell r="R44"/>
          <cell r="T44">
            <v>8987185</v>
          </cell>
          <cell r="U44">
            <v>3.1876202796902404E-2</v>
          </cell>
          <cell r="V44"/>
        </row>
        <row r="45">
          <cell r="A45" t="str">
            <v>TOTAL OUTPATIENT REVENUE</v>
          </cell>
          <cell r="B45">
            <v>0</v>
          </cell>
          <cell r="C45">
            <v>263055404</v>
          </cell>
          <cell r="D45">
            <v>0.59447287492832857</v>
          </cell>
          <cell r="E45">
            <v>0</v>
          </cell>
          <cell r="F45">
            <v>229051250.53999999</v>
          </cell>
          <cell r="G45">
            <v>0.59300949642534795</v>
          </cell>
          <cell r="I45">
            <v>90163907</v>
          </cell>
          <cell r="J45">
            <v>0.61958095960136117</v>
          </cell>
          <cell r="L45">
            <v>265195925.00000006</v>
          </cell>
          <cell r="M45">
            <v>0.6116569100201219</v>
          </cell>
          <cell r="N45">
            <v>0</v>
          </cell>
          <cell r="O45">
            <v>0</v>
          </cell>
          <cell r="P45">
            <v>268216940</v>
          </cell>
          <cell r="Q45">
            <v>0.61158357987844902</v>
          </cell>
          <cell r="R45">
            <v>0</v>
          </cell>
          <cell r="T45">
            <v>281940263</v>
          </cell>
          <cell r="U45">
            <v>0.61372809777852777</v>
          </cell>
          <cell r="V45">
            <v>0</v>
          </cell>
        </row>
        <row r="46">
          <cell r="A46">
            <v>0</v>
          </cell>
          <cell r="B46">
            <v>0</v>
          </cell>
          <cell r="C46">
            <v>0</v>
          </cell>
          <cell r="D46">
            <v>0</v>
          </cell>
          <cell r="F46">
            <v>0</v>
          </cell>
          <cell r="G46">
            <v>0</v>
          </cell>
          <cell r="I46">
            <v>0</v>
          </cell>
          <cell r="J46">
            <v>0</v>
          </cell>
          <cell r="L46">
            <v>0</v>
          </cell>
          <cell r="M46">
            <v>0</v>
          </cell>
          <cell r="N46">
            <v>0</v>
          </cell>
          <cell r="O46">
            <v>0</v>
          </cell>
          <cell r="P46">
            <v>0</v>
          </cell>
          <cell r="Q46">
            <v>0</v>
          </cell>
          <cell r="R46">
            <v>0</v>
          </cell>
          <cell r="T46">
            <v>0</v>
          </cell>
          <cell r="U46">
            <v>0</v>
          </cell>
          <cell r="V46">
            <v>0</v>
          </cell>
        </row>
        <row r="47">
          <cell r="A47" t="str">
            <v>TOTAL PATIENT REVENUE</v>
          </cell>
          <cell r="B47">
            <v>0</v>
          </cell>
          <cell r="C47">
            <v>442501946</v>
          </cell>
          <cell r="D47">
            <v>1</v>
          </cell>
          <cell r="E47">
            <v>0</v>
          </cell>
          <cell r="F47">
            <v>386252247.09000003</v>
          </cell>
          <cell r="G47">
            <v>0.99999999999999989</v>
          </cell>
          <cell r="I47">
            <v>145524012</v>
          </cell>
          <cell r="J47">
            <v>1</v>
          </cell>
          <cell r="L47">
            <v>433569736.00000012</v>
          </cell>
          <cell r="M47">
            <v>1</v>
          </cell>
          <cell r="N47">
            <v>0</v>
          </cell>
          <cell r="O47">
            <v>0</v>
          </cell>
          <cell r="P47">
            <v>438561382</v>
          </cell>
          <cell r="Q47">
            <v>1</v>
          </cell>
          <cell r="R47">
            <v>0</v>
          </cell>
          <cell r="T47">
            <v>459389531</v>
          </cell>
          <cell r="U47">
            <v>1</v>
          </cell>
          <cell r="V47">
            <v>0</v>
          </cell>
        </row>
        <row r="48">
          <cell r="A48">
            <v>0</v>
          </cell>
          <cell r="B48">
            <v>0</v>
          </cell>
          <cell r="D48">
            <v>0</v>
          </cell>
          <cell r="F48">
            <v>0</v>
          </cell>
          <cell r="G48">
            <v>0</v>
          </cell>
          <cell r="I48">
            <v>0</v>
          </cell>
          <cell r="J48">
            <v>0</v>
          </cell>
          <cell r="L48">
            <v>0</v>
          </cell>
          <cell r="M48">
            <v>0</v>
          </cell>
          <cell r="N48">
            <v>0</v>
          </cell>
          <cell r="O48">
            <v>0</v>
          </cell>
          <cell r="Q48">
            <v>0</v>
          </cell>
          <cell r="R48">
            <v>0</v>
          </cell>
          <cell r="U48">
            <v>0</v>
          </cell>
          <cell r="V48">
            <v>0</v>
          </cell>
        </row>
        <row r="49">
          <cell r="A49" t="str">
            <v xml:space="preserve">PATIENT DAYS BY PAYOR </v>
          </cell>
          <cell r="B49">
            <v>0</v>
          </cell>
          <cell r="D49">
            <v>0</v>
          </cell>
          <cell r="F49">
            <v>0</v>
          </cell>
          <cell r="G49">
            <v>0</v>
          </cell>
          <cell r="I49">
            <v>0</v>
          </cell>
          <cell r="J49">
            <v>0</v>
          </cell>
          <cell r="L49">
            <v>0</v>
          </cell>
          <cell r="M49">
            <v>0</v>
          </cell>
          <cell r="N49">
            <v>0</v>
          </cell>
          <cell r="P49">
            <v>0</v>
          </cell>
          <cell r="Q49">
            <v>0</v>
          </cell>
          <cell r="R49">
            <v>0</v>
          </cell>
          <cell r="T49">
            <v>0</v>
          </cell>
          <cell r="U49">
            <v>0</v>
          </cell>
          <cell r="V49">
            <v>0</v>
          </cell>
        </row>
        <row r="50">
          <cell r="A50" t="str">
            <v>Medicare IP DRG Days</v>
          </cell>
          <cell r="B50">
            <v>0</v>
          </cell>
          <cell r="C50">
            <v>14647</v>
          </cell>
          <cell r="D50">
            <v>0.44392919924834817</v>
          </cell>
          <cell r="F50">
            <v>14047</v>
          </cell>
          <cell r="G50">
            <v>0.41514954486345906</v>
          </cell>
          <cell r="I50">
            <v>4468</v>
          </cell>
          <cell r="J50">
            <v>0.45063035804336865</v>
          </cell>
          <cell r="K50">
            <v>0.47051390058972198</v>
          </cell>
          <cell r="L50">
            <v>13367</v>
          </cell>
          <cell r="M50">
            <v>0.45103927655554055</v>
          </cell>
          <cell r="N50">
            <v>683</v>
          </cell>
          <cell r="O50">
            <v>0</v>
          </cell>
          <cell r="P50">
            <v>14494</v>
          </cell>
          <cell r="Q50">
            <v>0.47398541482716899</v>
          </cell>
          <cell r="R50"/>
          <cell r="T50">
            <v>14494</v>
          </cell>
          <cell r="U50">
            <v>0.47398541482716899</v>
          </cell>
          <cell r="V50"/>
        </row>
        <row r="51">
          <cell r="A51" t="str">
            <v>Medicare Swing Days</v>
          </cell>
          <cell r="B51">
            <v>0</v>
          </cell>
          <cell r="C51">
            <v>193</v>
          </cell>
          <cell r="D51">
            <v>5.8495484027398922E-3</v>
          </cell>
          <cell r="F51">
            <v>432</v>
          </cell>
          <cell r="G51">
            <v>1.2767466603617449E-2</v>
          </cell>
          <cell r="I51">
            <v>71</v>
          </cell>
          <cell r="J51">
            <v>7.1608673726676749E-3</v>
          </cell>
          <cell r="K51">
            <v>0</v>
          </cell>
          <cell r="L51">
            <v>224</v>
          </cell>
          <cell r="M51">
            <v>7.5583749493858821E-3</v>
          </cell>
          <cell r="N51">
            <v>0</v>
          </cell>
          <cell r="O51">
            <v>0</v>
          </cell>
          <cell r="P51">
            <v>224</v>
          </cell>
          <cell r="Q51">
            <v>7.3252885967494035E-3</v>
          </cell>
          <cell r="R51">
            <v>0</v>
          </cell>
          <cell r="T51">
            <v>224</v>
          </cell>
          <cell r="U51">
            <v>7.3252885967494035E-3</v>
          </cell>
          <cell r="V51">
            <v>0</v>
          </cell>
        </row>
        <row r="52">
          <cell r="A52" t="str">
            <v>Medicare Rehab Days</v>
          </cell>
          <cell r="B52">
            <v>0</v>
          </cell>
          <cell r="C52">
            <v>0</v>
          </cell>
          <cell r="D52">
            <v>0</v>
          </cell>
          <cell r="F52">
            <v>1965</v>
          </cell>
          <cell r="G52">
            <v>5.8074240453954366E-2</v>
          </cell>
          <cell r="I52">
            <v>0</v>
          </cell>
          <cell r="J52">
            <v>0</v>
          </cell>
          <cell r="K52">
            <v>0</v>
          </cell>
          <cell r="L52">
            <v>0</v>
          </cell>
          <cell r="M52">
            <v>0</v>
          </cell>
          <cell r="N52">
            <v>0</v>
          </cell>
          <cell r="O52">
            <v>0</v>
          </cell>
          <cell r="P52">
            <v>0</v>
          </cell>
          <cell r="Q52">
            <v>0</v>
          </cell>
          <cell r="R52"/>
          <cell r="T52">
            <v>0</v>
          </cell>
          <cell r="U52">
            <v>0</v>
          </cell>
          <cell r="V52"/>
        </row>
        <row r="53">
          <cell r="A53" t="str">
            <v>Medicare Psych Days</v>
          </cell>
          <cell r="B53">
            <v>0</v>
          </cell>
          <cell r="C53">
            <v>2464</v>
          </cell>
          <cell r="D53">
            <v>7.4680244893010853E-2</v>
          </cell>
          <cell r="F53">
            <v>2621</v>
          </cell>
          <cell r="G53">
            <v>7.7461874926114199E-2</v>
          </cell>
          <cell r="I53">
            <v>923</v>
          </cell>
          <cell r="J53">
            <v>9.3091275844679772E-2</v>
          </cell>
          <cell r="K53">
            <v>9.7198820556023593E-2</v>
          </cell>
          <cell r="L53">
            <v>2761</v>
          </cell>
          <cell r="M53">
            <v>9.3163719800242947E-2</v>
          </cell>
          <cell r="N53">
            <v>0</v>
          </cell>
          <cell r="O53">
            <v>0</v>
          </cell>
          <cell r="P53">
            <v>2853</v>
          </cell>
          <cell r="Q53">
            <v>9.3299323064848422E-2</v>
          </cell>
          <cell r="R53"/>
          <cell r="T53">
            <v>2853</v>
          </cell>
          <cell r="U53">
            <v>9.3299323064848422E-2</v>
          </cell>
          <cell r="V53"/>
        </row>
        <row r="54">
          <cell r="A54" t="str">
            <v>Medicaid DRG Days</v>
          </cell>
          <cell r="B54">
            <v>0</v>
          </cell>
          <cell r="C54">
            <v>3798</v>
          </cell>
          <cell r="D54">
            <v>0.11511183851609383</v>
          </cell>
          <cell r="F54">
            <v>3723</v>
          </cell>
          <cell r="G54">
            <v>0.11003073649367537</v>
          </cell>
          <cell r="I54">
            <v>1101</v>
          </cell>
          <cell r="J54">
            <v>0.11104387291981846</v>
          </cell>
          <cell r="K54">
            <v>0.11594355518112889</v>
          </cell>
          <cell r="L54">
            <v>3294</v>
          </cell>
          <cell r="M54">
            <v>0.11114860305034417</v>
          </cell>
          <cell r="N54">
            <v>0</v>
          </cell>
          <cell r="P54">
            <v>3403</v>
          </cell>
          <cell r="Q54">
            <v>0.11128552274436705</v>
          </cell>
          <cell r="R54"/>
          <cell r="T54">
            <v>3403</v>
          </cell>
          <cell r="U54">
            <v>0.11128552274436705</v>
          </cell>
          <cell r="V54"/>
        </row>
        <row r="55">
          <cell r="A55" t="str">
            <v>Medicaid Rehab Days</v>
          </cell>
          <cell r="B55">
            <v>0</v>
          </cell>
          <cell r="C55">
            <v>0</v>
          </cell>
          <cell r="D55">
            <v>0</v>
          </cell>
          <cell r="F55">
            <v>218</v>
          </cell>
          <cell r="G55">
            <v>6.4428419434921389E-3</v>
          </cell>
          <cell r="I55">
            <v>0</v>
          </cell>
          <cell r="J55">
            <v>0</v>
          </cell>
          <cell r="K55">
            <v>0</v>
          </cell>
          <cell r="L55">
            <v>0</v>
          </cell>
          <cell r="M55">
            <v>0</v>
          </cell>
          <cell r="N55">
            <v>0</v>
          </cell>
          <cell r="P55">
            <v>0</v>
          </cell>
          <cell r="Q55">
            <v>0</v>
          </cell>
          <cell r="R55"/>
          <cell r="T55">
            <v>0</v>
          </cell>
          <cell r="U55">
            <v>0</v>
          </cell>
          <cell r="V55"/>
        </row>
        <row r="56">
          <cell r="A56" t="str">
            <v>Medicaid Psych Days</v>
          </cell>
          <cell r="B56">
            <v>0</v>
          </cell>
          <cell r="C56">
            <v>2187</v>
          </cell>
          <cell r="D56">
            <v>6.62847790507365E-2</v>
          </cell>
          <cell r="F56">
            <v>1733</v>
          </cell>
          <cell r="G56">
            <v>5.1217638018678333E-2</v>
          </cell>
          <cell r="I56">
            <v>642</v>
          </cell>
          <cell r="J56">
            <v>6.4750378214826015E-2</v>
          </cell>
          <cell r="K56">
            <v>6.7607413647851722E-2</v>
          </cell>
          <cell r="L56">
            <v>1921</v>
          </cell>
          <cell r="M56">
            <v>6.481981374004589E-2</v>
          </cell>
          <cell r="N56">
            <v>0</v>
          </cell>
          <cell r="P56">
            <v>1984</v>
          </cell>
          <cell r="Q56">
            <v>6.4881127571208994E-2</v>
          </cell>
          <cell r="R56"/>
          <cell r="T56">
            <v>1984</v>
          </cell>
          <cell r="U56">
            <v>6.4881127571208994E-2</v>
          </cell>
          <cell r="V56"/>
        </row>
        <row r="57">
          <cell r="A57" t="str">
            <v>Medicaid Level II Days</v>
          </cell>
          <cell r="B57">
            <v>0</v>
          </cell>
          <cell r="C57">
            <v>1154</v>
          </cell>
          <cell r="D57">
            <v>3.4976056252651995E-2</v>
          </cell>
          <cell r="F57">
            <v>1479</v>
          </cell>
          <cell r="G57">
            <v>4.3710840524884741E-2</v>
          </cell>
          <cell r="I57">
            <v>348</v>
          </cell>
          <cell r="J57">
            <v>3.509833585476551E-2</v>
          </cell>
          <cell r="K57">
            <v>0</v>
          </cell>
          <cell r="L57">
            <v>1002</v>
          </cell>
          <cell r="M57">
            <v>3.381023080037792E-2</v>
          </cell>
          <cell r="N57">
            <v>0</v>
          </cell>
          <cell r="O57">
            <v>0</v>
          </cell>
          <cell r="P57">
            <v>1002</v>
          </cell>
          <cell r="Q57">
            <v>3.2767585597959385E-2</v>
          </cell>
          <cell r="R57">
            <v>0</v>
          </cell>
          <cell r="T57">
            <v>1002</v>
          </cell>
          <cell r="U57">
            <v>3.2767585597959385E-2</v>
          </cell>
          <cell r="V57">
            <v>0</v>
          </cell>
        </row>
        <row r="58">
          <cell r="A58" t="str">
            <v>BCBS Days</v>
          </cell>
          <cell r="B58">
            <v>0</v>
          </cell>
          <cell r="C58">
            <v>3356</v>
          </cell>
          <cell r="D58">
            <v>0.10171546341759108</v>
          </cell>
          <cell r="F58">
            <v>2915</v>
          </cell>
          <cell r="G58">
            <v>8.6150845253576067E-2</v>
          </cell>
          <cell r="I58">
            <v>870</v>
          </cell>
          <cell r="J58">
            <v>8.7745839636913764E-2</v>
          </cell>
          <cell r="K58">
            <v>9.1617523167649539E-2</v>
          </cell>
          <cell r="L58">
            <v>2603</v>
          </cell>
          <cell r="M58">
            <v>8.7832366041301124E-2</v>
          </cell>
          <cell r="N58">
            <v>0</v>
          </cell>
          <cell r="O58">
            <v>0</v>
          </cell>
          <cell r="P58">
            <v>2689</v>
          </cell>
          <cell r="Q58">
            <v>8.7936165342228326E-2</v>
          </cell>
          <cell r="R58"/>
          <cell r="T58">
            <v>2689</v>
          </cell>
          <cell r="U58">
            <v>8.7936165342228326E-2</v>
          </cell>
          <cell r="V58"/>
        </row>
        <row r="59">
          <cell r="A59" t="str">
            <v>BCBS Psych Days</v>
          </cell>
          <cell r="B59">
            <v>0</v>
          </cell>
          <cell r="C59">
            <v>174</v>
          </cell>
          <cell r="D59">
            <v>5.2736861247499548E-3</v>
          </cell>
          <cell r="F59">
            <v>231</v>
          </cell>
          <cell r="G59">
            <v>6.8270481144343306E-3</v>
          </cell>
          <cell r="I59">
            <v>95</v>
          </cell>
          <cell r="J59">
            <v>9.5814422592032274E-3</v>
          </cell>
          <cell r="K59">
            <v>1.0004212299915754E-2</v>
          </cell>
          <cell r="L59">
            <v>284</v>
          </cell>
          <cell r="M59">
            <v>9.5829396679713869E-3</v>
          </cell>
          <cell r="N59">
            <v>0</v>
          </cell>
          <cell r="O59">
            <v>0</v>
          </cell>
          <cell r="P59">
            <v>294</v>
          </cell>
          <cell r="Q59">
            <v>9.6144412832335924E-3</v>
          </cell>
          <cell r="R59"/>
          <cell r="T59">
            <v>294</v>
          </cell>
          <cell r="U59">
            <v>9.6144412832335924E-3</v>
          </cell>
          <cell r="V59">
            <v>0</v>
          </cell>
        </row>
        <row r="60">
          <cell r="A60" t="str">
            <v>M'care HMO Days</v>
          </cell>
          <cell r="B60">
            <v>0</v>
          </cell>
          <cell r="C60">
            <v>1100</v>
          </cell>
          <cell r="D60">
            <v>3.3339395041522703E-2</v>
          </cell>
          <cell r="F60">
            <v>1155</v>
          </cell>
          <cell r="G60">
            <v>3.4135240572171655E-2</v>
          </cell>
          <cell r="I60">
            <v>280</v>
          </cell>
          <cell r="J60">
            <v>2.8240040342914774E-2</v>
          </cell>
          <cell r="K60">
            <v>2.9486099410278011E-2</v>
          </cell>
          <cell r="L60">
            <v>838</v>
          </cell>
          <cell r="M60">
            <v>2.8276420569577541E-2</v>
          </cell>
          <cell r="N60">
            <v>0</v>
          </cell>
          <cell r="O60">
            <v>0</v>
          </cell>
          <cell r="P60">
            <v>866</v>
          </cell>
          <cell r="Q60">
            <v>2.8320088949932959E-2</v>
          </cell>
          <cell r="R60"/>
          <cell r="T60">
            <v>866</v>
          </cell>
          <cell r="U60">
            <v>2.8320088949932959E-2</v>
          </cell>
          <cell r="V60"/>
        </row>
        <row r="61">
          <cell r="A61" t="str">
            <v>Catamount Days</v>
          </cell>
          <cell r="B61">
            <v>0</v>
          </cell>
          <cell r="C61">
            <v>185</v>
          </cell>
          <cell r="D61">
            <v>5.6070800751651818E-3</v>
          </cell>
          <cell r="F61">
            <v>249</v>
          </cell>
          <cell r="G61">
            <v>7.3590258895850575E-3</v>
          </cell>
          <cell r="I61">
            <v>145</v>
          </cell>
          <cell r="J61">
            <v>1.4624306606152295E-2</v>
          </cell>
          <cell r="K61">
            <v>1.5269587194608256E-2</v>
          </cell>
          <cell r="L61">
            <v>434</v>
          </cell>
          <cell r="M61">
            <v>1.4644351464435146E-2</v>
          </cell>
          <cell r="N61">
            <v>0</v>
          </cell>
          <cell r="O61">
            <v>0</v>
          </cell>
          <cell r="P61">
            <v>448</v>
          </cell>
          <cell r="Q61">
            <v>1.4650577193498807E-2</v>
          </cell>
          <cell r="R61">
            <v>0</v>
          </cell>
          <cell r="T61">
            <v>448</v>
          </cell>
          <cell r="U61">
            <v>1.4650577193498807E-2</v>
          </cell>
          <cell r="V61">
            <v>0</v>
          </cell>
        </row>
        <row r="62">
          <cell r="A62" t="str">
            <v>Pace VT Days</v>
          </cell>
          <cell r="B62">
            <v>0</v>
          </cell>
          <cell r="C62">
            <v>72</v>
          </cell>
          <cell r="D62">
            <v>2.1822149481723948E-3</v>
          </cell>
          <cell r="F62">
            <v>223</v>
          </cell>
          <cell r="G62">
            <v>6.5906135477006743E-3</v>
          </cell>
          <cell r="I62">
            <v>221</v>
          </cell>
          <cell r="J62">
            <v>2.2289460413514876E-2</v>
          </cell>
          <cell r="K62">
            <v>2.327295703454086E-2</v>
          </cell>
          <cell r="L62">
            <v>661</v>
          </cell>
          <cell r="M62">
            <v>2.2303954649750303E-2</v>
          </cell>
          <cell r="N62">
            <v>-683</v>
          </cell>
          <cell r="O62">
            <v>0</v>
          </cell>
          <cell r="P62">
            <v>0</v>
          </cell>
          <cell r="Q62">
            <v>0</v>
          </cell>
          <cell r="R62">
            <v>0</v>
          </cell>
          <cell r="T62">
            <v>0</v>
          </cell>
          <cell r="U62">
            <v>0</v>
          </cell>
          <cell r="V62">
            <v>0</v>
          </cell>
        </row>
        <row r="63">
          <cell r="A63" t="str">
            <v>Commercial Days</v>
          </cell>
          <cell r="B63">
            <v>0</v>
          </cell>
          <cell r="C63">
            <v>2075</v>
          </cell>
          <cell r="D63">
            <v>6.2890222464690546E-2</v>
          </cell>
          <cell r="F63">
            <v>1593</v>
          </cell>
          <cell r="G63">
            <v>4.7080033100839344E-2</v>
          </cell>
          <cell r="I63">
            <v>482</v>
          </cell>
          <cell r="J63">
            <v>4.861321230458901E-2</v>
          </cell>
          <cell r="K63">
            <v>5.0758213984835723E-2</v>
          </cell>
          <cell r="L63">
            <v>1442</v>
          </cell>
          <cell r="M63">
            <v>4.8657038736671612E-2</v>
          </cell>
          <cell r="N63">
            <v>0</v>
          </cell>
          <cell r="O63">
            <v>0</v>
          </cell>
          <cell r="P63">
            <v>1490</v>
          </cell>
          <cell r="Q63">
            <v>4.8726250040877724E-2</v>
          </cell>
          <cell r="R63"/>
          <cell r="T63">
            <v>1490</v>
          </cell>
          <cell r="U63">
            <v>4.8726250040877724E-2</v>
          </cell>
          <cell r="V63"/>
        </row>
        <row r="64">
          <cell r="A64" t="str">
            <v>Workers Comp Days</v>
          </cell>
          <cell r="B64">
            <v>0</v>
          </cell>
          <cell r="C64">
            <v>39</v>
          </cell>
          <cell r="D64">
            <v>1.1820330969267139E-3</v>
          </cell>
          <cell r="F64">
            <v>49</v>
          </cell>
          <cell r="G64">
            <v>1.4481617212436459E-3</v>
          </cell>
          <cell r="I64">
            <v>9</v>
          </cell>
          <cell r="J64">
            <v>9.0771558245083205E-4</v>
          </cell>
          <cell r="K64">
            <v>9.4776748104465037E-4</v>
          </cell>
          <cell r="L64">
            <v>27</v>
          </cell>
          <cell r="M64">
            <v>9.1105412336347689E-4</v>
          </cell>
          <cell r="N64"/>
          <cell r="O64">
            <v>0</v>
          </cell>
          <cell r="P64">
            <v>28</v>
          </cell>
          <cell r="Q64">
            <v>9.1566107459367543E-4</v>
          </cell>
          <cell r="R64"/>
          <cell r="T64">
            <v>28</v>
          </cell>
          <cell r="U64">
            <v>9.1566107459367543E-4</v>
          </cell>
          <cell r="V64"/>
        </row>
        <row r="65">
          <cell r="A65" t="str">
            <v>Selfpay Days</v>
          </cell>
          <cell r="B65">
            <v>0</v>
          </cell>
          <cell r="C65">
            <v>1550</v>
          </cell>
          <cell r="D65">
            <v>4.6978238467600172E-2</v>
          </cell>
          <cell r="F65">
            <v>1203</v>
          </cell>
          <cell r="G65">
            <v>3.5553847972573591E-2</v>
          </cell>
          <cell r="I65">
            <v>260</v>
          </cell>
          <cell r="J65">
            <v>2.6222894604135148E-2</v>
          </cell>
          <cell r="K65">
            <v>2.737994945240101E-2</v>
          </cell>
          <cell r="L65">
            <v>778</v>
          </cell>
          <cell r="M65">
            <v>2.6251855850992038E-2</v>
          </cell>
          <cell r="N65"/>
          <cell r="P65">
            <v>804</v>
          </cell>
          <cell r="Q65">
            <v>2.6292553713332681E-2</v>
          </cell>
          <cell r="R65"/>
          <cell r="T65">
            <v>804</v>
          </cell>
          <cell r="U65">
            <v>2.6292553713332681E-2</v>
          </cell>
          <cell r="V65"/>
        </row>
        <row r="66">
          <cell r="A66" t="str">
            <v>TOTAL PATIENT DAYS</v>
          </cell>
          <cell r="B66">
            <v>0</v>
          </cell>
          <cell r="C66">
            <v>32994</v>
          </cell>
          <cell r="D66">
            <v>1</v>
          </cell>
          <cell r="F66">
            <v>33836</v>
          </cell>
          <cell r="G66">
            <v>0.99999999999999978</v>
          </cell>
          <cell r="I66">
            <v>9915</v>
          </cell>
          <cell r="J66">
            <v>1</v>
          </cell>
          <cell r="K66">
            <v>0</v>
          </cell>
          <cell r="L66">
            <v>29636</v>
          </cell>
          <cell r="M66">
            <v>0.99999999999999978</v>
          </cell>
          <cell r="N66"/>
          <cell r="P66">
            <v>30579</v>
          </cell>
          <cell r="Q66">
            <v>1</v>
          </cell>
          <cell r="R66"/>
          <cell r="T66">
            <v>30579</v>
          </cell>
          <cell r="U66">
            <v>1</v>
          </cell>
          <cell r="V66"/>
        </row>
        <row r="67">
          <cell r="A67">
            <v>0</v>
          </cell>
          <cell r="B67">
            <v>0</v>
          </cell>
          <cell r="D67">
            <v>0</v>
          </cell>
          <cell r="G67">
            <v>0</v>
          </cell>
          <cell r="J67">
            <v>0</v>
          </cell>
          <cell r="L67"/>
          <cell r="M67">
            <v>0</v>
          </cell>
          <cell r="N67">
            <v>0</v>
          </cell>
          <cell r="P67"/>
          <cell r="Q67">
            <v>0</v>
          </cell>
          <cell r="R67">
            <v>0</v>
          </cell>
          <cell r="T67"/>
          <cell r="U67">
            <v>0</v>
          </cell>
          <cell r="V67">
            <v>0</v>
          </cell>
        </row>
        <row r="68">
          <cell r="A68" t="str">
            <v xml:space="preserve">DISCHARGES BY PAYOR </v>
          </cell>
          <cell r="B68">
            <v>0</v>
          </cell>
          <cell r="D68">
            <v>0</v>
          </cell>
          <cell r="G68">
            <v>0</v>
          </cell>
          <cell r="J68">
            <v>0</v>
          </cell>
          <cell r="M68">
            <v>0</v>
          </cell>
          <cell r="N68">
            <v>0</v>
          </cell>
          <cell r="Q68">
            <v>0</v>
          </cell>
          <cell r="R68">
            <v>0</v>
          </cell>
          <cell r="T68">
            <v>0</v>
          </cell>
          <cell r="U68">
            <v>0</v>
          </cell>
          <cell r="V68">
            <v>0</v>
          </cell>
        </row>
        <row r="69">
          <cell r="A69" t="str">
            <v>Medicare IP DRG Discharges</v>
          </cell>
          <cell r="B69">
            <v>0</v>
          </cell>
          <cell r="C69">
            <v>3293</v>
          </cell>
          <cell r="D69">
            <v>0.46862103315781983</v>
          </cell>
          <cell r="F69">
            <v>3095</v>
          </cell>
          <cell r="G69">
            <v>0.4523531131248173</v>
          </cell>
          <cell r="I69">
            <v>1013</v>
          </cell>
          <cell r="J69">
            <v>0.46639042357274402</v>
          </cell>
          <cell r="K69">
            <v>0</v>
          </cell>
          <cell r="L69">
            <v>2884</v>
          </cell>
          <cell r="M69">
            <v>0.46644023936600354</v>
          </cell>
          <cell r="N69">
            <v>64</v>
          </cell>
          <cell r="O69">
            <v>0</v>
          </cell>
          <cell r="P69">
            <v>2994</v>
          </cell>
          <cell r="Q69">
            <v>0.47659980897803245</v>
          </cell>
          <cell r="R69"/>
          <cell r="T69">
            <v>2994</v>
          </cell>
          <cell r="U69">
            <v>0.47659980897803245</v>
          </cell>
          <cell r="V69"/>
        </row>
        <row r="70">
          <cell r="A70" t="str">
            <v>Medicare Rehab Discharges</v>
          </cell>
          <cell r="B70">
            <v>0</v>
          </cell>
          <cell r="C70">
            <v>0</v>
          </cell>
          <cell r="D70">
            <v>0</v>
          </cell>
          <cell r="F70">
            <v>147</v>
          </cell>
          <cell r="G70">
            <v>2.1484945922244959E-2</v>
          </cell>
          <cell r="I70">
            <v>0</v>
          </cell>
          <cell r="J70">
            <v>0</v>
          </cell>
          <cell r="K70">
            <v>0</v>
          </cell>
          <cell r="L70">
            <v>0</v>
          </cell>
          <cell r="M70">
            <v>0</v>
          </cell>
          <cell r="N70">
            <v>0</v>
          </cell>
          <cell r="O70">
            <v>0</v>
          </cell>
          <cell r="P70">
            <v>0</v>
          </cell>
          <cell r="Q70">
            <v>0</v>
          </cell>
          <cell r="R70"/>
          <cell r="T70">
            <v>0</v>
          </cell>
          <cell r="U70">
            <v>0</v>
          </cell>
          <cell r="V70"/>
        </row>
        <row r="71">
          <cell r="A71" t="str">
            <v>Medicare Psych Discharges</v>
          </cell>
          <cell r="B71">
            <v>0</v>
          </cell>
          <cell r="C71">
            <v>157</v>
          </cell>
          <cell r="D71">
            <v>2.2342393624590864E-2</v>
          </cell>
          <cell r="F71">
            <v>148</v>
          </cell>
          <cell r="G71">
            <v>2.1631102016954108E-2</v>
          </cell>
          <cell r="I71">
            <v>54</v>
          </cell>
          <cell r="J71">
            <v>2.4861878453038673E-2</v>
          </cell>
          <cell r="L71">
            <v>154</v>
          </cell>
          <cell r="M71">
            <v>2.4907003072941938E-2</v>
          </cell>
          <cell r="N71">
            <v>0</v>
          </cell>
          <cell r="O71">
            <v>0</v>
          </cell>
          <cell r="P71">
            <v>156</v>
          </cell>
          <cell r="Q71">
            <v>2.4832855778414518E-2</v>
          </cell>
          <cell r="R71"/>
          <cell r="T71">
            <v>156</v>
          </cell>
          <cell r="U71">
            <v>2.4832855778414518E-2</v>
          </cell>
          <cell r="V71"/>
        </row>
        <row r="72">
          <cell r="A72" t="str">
            <v>Medicaid DRG Discharges</v>
          </cell>
          <cell r="B72">
            <v>0</v>
          </cell>
          <cell r="C72">
            <v>1255</v>
          </cell>
          <cell r="D72">
            <v>0.17859684075707982</v>
          </cell>
          <cell r="F72">
            <v>1210</v>
          </cell>
          <cell r="G72">
            <v>0.17684887459807075</v>
          </cell>
          <cell r="I72">
            <v>348</v>
          </cell>
          <cell r="J72">
            <v>0.16022099447513813</v>
          </cell>
          <cell r="L72">
            <v>990</v>
          </cell>
          <cell r="M72">
            <v>0.16011644832605532</v>
          </cell>
          <cell r="N72">
            <v>0</v>
          </cell>
          <cell r="P72">
            <v>1007</v>
          </cell>
          <cell r="Q72">
            <v>0.16029926774912448</v>
          </cell>
          <cell r="R72"/>
          <cell r="T72">
            <v>1007</v>
          </cell>
          <cell r="U72">
            <v>0.16029926774912448</v>
          </cell>
          <cell r="V72"/>
        </row>
        <row r="73">
          <cell r="A73" t="str">
            <v>Medicaid Rehab Discharges</v>
          </cell>
          <cell r="B73">
            <v>0</v>
          </cell>
          <cell r="C73">
            <v>0</v>
          </cell>
          <cell r="D73">
            <v>0</v>
          </cell>
          <cell r="F73">
            <v>15</v>
          </cell>
          <cell r="G73">
            <v>2.1923414206372407E-3</v>
          </cell>
          <cell r="I73">
            <v>0</v>
          </cell>
          <cell r="J73">
            <v>0</v>
          </cell>
          <cell r="L73">
            <v>0</v>
          </cell>
          <cell r="M73">
            <v>0</v>
          </cell>
          <cell r="N73">
            <v>0</v>
          </cell>
          <cell r="P73">
            <v>0</v>
          </cell>
          <cell r="Q73">
            <v>0</v>
          </cell>
          <cell r="R73"/>
          <cell r="T73">
            <v>0</v>
          </cell>
          <cell r="U73">
            <v>0</v>
          </cell>
          <cell r="V73"/>
        </row>
        <row r="74">
          <cell r="A74" t="str">
            <v>Medicaid Psych Discharges</v>
          </cell>
          <cell r="B74">
            <v>0</v>
          </cell>
          <cell r="C74">
            <v>268</v>
          </cell>
          <cell r="D74">
            <v>3.8138608225416253E-2</v>
          </cell>
          <cell r="F74">
            <v>225</v>
          </cell>
          <cell r="G74">
            <v>3.2885121309558611E-2</v>
          </cell>
          <cell r="I74">
            <v>77</v>
          </cell>
          <cell r="J74">
            <v>3.5451197053406998E-2</v>
          </cell>
          <cell r="L74">
            <v>219</v>
          </cell>
          <cell r="M74">
            <v>3.5419699175157693E-2</v>
          </cell>
          <cell r="N74">
            <v>0</v>
          </cell>
          <cell r="P74">
            <v>223</v>
          </cell>
          <cell r="Q74">
            <v>3.5498248965297678E-2</v>
          </cell>
          <cell r="R74"/>
          <cell r="T74">
            <v>223</v>
          </cell>
          <cell r="U74">
            <v>3.5498248965297678E-2</v>
          </cell>
          <cell r="V74"/>
        </row>
        <row r="75">
          <cell r="A75" t="str">
            <v>BCBS Discharges</v>
          </cell>
          <cell r="B75">
            <v>0</v>
          </cell>
          <cell r="C75">
            <v>935</v>
          </cell>
          <cell r="D75">
            <v>0.13305820407001565</v>
          </cell>
          <cell r="F75">
            <v>875</v>
          </cell>
          <cell r="G75">
            <v>0.12788658287050569</v>
          </cell>
          <cell r="I75">
            <v>295</v>
          </cell>
          <cell r="J75">
            <v>0.13581952117863719</v>
          </cell>
          <cell r="L75">
            <v>840</v>
          </cell>
          <cell r="M75">
            <v>0.1358563803978651</v>
          </cell>
          <cell r="N75">
            <v>0</v>
          </cell>
          <cell r="P75">
            <v>853</v>
          </cell>
          <cell r="Q75">
            <v>0.13578478191658708</v>
          </cell>
          <cell r="R75"/>
          <cell r="T75">
            <v>853</v>
          </cell>
          <cell r="U75">
            <v>0.13578478191658708</v>
          </cell>
          <cell r="V75"/>
        </row>
        <row r="76">
          <cell r="A76" t="str">
            <v>BCBS Psych Discharges</v>
          </cell>
          <cell r="B76">
            <v>0</v>
          </cell>
          <cell r="C76">
            <v>36</v>
          </cell>
          <cell r="D76">
            <v>5.1230966272947202E-3</v>
          </cell>
          <cell r="F76">
            <v>46</v>
          </cell>
          <cell r="G76">
            <v>6.7231803566208713E-3</v>
          </cell>
          <cell r="I76">
            <v>15</v>
          </cell>
          <cell r="J76">
            <v>6.9060773480662981E-3</v>
          </cell>
          <cell r="L76">
            <v>43</v>
          </cell>
          <cell r="M76">
            <v>6.9545528060811906E-3</v>
          </cell>
          <cell r="N76">
            <v>0</v>
          </cell>
          <cell r="P76">
            <v>43</v>
          </cell>
          <cell r="Q76">
            <v>6.8449538363578475E-3</v>
          </cell>
          <cell r="R76"/>
          <cell r="T76">
            <v>43</v>
          </cell>
          <cell r="U76">
            <v>6.8449538363578475E-3</v>
          </cell>
          <cell r="V76"/>
        </row>
        <row r="77">
          <cell r="A77" t="str">
            <v>M'care HMO Discharges</v>
          </cell>
          <cell r="B77">
            <v>0</v>
          </cell>
          <cell r="C77">
            <v>158</v>
          </cell>
          <cell r="D77">
            <v>2.2484701864237941E-2</v>
          </cell>
          <cell r="F77">
            <v>207</v>
          </cell>
          <cell r="G77">
            <v>3.0254311604793919E-2</v>
          </cell>
          <cell r="I77">
            <v>72</v>
          </cell>
          <cell r="J77">
            <v>3.3149171270718231E-2</v>
          </cell>
          <cell r="L77">
            <v>205</v>
          </cell>
          <cell r="M77">
            <v>3.3155426168526604E-2</v>
          </cell>
          <cell r="N77">
            <v>0</v>
          </cell>
          <cell r="P77">
            <v>208</v>
          </cell>
          <cell r="Q77">
            <v>3.3110474371219355E-2</v>
          </cell>
          <cell r="R77"/>
          <cell r="T77">
            <v>208</v>
          </cell>
          <cell r="U77">
            <v>3.3110474371219355E-2</v>
          </cell>
          <cell r="V77"/>
        </row>
        <row r="78">
          <cell r="A78" t="str">
            <v>Catamount Discharges</v>
          </cell>
          <cell r="B78">
            <v>0</v>
          </cell>
          <cell r="C78">
            <v>42</v>
          </cell>
          <cell r="D78">
            <v>5.9769460651771739E-3</v>
          </cell>
          <cell r="F78">
            <v>56</v>
          </cell>
          <cell r="G78">
            <v>8.1847413037123649E-3</v>
          </cell>
          <cell r="I78">
            <v>36</v>
          </cell>
          <cell r="J78">
            <v>1.6574585635359115E-2</v>
          </cell>
          <cell r="L78">
            <v>102</v>
          </cell>
          <cell r="M78">
            <v>1.6496846191169336E-2</v>
          </cell>
          <cell r="N78">
            <v>0</v>
          </cell>
          <cell r="P78">
            <v>104</v>
          </cell>
          <cell r="Q78">
            <v>1.6555237185609677E-2</v>
          </cell>
          <cell r="R78">
            <v>0</v>
          </cell>
          <cell r="T78">
            <v>104</v>
          </cell>
          <cell r="U78">
            <v>1.6555237185609677E-2</v>
          </cell>
          <cell r="V78">
            <v>0</v>
          </cell>
        </row>
        <row r="79">
          <cell r="A79" t="str">
            <v>Pace VT Discharges</v>
          </cell>
          <cell r="B79">
            <v>0</v>
          </cell>
          <cell r="C79">
            <v>21</v>
          </cell>
          <cell r="D79">
            <v>2.9884730325885869E-3</v>
          </cell>
          <cell r="F79">
            <v>38</v>
          </cell>
          <cell r="G79">
            <v>5.553931598947676E-3</v>
          </cell>
          <cell r="I79">
            <v>22</v>
          </cell>
          <cell r="J79">
            <v>1.0128913443830571E-2</v>
          </cell>
          <cell r="L79">
            <v>63</v>
          </cell>
          <cell r="M79">
            <v>1.0189228529839884E-2</v>
          </cell>
          <cell r="N79">
            <v>-64</v>
          </cell>
          <cell r="P79">
            <v>0</v>
          </cell>
          <cell r="Q79">
            <v>0</v>
          </cell>
          <cell r="R79">
            <v>0</v>
          </cell>
          <cell r="T79">
            <v>0</v>
          </cell>
          <cell r="U79">
            <v>0</v>
          </cell>
          <cell r="V79">
            <v>0</v>
          </cell>
        </row>
        <row r="80">
          <cell r="A80" t="str">
            <v>Commercial Discharges</v>
          </cell>
          <cell r="B80">
            <v>0</v>
          </cell>
          <cell r="C80">
            <v>543</v>
          </cell>
          <cell r="D80">
            <v>7.7273374128362035E-2</v>
          </cell>
          <cell r="F80">
            <v>494</v>
          </cell>
          <cell r="G80">
            <v>7.2201110786319786E-2</v>
          </cell>
          <cell r="I80">
            <v>170</v>
          </cell>
          <cell r="J80">
            <v>7.8268876611418042E-2</v>
          </cell>
          <cell r="L80">
            <v>484</v>
          </cell>
          <cell r="M80">
            <v>7.8279152514960371E-2</v>
          </cell>
          <cell r="N80">
            <v>0</v>
          </cell>
          <cell r="P80">
            <v>492</v>
          </cell>
          <cell r="Q80">
            <v>7.8319006685768869E-2</v>
          </cell>
          <cell r="R80"/>
          <cell r="T80">
            <v>492</v>
          </cell>
          <cell r="U80">
            <v>7.8319006685768869E-2</v>
          </cell>
          <cell r="V80"/>
        </row>
        <row r="81">
          <cell r="A81" t="str">
            <v>Workers Comp Discharges</v>
          </cell>
          <cell r="B81">
            <v>0</v>
          </cell>
          <cell r="C81">
            <v>15</v>
          </cell>
          <cell r="D81">
            <v>2.1346235947061333E-3</v>
          </cell>
          <cell r="F81">
            <v>21</v>
          </cell>
          <cell r="G81">
            <v>3.0692779888921366E-3</v>
          </cell>
          <cell r="I81">
            <v>5</v>
          </cell>
          <cell r="J81">
            <v>2.3020257826887663E-3</v>
          </cell>
          <cell r="L81">
            <v>14</v>
          </cell>
          <cell r="M81">
            <v>2.2642730066310852E-3</v>
          </cell>
          <cell r="N81"/>
          <cell r="P81">
            <v>14</v>
          </cell>
          <cell r="Q81">
            <v>2.2285896211397642E-3</v>
          </cell>
          <cell r="R81"/>
          <cell r="T81">
            <v>14</v>
          </cell>
          <cell r="U81">
            <v>2.2285896211397642E-3</v>
          </cell>
          <cell r="V81"/>
        </row>
        <row r="82">
          <cell r="A82" t="str">
            <v>Selfpay Discharges</v>
          </cell>
          <cell r="B82">
            <v>0</v>
          </cell>
          <cell r="C82">
            <v>304</v>
          </cell>
          <cell r="D82">
            <v>4.3261704852710969E-2</v>
          </cell>
          <cell r="F82">
            <v>265</v>
          </cell>
          <cell r="G82">
            <v>3.8731365097924582E-2</v>
          </cell>
          <cell r="I82">
            <v>65</v>
          </cell>
          <cell r="J82">
            <v>2.9926335174953959E-2</v>
          </cell>
          <cell r="L82">
            <v>185</v>
          </cell>
          <cell r="M82">
            <v>2.9920750444767913E-2</v>
          </cell>
          <cell r="N82"/>
          <cell r="P82">
            <v>188</v>
          </cell>
          <cell r="Q82">
            <v>2.9926774912448266E-2</v>
          </cell>
          <cell r="R82"/>
          <cell r="T82">
            <v>188</v>
          </cell>
          <cell r="U82">
            <v>2.9926774912448266E-2</v>
          </cell>
          <cell r="V82"/>
        </row>
        <row r="83">
          <cell r="A83" t="str">
            <v>TOTAL DISCHARGES</v>
          </cell>
          <cell r="B83">
            <v>0</v>
          </cell>
          <cell r="C83">
            <v>7027</v>
          </cell>
          <cell r="D83">
            <v>0.99999999999999989</v>
          </cell>
          <cell r="E83">
            <v>0</v>
          </cell>
          <cell r="F83">
            <v>6842</v>
          </cell>
          <cell r="G83">
            <v>1</v>
          </cell>
          <cell r="H83">
            <v>0</v>
          </cell>
          <cell r="I83">
            <v>2172</v>
          </cell>
          <cell r="J83">
            <v>0.99999999999999989</v>
          </cell>
          <cell r="K83">
            <v>0</v>
          </cell>
          <cell r="L83">
            <v>6183</v>
          </cell>
          <cell r="M83">
            <v>0.99999999999999989</v>
          </cell>
          <cell r="N83"/>
          <cell r="P83">
            <v>6282</v>
          </cell>
          <cell r="Q83">
            <v>1</v>
          </cell>
          <cell r="R83"/>
          <cell r="T83">
            <v>6282</v>
          </cell>
          <cell r="U83">
            <v>1</v>
          </cell>
          <cell r="V83"/>
        </row>
        <row r="84">
          <cell r="A84">
            <v>0</v>
          </cell>
          <cell r="B84">
            <v>0</v>
          </cell>
          <cell r="C84">
            <v>0</v>
          </cell>
          <cell r="D84">
            <v>0</v>
          </cell>
          <cell r="E84">
            <v>0</v>
          </cell>
          <cell r="F84">
            <v>0</v>
          </cell>
          <cell r="G84">
            <v>0</v>
          </cell>
          <cell r="H84">
            <v>0</v>
          </cell>
          <cell r="I84">
            <v>0</v>
          </cell>
          <cell r="J84">
            <v>0</v>
          </cell>
          <cell r="K84">
            <v>0</v>
          </cell>
          <cell r="L84"/>
          <cell r="M84">
            <v>0</v>
          </cell>
          <cell r="N84">
            <v>0</v>
          </cell>
          <cell r="P84"/>
          <cell r="Q84">
            <v>0</v>
          </cell>
          <cell r="R84">
            <v>0</v>
          </cell>
          <cell r="T84"/>
          <cell r="U84">
            <v>0</v>
          </cell>
          <cell r="V84">
            <v>0</v>
          </cell>
        </row>
        <row r="85">
          <cell r="A85" t="str">
            <v>Medicare Swing Bed Discharges</v>
          </cell>
          <cell r="B85">
            <v>0</v>
          </cell>
          <cell r="C85">
            <v>26</v>
          </cell>
          <cell r="D85">
            <v>3.7000142308239647E-3</v>
          </cell>
          <cell r="E85">
            <v>0</v>
          </cell>
          <cell r="F85">
            <v>29</v>
          </cell>
          <cell r="G85">
            <v>4.2385267465653315E-3</v>
          </cell>
          <cell r="H85">
            <v>0</v>
          </cell>
          <cell r="I85">
            <v>7</v>
          </cell>
          <cell r="J85">
            <v>3.2228360957642726E-3</v>
          </cell>
          <cell r="K85">
            <v>0</v>
          </cell>
          <cell r="L85">
            <v>29.866666666666667</v>
          </cell>
          <cell r="M85">
            <v>4.8304490808129819E-3</v>
          </cell>
          <cell r="N85">
            <v>0</v>
          </cell>
          <cell r="P85">
            <v>29.866666666666667</v>
          </cell>
          <cell r="Q85">
            <v>4.7543245250981645E-3</v>
          </cell>
          <cell r="R85">
            <v>0</v>
          </cell>
          <cell r="T85">
            <v>29.866666666666667</v>
          </cell>
          <cell r="U85">
            <v>4.7543245250981645E-3</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Q86">
            <v>0</v>
          </cell>
          <cell r="R86">
            <v>0</v>
          </cell>
          <cell r="U86">
            <v>0</v>
          </cell>
          <cell r="V86">
            <v>0</v>
          </cell>
        </row>
        <row r="87">
          <cell r="A87" t="str">
            <v>AVERAGE LENGTH OF STAY</v>
          </cell>
          <cell r="B87">
            <v>0</v>
          </cell>
          <cell r="C87">
            <v>0</v>
          </cell>
          <cell r="D87">
            <v>0</v>
          </cell>
          <cell r="E87">
            <v>0</v>
          </cell>
          <cell r="F87">
            <v>0</v>
          </cell>
          <cell r="G87">
            <v>0</v>
          </cell>
          <cell r="H87">
            <v>0</v>
          </cell>
          <cell r="I87">
            <v>0</v>
          </cell>
          <cell r="J87">
            <v>0</v>
          </cell>
          <cell r="K87">
            <v>0</v>
          </cell>
          <cell r="L87">
            <v>0</v>
          </cell>
        </row>
        <row r="88">
          <cell r="A88" t="str">
            <v>Medicare IP DRG</v>
          </cell>
          <cell r="B88">
            <v>0</v>
          </cell>
          <cell r="C88">
            <v>4.4479198299423022</v>
          </cell>
          <cell r="D88">
            <v>0</v>
          </cell>
          <cell r="E88">
            <v>0</v>
          </cell>
          <cell r="F88">
            <v>4.5386106623586429</v>
          </cell>
          <cell r="G88">
            <v>0</v>
          </cell>
          <cell r="H88">
            <v>0</v>
          </cell>
          <cell r="I88">
            <v>4.4106614017768999</v>
          </cell>
          <cell r="J88">
            <v>0</v>
          </cell>
          <cell r="K88">
            <v>0</v>
          </cell>
          <cell r="L88">
            <v>4.6348821081830787</v>
          </cell>
          <cell r="P88">
            <v>4.8410153640614562</v>
          </cell>
          <cell r="T88">
            <v>4.8410153640614562</v>
          </cell>
        </row>
        <row r="89">
          <cell r="A89" t="str">
            <v>Medicare Rehab</v>
          </cell>
          <cell r="B89">
            <v>0</v>
          </cell>
          <cell r="C89">
            <v>0</v>
          </cell>
          <cell r="D89">
            <v>0</v>
          </cell>
          <cell r="E89">
            <v>0</v>
          </cell>
          <cell r="F89">
            <v>13.36734693877551</v>
          </cell>
          <cell r="G89">
            <v>0</v>
          </cell>
          <cell r="H89">
            <v>0</v>
          </cell>
          <cell r="I89">
            <v>0</v>
          </cell>
          <cell r="J89">
            <v>0</v>
          </cell>
          <cell r="K89">
            <v>0</v>
          </cell>
          <cell r="L89">
            <v>0</v>
          </cell>
          <cell r="P89">
            <v>0</v>
          </cell>
          <cell r="T89">
            <v>0</v>
          </cell>
        </row>
        <row r="90">
          <cell r="A90" t="str">
            <v>Medicare Psych</v>
          </cell>
          <cell r="B90">
            <v>0</v>
          </cell>
          <cell r="C90">
            <v>15.694267515923567</v>
          </cell>
          <cell r="D90">
            <v>0</v>
          </cell>
          <cell r="E90">
            <v>0</v>
          </cell>
          <cell r="F90">
            <v>17.70945945945946</v>
          </cell>
          <cell r="G90">
            <v>0</v>
          </cell>
          <cell r="H90">
            <v>0</v>
          </cell>
          <cell r="I90">
            <v>17.092592592592592</v>
          </cell>
          <cell r="J90">
            <v>0</v>
          </cell>
          <cell r="K90">
            <v>0</v>
          </cell>
          <cell r="L90">
            <v>17.928571428571427</v>
          </cell>
          <cell r="P90">
            <v>18.28846153846154</v>
          </cell>
          <cell r="T90">
            <v>18.28846153846154</v>
          </cell>
        </row>
        <row r="91">
          <cell r="A91" t="str">
            <v>Medicaid DRG</v>
          </cell>
          <cell r="B91">
            <v>0</v>
          </cell>
          <cell r="C91">
            <v>3.0262948207171316</v>
          </cell>
          <cell r="D91">
            <v>0</v>
          </cell>
          <cell r="E91">
            <v>0</v>
          </cell>
          <cell r="F91">
            <v>3.0768595041322313</v>
          </cell>
          <cell r="G91">
            <v>0</v>
          </cell>
          <cell r="H91">
            <v>0</v>
          </cell>
          <cell r="I91">
            <v>3.1637931034482758</v>
          </cell>
          <cell r="J91">
            <v>0</v>
          </cell>
          <cell r="K91">
            <v>0</v>
          </cell>
          <cell r="L91">
            <v>3.3272727272727272</v>
          </cell>
          <cell r="P91">
            <v>3.3793445878848063</v>
          </cell>
          <cell r="T91">
            <v>3.3793445878848063</v>
          </cell>
        </row>
        <row r="92">
          <cell r="A92" t="str">
            <v>Medicaid Rehab</v>
          </cell>
          <cell r="B92">
            <v>0</v>
          </cell>
          <cell r="C92">
            <v>0</v>
          </cell>
          <cell r="D92">
            <v>0</v>
          </cell>
          <cell r="E92">
            <v>0</v>
          </cell>
          <cell r="F92">
            <v>14.533333333333333</v>
          </cell>
          <cell r="G92">
            <v>0</v>
          </cell>
          <cell r="H92">
            <v>0</v>
          </cell>
          <cell r="I92">
            <v>0</v>
          </cell>
          <cell r="J92">
            <v>0</v>
          </cell>
          <cell r="K92">
            <v>0</v>
          </cell>
          <cell r="L92">
            <v>0</v>
          </cell>
          <cell r="P92">
            <v>0</v>
          </cell>
          <cell r="T92">
            <v>0</v>
          </cell>
        </row>
        <row r="93">
          <cell r="A93" t="str">
            <v>Medicaid Psych</v>
          </cell>
          <cell r="B93">
            <v>0</v>
          </cell>
          <cell r="C93">
            <v>8.16044776119403</v>
          </cell>
          <cell r="D93">
            <v>0</v>
          </cell>
          <cell r="E93">
            <v>0</v>
          </cell>
          <cell r="F93">
            <v>7.7022222222222219</v>
          </cell>
          <cell r="G93">
            <v>0</v>
          </cell>
          <cell r="H93">
            <v>0</v>
          </cell>
          <cell r="I93">
            <v>8.3376623376623371</v>
          </cell>
          <cell r="J93">
            <v>0</v>
          </cell>
          <cell r="K93">
            <v>0</v>
          </cell>
          <cell r="L93">
            <v>8.7716894977168955</v>
          </cell>
          <cell r="P93">
            <v>8.896860986547086</v>
          </cell>
          <cell r="T93">
            <v>8.896860986547086</v>
          </cell>
        </row>
        <row r="94">
          <cell r="A94" t="str">
            <v>Blue Cross</v>
          </cell>
          <cell r="B94">
            <v>0</v>
          </cell>
          <cell r="C94">
            <v>3.635427394438723</v>
          </cell>
          <cell r="D94">
            <v>0</v>
          </cell>
          <cell r="E94">
            <v>0</v>
          </cell>
          <cell r="F94">
            <v>3.4158523344191098</v>
          </cell>
          <cell r="G94">
            <v>0</v>
          </cell>
          <cell r="H94">
            <v>0</v>
          </cell>
          <cell r="I94">
            <v>3.1129032258064515</v>
          </cell>
          <cell r="J94">
            <v>0</v>
          </cell>
          <cell r="K94">
            <v>0</v>
          </cell>
          <cell r="L94">
            <v>3.2695356738391848</v>
          </cell>
          <cell r="P94">
            <v>3.3292410714285716</v>
          </cell>
          <cell r="T94">
            <v>3.3292410714285716</v>
          </cell>
        </row>
        <row r="95">
          <cell r="A95" t="str">
            <v>M'care HMO</v>
          </cell>
          <cell r="B95">
            <v>0</v>
          </cell>
          <cell r="C95">
            <v>6.962025316455696</v>
          </cell>
          <cell r="D95">
            <v>0</v>
          </cell>
          <cell r="E95">
            <v>0</v>
          </cell>
          <cell r="F95">
            <v>5.5797101449275361</v>
          </cell>
          <cell r="G95">
            <v>0</v>
          </cell>
          <cell r="H95">
            <v>0</v>
          </cell>
          <cell r="I95">
            <v>3.8888888888888888</v>
          </cell>
          <cell r="J95">
            <v>0</v>
          </cell>
          <cell r="K95">
            <v>0</v>
          </cell>
          <cell r="L95">
            <v>4.0878048780487806</v>
          </cell>
          <cell r="P95">
            <v>4.1634615384615383</v>
          </cell>
          <cell r="T95">
            <v>4.1634615384615383</v>
          </cell>
        </row>
        <row r="96">
          <cell r="A96" t="str">
            <v>Catamount</v>
          </cell>
          <cell r="B96">
            <v>0</v>
          </cell>
          <cell r="C96">
            <v>4.4047619047619051</v>
          </cell>
          <cell r="D96">
            <v>0</v>
          </cell>
          <cell r="E96">
            <v>0</v>
          </cell>
          <cell r="F96">
            <v>4.4464285714285712</v>
          </cell>
          <cell r="G96">
            <v>0</v>
          </cell>
          <cell r="H96">
            <v>0</v>
          </cell>
          <cell r="I96">
            <v>4.0277777777777777</v>
          </cell>
          <cell r="J96">
            <v>0</v>
          </cell>
          <cell r="K96">
            <v>0</v>
          </cell>
          <cell r="L96">
            <v>4.2549019607843137</v>
          </cell>
          <cell r="P96">
            <v>4.3076923076923075</v>
          </cell>
          <cell r="T96">
            <v>4.3076923076923075</v>
          </cell>
        </row>
        <row r="97">
          <cell r="A97" t="str">
            <v>Pace VT</v>
          </cell>
          <cell r="B97">
            <v>0</v>
          </cell>
          <cell r="C97">
            <v>3.4285714285714284</v>
          </cell>
          <cell r="D97">
            <v>0</v>
          </cell>
          <cell r="E97">
            <v>0</v>
          </cell>
          <cell r="F97">
            <v>5.8684210526315788</v>
          </cell>
          <cell r="G97">
            <v>0</v>
          </cell>
          <cell r="H97">
            <v>0</v>
          </cell>
          <cell r="I97">
            <v>10.045454545454545</v>
          </cell>
          <cell r="J97">
            <v>0</v>
          </cell>
          <cell r="K97">
            <v>0</v>
          </cell>
          <cell r="L97">
            <v>10.492063492063492</v>
          </cell>
          <cell r="P97">
            <v>0</v>
          </cell>
          <cell r="T97">
            <v>0</v>
          </cell>
        </row>
        <row r="98">
          <cell r="A98" t="str">
            <v>Commercial</v>
          </cell>
          <cell r="B98">
            <v>0</v>
          </cell>
          <cell r="C98">
            <v>3.8213627992633517</v>
          </cell>
          <cell r="D98">
            <v>0</v>
          </cell>
          <cell r="E98">
            <v>0</v>
          </cell>
          <cell r="F98">
            <v>3.2246963562753037</v>
          </cell>
          <cell r="G98">
            <v>0</v>
          </cell>
          <cell r="H98">
            <v>0</v>
          </cell>
          <cell r="I98">
            <v>2.835294117647059</v>
          </cell>
          <cell r="J98">
            <v>0</v>
          </cell>
          <cell r="K98">
            <v>0</v>
          </cell>
          <cell r="L98">
            <v>2.9793388429752068</v>
          </cell>
          <cell r="P98">
            <v>3.0284552845528454</v>
          </cell>
          <cell r="T98">
            <v>3.0284552845528454</v>
          </cell>
        </row>
        <row r="99">
          <cell r="A99" t="str">
            <v>Workers Comp</v>
          </cell>
          <cell r="B99">
            <v>0</v>
          </cell>
          <cell r="C99">
            <v>2.6</v>
          </cell>
          <cell r="D99">
            <v>0</v>
          </cell>
          <cell r="E99">
            <v>0</v>
          </cell>
          <cell r="F99">
            <v>2.3333333333333335</v>
          </cell>
          <cell r="G99">
            <v>0</v>
          </cell>
          <cell r="H99">
            <v>0</v>
          </cell>
          <cell r="I99">
            <v>1.8</v>
          </cell>
          <cell r="J99">
            <v>0</v>
          </cell>
          <cell r="K99">
            <v>0</v>
          </cell>
          <cell r="L99">
            <v>1.9285714285714286</v>
          </cell>
          <cell r="P99">
            <v>2</v>
          </cell>
          <cell r="T99">
            <v>2</v>
          </cell>
        </row>
        <row r="100">
          <cell r="A100" t="str">
            <v>Self Pay</v>
          </cell>
          <cell r="B100">
            <v>0</v>
          </cell>
          <cell r="C100">
            <v>5.0986842105263159</v>
          </cell>
          <cell r="D100">
            <v>0</v>
          </cell>
          <cell r="E100">
            <v>0</v>
          </cell>
          <cell r="F100">
            <v>4.5396226415094336</v>
          </cell>
          <cell r="G100">
            <v>0</v>
          </cell>
          <cell r="H100">
            <v>0</v>
          </cell>
          <cell r="I100">
            <v>4</v>
          </cell>
          <cell r="J100">
            <v>0</v>
          </cell>
          <cell r="K100">
            <v>0</v>
          </cell>
          <cell r="L100">
            <v>4.2054054054054051</v>
          </cell>
          <cell r="P100">
            <v>4.2765957446808507</v>
          </cell>
          <cell r="T100">
            <v>4.2765957446808507</v>
          </cell>
        </row>
        <row r="101">
          <cell r="A101" t="str">
            <v>Overall ALOS (exc swing + Level II)</v>
          </cell>
          <cell r="B101">
            <v>0</v>
          </cell>
          <cell r="C101">
            <v>4.5036288601110002</v>
          </cell>
          <cell r="D101">
            <v>0</v>
          </cell>
          <cell r="E101">
            <v>0</v>
          </cell>
          <cell r="F101">
            <v>4.6660333235895939</v>
          </cell>
          <cell r="G101">
            <v>0</v>
          </cell>
          <cell r="H101">
            <v>0</v>
          </cell>
          <cell r="I101">
            <v>4.3720073664825048</v>
          </cell>
          <cell r="J101">
            <v>0</v>
          </cell>
          <cell r="K101">
            <v>0</v>
          </cell>
          <cell r="L101">
            <v>4.5948568655992235</v>
          </cell>
          <cell r="P101">
            <v>4.6725565106653928</v>
          </cell>
          <cell r="T101">
            <v>4.6725565106653928</v>
          </cell>
        </row>
        <row r="102">
          <cell r="A102" t="str">
            <v>Swing Bed ALOS</v>
          </cell>
          <cell r="B102">
            <v>0</v>
          </cell>
          <cell r="C102">
            <v>7.4230769230769234</v>
          </cell>
          <cell r="D102">
            <v>0</v>
          </cell>
          <cell r="E102">
            <v>0</v>
          </cell>
          <cell r="F102">
            <v>14.896551724137931</v>
          </cell>
          <cell r="G102">
            <v>0</v>
          </cell>
          <cell r="H102">
            <v>0</v>
          </cell>
          <cell r="I102">
            <v>10.142857142857142</v>
          </cell>
          <cell r="J102">
            <v>0</v>
          </cell>
          <cell r="K102">
            <v>0</v>
          </cell>
          <cell r="L102">
            <v>7.5</v>
          </cell>
          <cell r="M102">
            <v>0</v>
          </cell>
          <cell r="N102">
            <v>0</v>
          </cell>
          <cell r="O102">
            <v>0</v>
          </cell>
          <cell r="P102">
            <v>7.5</v>
          </cell>
          <cell r="Q102">
            <v>0</v>
          </cell>
          <cell r="R102">
            <v>0</v>
          </cell>
          <cell r="S102">
            <v>0</v>
          </cell>
          <cell r="T102">
            <v>7.5</v>
          </cell>
        </row>
        <row r="103">
          <cell r="A103">
            <v>0</v>
          </cell>
          <cell r="B103">
            <v>0</v>
          </cell>
          <cell r="C103">
            <v>0</v>
          </cell>
          <cell r="D103">
            <v>0</v>
          </cell>
          <cell r="E103">
            <v>0</v>
          </cell>
          <cell r="F103">
            <v>0</v>
          </cell>
          <cell r="G103">
            <v>0</v>
          </cell>
          <cell r="H103">
            <v>0</v>
          </cell>
          <cell r="I103">
            <v>0</v>
          </cell>
          <cell r="J103">
            <v>0</v>
          </cell>
          <cell r="K103">
            <v>0</v>
          </cell>
          <cell r="L103">
            <v>0</v>
          </cell>
          <cell r="P103">
            <v>0</v>
          </cell>
        </row>
        <row r="104">
          <cell r="A104" t="str">
            <v>REVENUE PER DISCHARGE</v>
          </cell>
          <cell r="B104">
            <v>0</v>
          </cell>
          <cell r="C104">
            <v>0</v>
          </cell>
          <cell r="D104">
            <v>0</v>
          </cell>
          <cell r="E104">
            <v>0</v>
          </cell>
          <cell r="F104">
            <v>0</v>
          </cell>
          <cell r="G104">
            <v>0</v>
          </cell>
          <cell r="H104">
            <v>0</v>
          </cell>
          <cell r="I104">
            <v>0</v>
          </cell>
          <cell r="J104">
            <v>0</v>
          </cell>
          <cell r="K104">
            <v>0</v>
          </cell>
          <cell r="L104">
            <v>0</v>
          </cell>
          <cell r="P104">
            <v>0</v>
          </cell>
          <cell r="U104">
            <v>0</v>
          </cell>
          <cell r="V104">
            <v>0</v>
          </cell>
        </row>
        <row r="105">
          <cell r="A105" t="str">
            <v>Medicare IP</v>
          </cell>
          <cell r="B105">
            <v>0</v>
          </cell>
          <cell r="C105">
            <v>25534.905557242637</v>
          </cell>
          <cell r="D105">
            <v>0</v>
          </cell>
          <cell r="E105">
            <v>0</v>
          </cell>
          <cell r="F105">
            <v>23190.084497576736</v>
          </cell>
          <cell r="G105">
            <v>-9.1828068618049916E-2</v>
          </cell>
          <cell r="H105">
            <v>0</v>
          </cell>
          <cell r="I105">
            <v>24766.028627838106</v>
          </cell>
          <cell r="J105">
            <v>6.7957670892749442E-2</v>
          </cell>
          <cell r="K105">
            <v>0</v>
          </cell>
          <cell r="L105">
            <v>26457.462951235877</v>
          </cell>
          <cell r="M105">
            <v>6.8296550440732517E-2</v>
          </cell>
          <cell r="O105">
            <v>0</v>
          </cell>
          <cell r="P105">
            <v>26579.77353261079</v>
          </cell>
          <cell r="Q105">
            <v>4.6229142076224701E-3</v>
          </cell>
          <cell r="R105">
            <v>0</v>
          </cell>
          <cell r="S105">
            <v>0</v>
          </cell>
          <cell r="T105">
            <v>27688.378423513695</v>
          </cell>
          <cell r="U105">
            <v>4.1708590539447407E-2</v>
          </cell>
          <cell r="V105">
            <v>0</v>
          </cell>
        </row>
        <row r="106">
          <cell r="A106" t="str">
            <v>Medicare Rehab</v>
          </cell>
          <cell r="B106">
            <v>0</v>
          </cell>
          <cell r="C106">
            <v>0</v>
          </cell>
          <cell r="D106">
            <v>0</v>
          </cell>
          <cell r="E106">
            <v>0</v>
          </cell>
          <cell r="F106">
            <v>36029.249999999978</v>
          </cell>
          <cell r="G106">
            <v>0</v>
          </cell>
          <cell r="H106">
            <v>0</v>
          </cell>
          <cell r="I106">
            <v>0</v>
          </cell>
          <cell r="J106">
            <v>-1</v>
          </cell>
          <cell r="K106">
            <v>0</v>
          </cell>
          <cell r="L106">
            <v>0</v>
          </cell>
          <cell r="M106">
            <v>0</v>
          </cell>
          <cell r="O106">
            <v>0</v>
          </cell>
          <cell r="P106">
            <v>0</v>
          </cell>
          <cell r="Q106" t="e">
            <v>#DIV/0!</v>
          </cell>
          <cell r="R106">
            <v>0</v>
          </cell>
          <cell r="S106">
            <v>0</v>
          </cell>
          <cell r="T106">
            <v>0</v>
          </cell>
          <cell r="U106" t="e">
            <v>#DIV/0!</v>
          </cell>
          <cell r="V106">
            <v>0</v>
          </cell>
        </row>
        <row r="107">
          <cell r="A107" t="str">
            <v>Medicare Psych</v>
          </cell>
          <cell r="B107">
            <v>0</v>
          </cell>
          <cell r="C107">
            <v>27148.108280254775</v>
          </cell>
          <cell r="D107">
            <v>0</v>
          </cell>
          <cell r="E107">
            <v>0</v>
          </cell>
          <cell r="F107">
            <v>31457.312229729741</v>
          </cell>
          <cell r="G107">
            <v>0.15872943724071981</v>
          </cell>
          <cell r="H107">
            <v>0</v>
          </cell>
          <cell r="I107">
            <v>31553.925925925927</v>
          </cell>
          <cell r="J107">
            <v>3.071263542499278E-3</v>
          </cell>
          <cell r="K107">
            <v>0</v>
          </cell>
          <cell r="L107">
            <v>33651.472874633517</v>
          </cell>
          <cell r="M107">
            <v>6.6474991214458171E-2</v>
          </cell>
          <cell r="O107">
            <v>0</v>
          </cell>
          <cell r="P107">
            <v>33608.847953740376</v>
          </cell>
          <cell r="Q107">
            <v>-1.2666584030938818E-3</v>
          </cell>
          <cell r="R107">
            <v>0</v>
          </cell>
          <cell r="S107">
            <v>0</v>
          </cell>
          <cell r="T107">
            <v>35010.628205128203</v>
          </cell>
          <cell r="U107">
            <v>4.170866711400683E-2</v>
          </cell>
          <cell r="V107">
            <v>0</v>
          </cell>
        </row>
        <row r="108">
          <cell r="A108" t="str">
            <v>Medicaid DRG</v>
          </cell>
          <cell r="B108">
            <v>0</v>
          </cell>
          <cell r="C108">
            <v>12025.153784860559</v>
          </cell>
          <cell r="D108">
            <v>0</v>
          </cell>
          <cell r="E108">
            <v>0</v>
          </cell>
          <cell r="F108">
            <v>12761.278958677689</v>
          </cell>
          <cell r="G108">
            <v>6.1215447801083268E-2</v>
          </cell>
          <cell r="H108">
            <v>0</v>
          </cell>
          <cell r="I108">
            <v>12457.364942528735</v>
          </cell>
          <cell r="J108">
            <v>-2.3815325809666752E-2</v>
          </cell>
          <cell r="K108">
            <v>0</v>
          </cell>
          <cell r="L108">
            <v>13318.271792743917</v>
          </cell>
          <cell r="M108">
            <v>6.9108262797704129E-2</v>
          </cell>
          <cell r="O108">
            <v>0</v>
          </cell>
          <cell r="P108">
            <v>13246.679342442601</v>
          </cell>
          <cell r="Q108">
            <v>-5.3755060277656157E-3</v>
          </cell>
          <cell r="R108">
            <v>0</v>
          </cell>
          <cell r="S108">
            <v>0</v>
          </cell>
          <cell r="T108">
            <v>13799.179741807349</v>
          </cell>
          <cell r="U108">
            <v>4.170859617583756E-2</v>
          </cell>
          <cell r="V108">
            <v>0</v>
          </cell>
        </row>
        <row r="109">
          <cell r="A109" t="str">
            <v>Medicaid Rehab</v>
          </cell>
          <cell r="B109">
            <v>0</v>
          </cell>
          <cell r="C109">
            <v>0</v>
          </cell>
          <cell r="D109">
            <v>0</v>
          </cell>
          <cell r="E109">
            <v>0</v>
          </cell>
          <cell r="F109">
            <v>38029.599999999999</v>
          </cell>
          <cell r="G109">
            <v>0</v>
          </cell>
          <cell r="H109">
            <v>0</v>
          </cell>
          <cell r="I109">
            <v>0</v>
          </cell>
          <cell r="J109">
            <v>-1</v>
          </cell>
          <cell r="K109">
            <v>0</v>
          </cell>
          <cell r="L109">
            <v>0</v>
          </cell>
          <cell r="M109">
            <v>0</v>
          </cell>
          <cell r="O109">
            <v>0</v>
          </cell>
          <cell r="P109">
            <v>0</v>
          </cell>
          <cell r="Q109" t="e">
            <v>#DIV/0!</v>
          </cell>
          <cell r="R109">
            <v>0</v>
          </cell>
          <cell r="S109">
            <v>0</v>
          </cell>
          <cell r="T109">
            <v>0</v>
          </cell>
          <cell r="U109" t="e">
            <v>#DIV/0!</v>
          </cell>
          <cell r="V109">
            <v>0</v>
          </cell>
        </row>
        <row r="110">
          <cell r="A110" t="str">
            <v>Medicaid Psych</v>
          </cell>
          <cell r="B110">
            <v>0</v>
          </cell>
          <cell r="C110">
            <v>10339.690298507463</v>
          </cell>
          <cell r="D110">
            <v>0</v>
          </cell>
          <cell r="E110">
            <v>0</v>
          </cell>
          <cell r="F110">
            <v>13215.329866666667</v>
          </cell>
          <cell r="G110">
            <v>0.27811660554033257</v>
          </cell>
          <cell r="H110">
            <v>0</v>
          </cell>
          <cell r="I110">
            <v>16445.584415584417</v>
          </cell>
          <cell r="J110">
            <v>0.24443238129571748</v>
          </cell>
          <cell r="K110">
            <v>0</v>
          </cell>
          <cell r="L110">
            <v>17586.262785660088</v>
          </cell>
          <cell r="M110">
            <v>6.9360768291987507E-2</v>
          </cell>
          <cell r="O110">
            <v>0</v>
          </cell>
          <cell r="P110">
            <v>17472.950084558128</v>
          </cell>
          <cell r="Q110">
            <v>-6.4432507624278311E-3</v>
          </cell>
          <cell r="R110">
            <v>0</v>
          </cell>
          <cell r="S110">
            <v>0</v>
          </cell>
          <cell r="T110">
            <v>18201.721973094169</v>
          </cell>
          <cell r="U110">
            <v>4.1708577258519126E-2</v>
          </cell>
          <cell r="V110">
            <v>0</v>
          </cell>
        </row>
        <row r="111">
          <cell r="A111" t="str">
            <v>BCBS</v>
          </cell>
          <cell r="B111">
            <v>0</v>
          </cell>
          <cell r="C111">
            <v>30820.743315508022</v>
          </cell>
          <cell r="D111">
            <v>0</v>
          </cell>
          <cell r="E111">
            <v>0</v>
          </cell>
          <cell r="F111">
            <v>19396.154811428572</v>
          </cell>
          <cell r="G111">
            <v>-0.37067855201048827</v>
          </cell>
          <cell r="H111">
            <v>0</v>
          </cell>
          <cell r="I111">
            <v>21671.169491525423</v>
          </cell>
          <cell r="J111">
            <v>0.11729204588305152</v>
          </cell>
          <cell r="K111">
            <v>0</v>
          </cell>
          <cell r="L111">
            <v>23147.426589830196</v>
          </cell>
          <cell r="M111">
            <v>6.8120785953986851E-2</v>
          </cell>
          <cell r="O111">
            <v>0</v>
          </cell>
          <cell r="P111">
            <v>23061.438642390123</v>
          </cell>
          <cell r="Q111">
            <v>-3.7147951244762526E-3</v>
          </cell>
          <cell r="R111">
            <v>0</v>
          </cell>
          <cell r="S111">
            <v>0</v>
          </cell>
          <cell r="T111">
            <v>24023.298944900351</v>
          </cell>
          <cell r="U111">
            <v>4.1708599252008274E-2</v>
          </cell>
          <cell r="V111">
            <v>0</v>
          </cell>
        </row>
        <row r="112">
          <cell r="A112" t="str">
            <v>M'care HMO</v>
          </cell>
          <cell r="B112">
            <v>0</v>
          </cell>
          <cell r="C112">
            <v>31174.354430379746</v>
          </cell>
          <cell r="D112">
            <v>0</v>
          </cell>
          <cell r="E112">
            <v>0</v>
          </cell>
          <cell r="F112">
            <v>26702.157004830919</v>
          </cell>
          <cell r="G112">
            <v>-0.1434575793874539</v>
          </cell>
          <cell r="H112">
            <v>0</v>
          </cell>
          <cell r="I112">
            <v>23869.402777777777</v>
          </cell>
          <cell r="J112">
            <v>-0.10608709350861217</v>
          </cell>
          <cell r="K112">
            <v>0</v>
          </cell>
          <cell r="L112">
            <v>25497.513184583015</v>
          </cell>
          <cell r="M112">
            <v>6.8209096891229934E-2</v>
          </cell>
          <cell r="O112">
            <v>0</v>
          </cell>
          <cell r="P112">
            <v>25423.876908000981</v>
          </cell>
          <cell r="Q112">
            <v>-2.8879787628292302E-3</v>
          </cell>
          <cell r="R112">
            <v>0</v>
          </cell>
          <cell r="S112">
            <v>0</v>
          </cell>
          <cell r="T112">
            <v>26484.26923076923</v>
          </cell>
          <cell r="U112">
            <v>4.1708521741408398E-2</v>
          </cell>
          <cell r="V112">
            <v>0</v>
          </cell>
        </row>
        <row r="113">
          <cell r="A113" t="str">
            <v>Catamount</v>
          </cell>
          <cell r="B113">
            <v>0</v>
          </cell>
          <cell r="C113">
            <v>35272.119047619046</v>
          </cell>
          <cell r="D113">
            <v>0</v>
          </cell>
          <cell r="E113">
            <v>0</v>
          </cell>
          <cell r="F113">
            <v>26792.571428571428</v>
          </cell>
          <cell r="G113">
            <v>-0.24040369130076433</v>
          </cell>
          <cell r="H113">
            <v>0</v>
          </cell>
          <cell r="I113">
            <v>28339.055555555555</v>
          </cell>
          <cell r="J113">
            <v>5.7720630925890387E-2</v>
          </cell>
          <cell r="K113">
            <v>0</v>
          </cell>
          <cell r="L113">
            <v>30420.429279700144</v>
          </cell>
          <cell r="M113">
            <v>7.3445415993637755E-2</v>
          </cell>
          <cell r="O113">
            <v>0</v>
          </cell>
          <cell r="P113">
            <v>30184.611941955034</v>
          </cell>
          <cell r="Q113">
            <v>-7.7519398420347954E-3</v>
          </cell>
          <cell r="R113">
            <v>0</v>
          </cell>
          <cell r="S113">
            <v>0</v>
          </cell>
          <cell r="T113">
            <v>31443.567307692309</v>
          </cell>
          <cell r="U113">
            <v>4.1708515854311588E-2</v>
          </cell>
          <cell r="V113">
            <v>0</v>
          </cell>
        </row>
        <row r="114">
          <cell r="A114" t="str">
            <v>Pace VT</v>
          </cell>
          <cell r="B114">
            <v>0</v>
          </cell>
          <cell r="C114">
            <v>13986.761904761905</v>
          </cell>
          <cell r="D114">
            <v>0</v>
          </cell>
          <cell r="E114">
            <v>0</v>
          </cell>
          <cell r="F114">
            <v>21077.78947368421</v>
          </cell>
          <cell r="G114">
            <v>0.50698135974618319</v>
          </cell>
          <cell r="H114">
            <v>0</v>
          </cell>
          <cell r="I114">
            <v>35357.272727272728</v>
          </cell>
          <cell r="J114">
            <v>0.67746588281549014</v>
          </cell>
          <cell r="K114">
            <v>0</v>
          </cell>
          <cell r="L114">
            <v>37552.471618629075</v>
          </cell>
          <cell r="M114">
            <v>6.2086205242382488E-2</v>
          </cell>
          <cell r="O114">
            <v>0</v>
          </cell>
          <cell r="P114">
            <v>0</v>
          </cell>
          <cell r="Q114">
            <v>-1</v>
          </cell>
          <cell r="R114">
            <v>0</v>
          </cell>
          <cell r="S114">
            <v>0</v>
          </cell>
          <cell r="T114">
            <v>0</v>
          </cell>
          <cell r="U114" t="e">
            <v>#DIV/0!</v>
          </cell>
          <cell r="V114">
            <v>0</v>
          </cell>
        </row>
        <row r="115">
          <cell r="A115" t="str">
            <v>Commercial</v>
          </cell>
          <cell r="B115">
            <v>0</v>
          </cell>
          <cell r="C115">
            <v>18627.235727440147</v>
          </cell>
          <cell r="D115">
            <v>0</v>
          </cell>
          <cell r="E115">
            <v>0</v>
          </cell>
          <cell r="F115">
            <v>19135.994939271255</v>
          </cell>
          <cell r="G115">
            <v>2.7312652251543931E-2</v>
          </cell>
          <cell r="H115">
            <v>0</v>
          </cell>
          <cell r="I115">
            <v>26801.517647058823</v>
          </cell>
          <cell r="J115">
            <v>0.40058135111941506</v>
          </cell>
          <cell r="K115">
            <v>0</v>
          </cell>
          <cell r="L115">
            <v>28631.268075459295</v>
          </cell>
          <cell r="M115">
            <v>6.8270403657580456E-2</v>
          </cell>
          <cell r="O115">
            <v>0</v>
          </cell>
          <cell r="P115">
            <v>28495.367885713727</v>
          </cell>
          <cell r="Q115">
            <v>-4.7465655166720119E-3</v>
          </cell>
          <cell r="R115">
            <v>0</v>
          </cell>
          <cell r="S115">
            <v>0</v>
          </cell>
          <cell r="T115">
            <v>29683.869918699187</v>
          </cell>
          <cell r="U115">
            <v>4.1708604631888968E-2</v>
          </cell>
          <cell r="V115">
            <v>0</v>
          </cell>
        </row>
        <row r="116">
          <cell r="A116" t="str">
            <v>Workers Comp</v>
          </cell>
          <cell r="B116">
            <v>0</v>
          </cell>
          <cell r="C116">
            <v>18808.133333333335</v>
          </cell>
          <cell r="D116">
            <v>0</v>
          </cell>
          <cell r="E116">
            <v>0</v>
          </cell>
          <cell r="F116">
            <v>31178.285714285714</v>
          </cell>
          <cell r="G116">
            <v>0.65770229090352994</v>
          </cell>
          <cell r="H116">
            <v>0</v>
          </cell>
          <cell r="I116">
            <v>25305.8</v>
          </cell>
          <cell r="J116">
            <v>-0.18835178329240132</v>
          </cell>
          <cell r="K116">
            <v>0</v>
          </cell>
          <cell r="L116">
            <v>27487.780662909561</v>
          </cell>
          <cell r="M116">
            <v>8.6224528088800281E-2</v>
          </cell>
          <cell r="O116">
            <v>0</v>
          </cell>
          <cell r="P116">
            <v>27809.495022012179</v>
          </cell>
          <cell r="Q116">
            <v>1.1703904474787986E-2</v>
          </cell>
          <cell r="R116">
            <v>0</v>
          </cell>
          <cell r="S116">
            <v>0</v>
          </cell>
          <cell r="T116">
            <v>28969.357142857141</v>
          </cell>
          <cell r="U116">
            <v>4.1707413957962597E-2</v>
          </cell>
          <cell r="V116">
            <v>0</v>
          </cell>
        </row>
        <row r="117">
          <cell r="A117" t="str">
            <v>Selfpay</v>
          </cell>
          <cell r="B117">
            <v>0</v>
          </cell>
          <cell r="C117">
            <v>19662.74342105263</v>
          </cell>
          <cell r="D117">
            <v>0</v>
          </cell>
          <cell r="E117">
            <v>0</v>
          </cell>
          <cell r="F117">
            <v>19295.226415094341</v>
          </cell>
          <cell r="G117">
            <v>-1.8691034007227769E-2</v>
          </cell>
          <cell r="H117">
            <v>0</v>
          </cell>
          <cell r="I117">
            <v>27897.630769230771</v>
          </cell>
          <cell r="J117">
            <v>0.44583070284196868</v>
          </cell>
          <cell r="K117">
            <v>0</v>
          </cell>
          <cell r="L117">
            <v>29811.689344393501</v>
          </cell>
          <cell r="M117">
            <v>6.8610076281954688E-2</v>
          </cell>
          <cell r="O117">
            <v>0</v>
          </cell>
          <cell r="P117">
            <v>29679.316298466929</v>
          </cell>
          <cell r="Q117">
            <v>-4.4403067668309188E-3</v>
          </cell>
          <cell r="R117">
            <v>0</v>
          </cell>
          <cell r="S117">
            <v>0</v>
          </cell>
          <cell r="T117">
            <v>30917.196808510638</v>
          </cell>
          <cell r="U117">
            <v>4.1708525142395259E-2</v>
          </cell>
          <cell r="V117">
            <v>0</v>
          </cell>
        </row>
        <row r="118">
          <cell r="A118" t="str">
            <v>IP Revenue/Discharge</v>
          </cell>
          <cell r="B118">
            <v>0</v>
          </cell>
          <cell r="C118">
            <v>22709.875195673831</v>
          </cell>
          <cell r="D118">
            <v>0</v>
          </cell>
          <cell r="E118">
            <v>0</v>
          </cell>
          <cell r="F118">
            <v>20914.678266588719</v>
          </cell>
          <cell r="G118">
            <v>0</v>
          </cell>
          <cell r="H118">
            <v>0</v>
          </cell>
          <cell r="I118">
            <v>23062.655156537752</v>
          </cell>
          <cell r="J118">
            <v>0</v>
          </cell>
          <cell r="K118">
            <v>0</v>
          </cell>
          <cell r="L118">
            <v>24640.386539731964</v>
          </cell>
          <cell r="M118">
            <v>0</v>
          </cell>
          <cell r="N118">
            <v>0</v>
          </cell>
          <cell r="O118">
            <v>0</v>
          </cell>
          <cell r="P118">
            <v>24535.914914756722</v>
          </cell>
          <cell r="Q118">
            <v>0</v>
          </cell>
          <cell r="R118">
            <v>0</v>
          </cell>
          <cell r="S118">
            <v>0</v>
          </cell>
          <cell r="T118">
            <v>25559.273161413563</v>
          </cell>
          <cell r="U118">
            <v>0</v>
          </cell>
          <cell r="V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row>
        <row r="120">
          <cell r="A120" t="str">
            <v>Swing Bed Revenue/Discharge</v>
          </cell>
          <cell r="B120">
            <v>0</v>
          </cell>
          <cell r="C120">
            <v>17410.884615384617</v>
          </cell>
          <cell r="D120">
            <v>0</v>
          </cell>
          <cell r="E120">
            <v>0</v>
          </cell>
          <cell r="F120">
            <v>28005.098275862074</v>
          </cell>
          <cell r="G120">
            <v>0</v>
          </cell>
          <cell r="H120">
            <v>0</v>
          </cell>
          <cell r="I120">
            <v>26647.285714285714</v>
          </cell>
          <cell r="J120">
            <v>0</v>
          </cell>
          <cell r="K120">
            <v>0</v>
          </cell>
          <cell r="L120">
            <v>18995.113823337375</v>
          </cell>
          <cell r="M120">
            <v>0</v>
          </cell>
          <cell r="N120">
            <v>0</v>
          </cell>
          <cell r="O120">
            <v>0</v>
          </cell>
          <cell r="P120">
            <v>19217.430821013437</v>
          </cell>
          <cell r="Q120">
            <v>0</v>
          </cell>
          <cell r="R120">
            <v>0</v>
          </cell>
          <cell r="S120">
            <v>0</v>
          </cell>
          <cell r="T120">
            <v>20018.973214285714</v>
          </cell>
          <cell r="U120">
            <v>0</v>
          </cell>
          <cell r="V120">
            <v>0</v>
          </cell>
        </row>
        <row r="121">
          <cell r="A121" t="str">
            <v>Adjusted Acute Discharges</v>
          </cell>
          <cell r="B121">
            <v>0</v>
          </cell>
          <cell r="C121">
            <v>17328.064056770734</v>
          </cell>
          <cell r="D121">
            <v>0</v>
          </cell>
          <cell r="E121">
            <v>0</v>
          </cell>
          <cell r="F121">
            <v>16811.203062247892</v>
          </cell>
          <cell r="G121">
            <v>0</v>
          </cell>
          <cell r="H121">
            <v>0</v>
          </cell>
          <cell r="I121">
            <v>5709.4933989738638</v>
          </cell>
          <cell r="K121">
            <v>0</v>
          </cell>
          <cell r="L121">
            <v>15921.488393987829</v>
          </cell>
          <cell r="P121">
            <v>16173.363623592721</v>
          </cell>
          <cell r="T121">
            <v>16263.155471241505</v>
          </cell>
        </row>
        <row r="122">
          <cell r="A122" t="str">
            <v>Average Daily Census</v>
          </cell>
          <cell r="B122">
            <v>0</v>
          </cell>
          <cell r="C122">
            <v>90.147540983606561</v>
          </cell>
          <cell r="D122">
            <v>0</v>
          </cell>
          <cell r="E122">
            <v>0</v>
          </cell>
          <cell r="F122">
            <v>92.701369863013696</v>
          </cell>
          <cell r="G122">
            <v>0</v>
          </cell>
          <cell r="H122">
            <v>0</v>
          </cell>
          <cell r="I122">
            <v>80.609756097560975</v>
          </cell>
          <cell r="K122">
            <v>0</v>
          </cell>
          <cell r="L122">
            <v>81.194520547945203</v>
          </cell>
          <cell r="P122">
            <v>83.778082191780825</v>
          </cell>
          <cell r="T122">
            <v>83.778082191780825</v>
          </cell>
        </row>
        <row r="123">
          <cell r="A123" t="str">
            <v>Total Net-To-Gross W/ Dps</v>
          </cell>
          <cell r="B123">
            <v>0</v>
          </cell>
          <cell r="C123">
            <v>0.47838043394312002</v>
          </cell>
          <cell r="D123">
            <v>0</v>
          </cell>
          <cell r="E123">
            <v>0</v>
          </cell>
          <cell r="F123">
            <v>0.4982977866393718</v>
          </cell>
          <cell r="G123">
            <v>0</v>
          </cell>
          <cell r="H123">
            <v>0</v>
          </cell>
          <cell r="I123">
            <v>0.48303686012111491</v>
          </cell>
          <cell r="K123">
            <v>0</v>
          </cell>
          <cell r="L123">
            <v>0.48464779677768405</v>
          </cell>
          <cell r="P123">
            <v>0.4836608477580423</v>
          </cell>
          <cell r="T123">
            <v>0.47415252502901117</v>
          </cell>
        </row>
        <row r="124">
          <cell r="A124">
            <v>0</v>
          </cell>
          <cell r="B124">
            <v>0</v>
          </cell>
          <cell r="C124">
            <v>0</v>
          </cell>
          <cell r="D124">
            <v>0</v>
          </cell>
          <cell r="E124">
            <v>0</v>
          </cell>
          <cell r="F124">
            <v>0</v>
          </cell>
          <cell r="G124">
            <v>0</v>
          </cell>
          <cell r="H124">
            <v>0</v>
          </cell>
          <cell r="I124">
            <v>0</v>
          </cell>
          <cell r="K124">
            <v>0</v>
          </cell>
          <cell r="L124">
            <v>0</v>
          </cell>
        </row>
      </sheetData>
      <sheetData sheetId="16">
        <row r="6">
          <cell r="A6" t="str">
            <v>Medicare IP DRG Revenue</v>
          </cell>
          <cell r="B6">
            <v>84086444</v>
          </cell>
          <cell r="C6">
            <v>0</v>
          </cell>
          <cell r="D6">
            <v>71773311.519999996</v>
          </cell>
          <cell r="E6">
            <v>0</v>
          </cell>
          <cell r="F6">
            <v>25087987</v>
          </cell>
          <cell r="G6">
            <v>0</v>
          </cell>
          <cell r="H6">
            <v>76303323.151364267</v>
          </cell>
          <cell r="I6">
            <v>0</v>
          </cell>
          <cell r="J6">
            <v>79579841.956636712</v>
          </cell>
          <cell r="K6">
            <v>0</v>
          </cell>
          <cell r="L6">
            <v>82899005</v>
          </cell>
        </row>
        <row r="7">
          <cell r="A7" t="str">
            <v>Medicare IP DRG</v>
          </cell>
          <cell r="B7">
            <v>48854715.847592004</v>
          </cell>
          <cell r="C7">
            <v>0</v>
          </cell>
          <cell r="D7">
            <v>38655229.108400002</v>
          </cell>
          <cell r="E7">
            <v>0</v>
          </cell>
          <cell r="F7">
            <v>14314792.6787</v>
          </cell>
          <cell r="G7">
            <v>0</v>
          </cell>
          <cell r="H7">
            <v>45408278.769764274</v>
          </cell>
          <cell r="I7">
            <v>0</v>
          </cell>
          <cell r="J7">
            <v>47327966.174236715</v>
          </cell>
          <cell r="K7">
            <v>0</v>
          </cell>
          <cell r="L7">
            <v>50647129.217600003</v>
          </cell>
        </row>
        <row r="8">
          <cell r="A8" t="str">
            <v>Medicare IP Capital</v>
          </cell>
          <cell r="B8">
            <v>-1885760.6798940001</v>
          </cell>
          <cell r="C8">
            <v>0</v>
          </cell>
          <cell r="D8">
            <v>-1772842.4313000001</v>
          </cell>
          <cell r="E8">
            <v>0</v>
          </cell>
          <cell r="F8">
            <v>-570265.00710000005</v>
          </cell>
          <cell r="G8">
            <v>0</v>
          </cell>
          <cell r="H8">
            <v>-1635388.9272</v>
          </cell>
          <cell r="I8">
            <v>0</v>
          </cell>
          <cell r="J8">
            <v>-1714536.1298520002</v>
          </cell>
          <cell r="K8">
            <v>0</v>
          </cell>
          <cell r="L8">
            <v>-1714536.1298520002</v>
          </cell>
        </row>
        <row r="9">
          <cell r="A9" t="str">
            <v>Medicare Billing Adjustment</v>
          </cell>
          <cell r="B9">
            <v>459000</v>
          </cell>
          <cell r="C9">
            <v>0</v>
          </cell>
          <cell r="D9">
            <v>404718.06</v>
          </cell>
          <cell r="E9">
            <v>0</v>
          </cell>
          <cell r="F9">
            <v>145633</v>
          </cell>
          <cell r="G9">
            <v>0</v>
          </cell>
          <cell r="H9">
            <v>342431.28571428568</v>
          </cell>
          <cell r="I9">
            <v>0</v>
          </cell>
          <cell r="J9">
            <v>335122.28571428568</v>
          </cell>
          <cell r="K9">
            <v>0</v>
          </cell>
          <cell r="L9">
            <v>339000</v>
          </cell>
        </row>
        <row r="10">
          <cell r="A10" t="str">
            <v>Medicare Waiver Of Liability</v>
          </cell>
          <cell r="B10">
            <v>4287000</v>
          </cell>
          <cell r="C10">
            <v>0</v>
          </cell>
          <cell r="D10">
            <v>4462429.5</v>
          </cell>
          <cell r="E10">
            <v>0</v>
          </cell>
          <cell r="F10">
            <v>1733525</v>
          </cell>
          <cell r="G10">
            <v>0</v>
          </cell>
          <cell r="H10">
            <v>5063092.6400000006</v>
          </cell>
          <cell r="I10">
            <v>0</v>
          </cell>
          <cell r="J10">
            <v>4252862.2100000009</v>
          </cell>
          <cell r="K10">
            <v>0</v>
          </cell>
          <cell r="L10">
            <v>4302000</v>
          </cell>
        </row>
        <row r="11">
          <cell r="A11" t="str">
            <v>Medicare IP Value Based Purchasing</v>
          </cell>
          <cell r="B11">
            <v>0</v>
          </cell>
          <cell r="C11">
            <v>0</v>
          </cell>
          <cell r="D11">
            <v>0</v>
          </cell>
          <cell r="E11">
            <v>0</v>
          </cell>
          <cell r="F11">
            <v>0</v>
          </cell>
          <cell r="G11">
            <v>0</v>
          </cell>
          <cell r="H11">
            <v>0</v>
          </cell>
          <cell r="I11">
            <v>0</v>
          </cell>
          <cell r="J11">
            <v>100000</v>
          </cell>
          <cell r="K11">
            <v>0</v>
          </cell>
          <cell r="L11">
            <v>100000</v>
          </cell>
        </row>
        <row r="12">
          <cell r="A12" t="str">
            <v>Medicare Target Allowance</v>
          </cell>
          <cell r="B12">
            <v>0</v>
          </cell>
          <cell r="C12">
            <v>0</v>
          </cell>
          <cell r="D12">
            <v>200000</v>
          </cell>
          <cell r="E12">
            <v>0</v>
          </cell>
          <cell r="F12">
            <v>0</v>
          </cell>
          <cell r="G12">
            <v>0</v>
          </cell>
          <cell r="H12">
            <v>0</v>
          </cell>
          <cell r="I12">
            <v>0</v>
          </cell>
          <cell r="J12">
            <v>0</v>
          </cell>
          <cell r="K12">
            <v>0</v>
          </cell>
          <cell r="L12">
            <v>0</v>
          </cell>
        </row>
        <row r="13">
          <cell r="A13" t="str">
            <v>Medicare Add'l C/A</v>
          </cell>
          <cell r="B13">
            <v>1250000</v>
          </cell>
          <cell r="C13">
            <v>0</v>
          </cell>
          <cell r="D13">
            <v>2704487</v>
          </cell>
          <cell r="E13">
            <v>0</v>
          </cell>
          <cell r="F13">
            <v>-60315</v>
          </cell>
          <cell r="G13">
            <v>0</v>
          </cell>
          <cell r="H13">
            <v>325304.33308799996</v>
          </cell>
          <cell r="I13">
            <v>0</v>
          </cell>
          <cell r="J13">
            <v>1379328.2382450399</v>
          </cell>
          <cell r="K13">
            <v>0</v>
          </cell>
          <cell r="L13">
            <v>1379328.2382450399</v>
          </cell>
        </row>
        <row r="14">
          <cell r="A14" t="str">
            <v>Medicare IP C/A</v>
          </cell>
          <cell r="B14">
            <v>52964955.167698003</v>
          </cell>
          <cell r="C14">
            <v>0</v>
          </cell>
          <cell r="D14">
            <v>44654021.237100005</v>
          </cell>
          <cell r="E14">
            <v>0</v>
          </cell>
          <cell r="F14">
            <v>15563370.671599999</v>
          </cell>
          <cell r="G14">
            <v>0</v>
          </cell>
          <cell r="H14">
            <v>49503718.101366565</v>
          </cell>
          <cell r="I14">
            <v>0</v>
          </cell>
          <cell r="J14">
            <v>51680742.778344043</v>
          </cell>
          <cell r="K14">
            <v>0</v>
          </cell>
          <cell r="L14">
            <v>55052921.325993046</v>
          </cell>
        </row>
        <row r="15">
          <cell r="A15" t="str">
            <v>Medicare IP Net Revenue</v>
          </cell>
          <cell r="B15">
            <v>31121488.832301997</v>
          </cell>
          <cell r="C15">
            <v>0</v>
          </cell>
          <cell r="D15">
            <v>27119290.282899991</v>
          </cell>
          <cell r="E15">
            <v>0</v>
          </cell>
          <cell r="F15">
            <v>9524616.3284000009</v>
          </cell>
          <cell r="G15">
            <v>0</v>
          </cell>
          <cell r="H15">
            <v>26799605.049997702</v>
          </cell>
          <cell r="I15">
            <v>0</v>
          </cell>
          <cell r="J15">
            <v>27899099.178292669</v>
          </cell>
          <cell r="K15">
            <v>0</v>
          </cell>
          <cell r="L15">
            <v>27846083.674006954</v>
          </cell>
        </row>
        <row r="16">
          <cell r="A16" t="str">
            <v>Medicare IP Net to Gross %</v>
          </cell>
          <cell r="B16">
            <v>0.37011303311033106</v>
          </cell>
          <cell r="C16">
            <v>0</v>
          </cell>
          <cell r="D16">
            <v>0.37784644053023891</v>
          </cell>
          <cell r="E16">
            <v>0</v>
          </cell>
          <cell r="F16">
            <v>0.37964848787589062</v>
          </cell>
          <cell r="G16">
            <v>0</v>
          </cell>
          <cell r="H16">
            <v>0.35122461176212266</v>
          </cell>
          <cell r="I16">
            <v>0</v>
          </cell>
          <cell r="J16">
            <v>0.35057997719441275</v>
          </cell>
          <cell r="K16">
            <v>0</v>
          </cell>
          <cell r="L16">
            <v>0.33590371409170655</v>
          </cell>
        </row>
        <row r="17">
          <cell r="A17">
            <v>0</v>
          </cell>
          <cell r="B17">
            <v>0</v>
          </cell>
          <cell r="C17">
            <v>0</v>
          </cell>
          <cell r="D17">
            <v>0</v>
          </cell>
          <cell r="E17">
            <v>0</v>
          </cell>
          <cell r="F17">
            <v>0</v>
          </cell>
          <cell r="G17">
            <v>0</v>
          </cell>
          <cell r="H17">
            <v>0</v>
          </cell>
          <cell r="I17">
            <v>0</v>
          </cell>
          <cell r="J17">
            <v>0</v>
          </cell>
          <cell r="K17">
            <v>0</v>
          </cell>
          <cell r="L17">
            <v>0</v>
          </cell>
        </row>
        <row r="18">
          <cell r="A18" t="str">
            <v>Medicare IP Swing Revenue</v>
          </cell>
          <cell r="B18">
            <v>452683</v>
          </cell>
          <cell r="C18">
            <v>0</v>
          </cell>
          <cell r="D18">
            <v>812147.85000000009</v>
          </cell>
          <cell r="E18">
            <v>0</v>
          </cell>
          <cell r="F18">
            <v>186531</v>
          </cell>
          <cell r="G18">
            <v>0</v>
          </cell>
          <cell r="H18">
            <v>567320.73285700963</v>
          </cell>
          <cell r="I18">
            <v>0</v>
          </cell>
          <cell r="J18">
            <v>573960.60052093468</v>
          </cell>
          <cell r="K18">
            <v>0</v>
          </cell>
          <cell r="L18">
            <v>597900</v>
          </cell>
        </row>
        <row r="19">
          <cell r="A19" t="str">
            <v>Medicare IP Swing Bed C/A</v>
          </cell>
          <cell r="B19">
            <v>401197.60832576524</v>
          </cell>
          <cell r="C19">
            <v>0</v>
          </cell>
          <cell r="D19">
            <v>812425.74563302053</v>
          </cell>
          <cell r="E19">
            <v>0</v>
          </cell>
          <cell r="F19">
            <v>138434.8459490519</v>
          </cell>
          <cell r="G19">
            <v>0</v>
          </cell>
          <cell r="H19">
            <v>504718.34071140049</v>
          </cell>
          <cell r="I19">
            <v>0</v>
          </cell>
          <cell r="J19">
            <v>511990.55577073572</v>
          </cell>
          <cell r="K19">
            <v>0</v>
          </cell>
          <cell r="L19">
            <v>535929.95524980105</v>
          </cell>
        </row>
        <row r="20">
          <cell r="A20" t="str">
            <v>Medicare IP Swing Bed Net Revenue</v>
          </cell>
          <cell r="B20">
            <v>51485.391674234765</v>
          </cell>
          <cell r="C20">
            <v>0</v>
          </cell>
          <cell r="D20">
            <v>-277.89563302043825</v>
          </cell>
          <cell r="E20">
            <v>0</v>
          </cell>
          <cell r="F20">
            <v>48096.154050948098</v>
          </cell>
          <cell r="G20">
            <v>0</v>
          </cell>
          <cell r="H20">
            <v>62602.392145609134</v>
          </cell>
          <cell r="I20">
            <v>0</v>
          </cell>
          <cell r="J20">
            <v>61970.044750198955</v>
          </cell>
          <cell r="K20">
            <v>0</v>
          </cell>
          <cell r="L20">
            <v>61970.044750198955</v>
          </cell>
        </row>
        <row r="21">
          <cell r="A21" t="str">
            <v>Medicare IP Swing Bed Net to Gross %</v>
          </cell>
          <cell r="B21">
            <v>0.11373387486217676</v>
          </cell>
          <cell r="C21">
            <v>0</v>
          </cell>
          <cell r="D21">
            <v>-3.421736978315441E-4</v>
          </cell>
          <cell r="E21">
            <v>0</v>
          </cell>
          <cell r="F21">
            <v>0.2578453664589162</v>
          </cell>
          <cell r="G21">
            <v>0</v>
          </cell>
          <cell r="H21">
            <v>0.11034744284832572</v>
          </cell>
          <cell r="I21">
            <v>0</v>
          </cell>
          <cell r="J21">
            <v>0.10796916146152553</v>
          </cell>
          <cell r="K21">
            <v>0</v>
          </cell>
          <cell r="L21">
            <v>0.10364616951028426</v>
          </cell>
        </row>
        <row r="22">
          <cell r="A22">
            <v>0</v>
          </cell>
          <cell r="B22">
            <v>0</v>
          </cell>
          <cell r="C22">
            <v>0</v>
          </cell>
          <cell r="D22">
            <v>0</v>
          </cell>
          <cell r="E22">
            <v>0</v>
          </cell>
          <cell r="F22">
            <v>0</v>
          </cell>
          <cell r="G22">
            <v>0</v>
          </cell>
          <cell r="H22">
            <v>0</v>
          </cell>
          <cell r="I22">
            <v>0</v>
          </cell>
          <cell r="J22">
            <v>0</v>
          </cell>
          <cell r="K22">
            <v>0</v>
          </cell>
          <cell r="L22">
            <v>0</v>
          </cell>
        </row>
        <row r="23">
          <cell r="A23" t="str">
            <v>Medicare OP APC Revenue</v>
          </cell>
          <cell r="B23">
            <v>78126971</v>
          </cell>
          <cell r="C23">
            <v>0</v>
          </cell>
          <cell r="D23">
            <v>69524666</v>
          </cell>
          <cell r="E23">
            <v>0</v>
          </cell>
          <cell r="F23">
            <v>26849314</v>
          </cell>
          <cell r="G23">
            <v>0</v>
          </cell>
          <cell r="H23">
            <v>78970941.907446951</v>
          </cell>
          <cell r="I23">
            <v>0</v>
          </cell>
          <cell r="J23">
            <v>80390042.999337971</v>
          </cell>
          <cell r="K23">
            <v>0</v>
          </cell>
          <cell r="L23">
            <v>84503200</v>
          </cell>
        </row>
        <row r="24">
          <cell r="A24" t="str">
            <v>Medicare OP Fee Based Revenue</v>
          </cell>
          <cell r="B24">
            <v>17954156</v>
          </cell>
          <cell r="C24">
            <v>0</v>
          </cell>
          <cell r="D24">
            <v>14857548</v>
          </cell>
          <cell r="E24">
            <v>0</v>
          </cell>
          <cell r="F24">
            <v>4750958</v>
          </cell>
          <cell r="G24">
            <v>0</v>
          </cell>
          <cell r="H24">
            <v>13973825.48480458</v>
          </cell>
          <cell r="I24">
            <v>0</v>
          </cell>
          <cell r="J24">
            <v>14133010.194739232</v>
          </cell>
          <cell r="K24">
            <v>0</v>
          </cell>
          <cell r="L24">
            <v>14856126</v>
          </cell>
        </row>
        <row r="25">
          <cell r="A25" t="str">
            <v>Medicare OP Revenue</v>
          </cell>
          <cell r="B25">
            <v>96081127</v>
          </cell>
          <cell r="C25">
            <v>0</v>
          </cell>
          <cell r="D25">
            <v>84382214</v>
          </cell>
          <cell r="E25">
            <v>0</v>
          </cell>
          <cell r="F25">
            <v>31600272</v>
          </cell>
          <cell r="G25">
            <v>0</v>
          </cell>
          <cell r="H25">
            <v>92944767.392251536</v>
          </cell>
          <cell r="I25">
            <v>0</v>
          </cell>
          <cell r="J25">
            <v>94523053.194077209</v>
          </cell>
          <cell r="K25">
            <v>0</v>
          </cell>
          <cell r="L25">
            <v>99359326</v>
          </cell>
        </row>
        <row r="26">
          <cell r="A26" t="str">
            <v>Medicare OP APC C/A</v>
          </cell>
          <cell r="B26">
            <v>55309262.594038934</v>
          </cell>
          <cell r="C26">
            <v>0</v>
          </cell>
          <cell r="D26">
            <v>43337603.284530342</v>
          </cell>
          <cell r="E26">
            <v>0</v>
          </cell>
          <cell r="F26">
            <v>17863440.373599999</v>
          </cell>
          <cell r="G26">
            <v>0</v>
          </cell>
          <cell r="H26">
            <v>53258479.825449809</v>
          </cell>
          <cell r="I26">
            <v>0</v>
          </cell>
          <cell r="J26">
            <v>54777989.144175485</v>
          </cell>
          <cell r="K26">
            <v>0</v>
          </cell>
          <cell r="L26">
            <v>58705185.225797787</v>
          </cell>
        </row>
        <row r="27">
          <cell r="A27" t="str">
            <v>Medicare OP Sequestration</v>
          </cell>
          <cell r="B27">
            <v>0</v>
          </cell>
          <cell r="C27">
            <v>0</v>
          </cell>
          <cell r="D27">
            <v>0</v>
          </cell>
          <cell r="E27">
            <v>0</v>
          </cell>
          <cell r="F27">
            <v>0</v>
          </cell>
          <cell r="G27">
            <v>0</v>
          </cell>
          <cell r="H27">
            <v>23713.960519335775</v>
          </cell>
          <cell r="I27">
            <v>0</v>
          </cell>
          <cell r="J27">
            <v>44539.333643392325</v>
          </cell>
          <cell r="K27">
            <v>0</v>
          </cell>
          <cell r="L27">
            <v>44539.333643392325</v>
          </cell>
        </row>
        <row r="28">
          <cell r="A28" t="str">
            <v>Medicare OP Fee Based C/A</v>
          </cell>
          <cell r="B28">
            <v>13722588.628841802</v>
          </cell>
          <cell r="C28">
            <v>0</v>
          </cell>
          <cell r="D28">
            <v>11027977.997590818</v>
          </cell>
          <cell r="E28">
            <v>0</v>
          </cell>
          <cell r="F28">
            <v>3865045.0350000001</v>
          </cell>
          <cell r="G28">
            <v>0</v>
          </cell>
          <cell r="H28">
            <v>10426951.232871003</v>
          </cell>
          <cell r="I28">
            <v>0</v>
          </cell>
          <cell r="J28">
            <v>10717174.694569616</v>
          </cell>
          <cell r="K28">
            <v>0</v>
          </cell>
          <cell r="L28">
            <v>11379461.998830384</v>
          </cell>
        </row>
        <row r="29">
          <cell r="A29" t="str">
            <v>Medicare OP C/A</v>
          </cell>
          <cell r="B29">
            <v>69031851.222880736</v>
          </cell>
          <cell r="C29">
            <v>0</v>
          </cell>
          <cell r="D29">
            <v>54365581.282121159</v>
          </cell>
          <cell r="E29">
            <v>0</v>
          </cell>
          <cell r="F29">
            <v>21728485.408599999</v>
          </cell>
          <cell r="G29">
            <v>0</v>
          </cell>
          <cell r="H29">
            <v>63709145.018840149</v>
          </cell>
          <cell r="I29">
            <v>0</v>
          </cell>
          <cell r="J29">
            <v>65539703.172388494</v>
          </cell>
          <cell r="K29">
            <v>0</v>
          </cell>
          <cell r="L29">
            <v>70129186.558271557</v>
          </cell>
        </row>
        <row r="30">
          <cell r="A30" t="str">
            <v>Medicare OP Net Revenue</v>
          </cell>
          <cell r="B30">
            <v>27049275.777119264</v>
          </cell>
          <cell r="C30">
            <v>0</v>
          </cell>
          <cell r="D30">
            <v>30016632.717878841</v>
          </cell>
          <cell r="E30">
            <v>0</v>
          </cell>
          <cell r="F30">
            <v>9871786.5914000012</v>
          </cell>
          <cell r="G30">
            <v>0</v>
          </cell>
          <cell r="H30">
            <v>29235622.373411387</v>
          </cell>
          <cell r="I30">
            <v>0</v>
          </cell>
          <cell r="J30">
            <v>28983350.021688715</v>
          </cell>
          <cell r="K30">
            <v>0</v>
          </cell>
          <cell r="L30">
            <v>29230139.441728443</v>
          </cell>
        </row>
        <row r="31">
          <cell r="A31" t="str">
            <v>Medicare OP Net to Gross %</v>
          </cell>
          <cell r="B31">
            <v>0.28152537987110898</v>
          </cell>
          <cell r="C31">
            <v>0</v>
          </cell>
          <cell r="D31">
            <v>0.35572227007315593</v>
          </cell>
          <cell r="E31">
            <v>0</v>
          </cell>
          <cell r="F31">
            <v>0.31239562087946587</v>
          </cell>
          <cell r="G31">
            <v>0</v>
          </cell>
          <cell r="H31">
            <v>0.31454834084450733</v>
          </cell>
          <cell r="I31">
            <v>0</v>
          </cell>
          <cell r="J31">
            <v>0.30662731516066605</v>
          </cell>
          <cell r="K31">
            <v>0</v>
          </cell>
          <cell r="L31">
            <v>0.29418616871181719</v>
          </cell>
        </row>
        <row r="32">
          <cell r="A32">
            <v>0</v>
          </cell>
          <cell r="B32">
            <v>0</v>
          </cell>
          <cell r="C32">
            <v>0</v>
          </cell>
          <cell r="D32">
            <v>0</v>
          </cell>
          <cell r="E32">
            <v>0</v>
          </cell>
          <cell r="F32">
            <v>0</v>
          </cell>
          <cell r="G32">
            <v>0</v>
          </cell>
          <cell r="H32">
            <v>0</v>
          </cell>
          <cell r="I32">
            <v>0</v>
          </cell>
          <cell r="J32">
            <v>0</v>
          </cell>
          <cell r="K32">
            <v>0</v>
          </cell>
          <cell r="L32">
            <v>0</v>
          </cell>
        </row>
        <row r="33">
          <cell r="A33" t="str">
            <v>Medicare IP Rehab Revenue</v>
          </cell>
          <cell r="B33">
            <v>0</v>
          </cell>
          <cell r="C33">
            <v>0</v>
          </cell>
          <cell r="D33">
            <v>5296299.7499999972</v>
          </cell>
          <cell r="E33">
            <v>0</v>
          </cell>
          <cell r="F33">
            <v>0</v>
          </cell>
          <cell r="G33">
            <v>0</v>
          </cell>
          <cell r="H33">
            <v>0</v>
          </cell>
          <cell r="I33">
            <v>0</v>
          </cell>
          <cell r="J33">
            <v>0</v>
          </cell>
          <cell r="K33">
            <v>0</v>
          </cell>
          <cell r="L33">
            <v>0</v>
          </cell>
        </row>
        <row r="34">
          <cell r="A34" t="str">
            <v>Medicare IP Rehab C/A</v>
          </cell>
          <cell r="B34">
            <v>0</v>
          </cell>
          <cell r="C34">
            <v>0</v>
          </cell>
          <cell r="D34">
            <v>2272668.0799999973</v>
          </cell>
          <cell r="E34">
            <v>0</v>
          </cell>
          <cell r="F34">
            <v>-66200</v>
          </cell>
          <cell r="G34">
            <v>0</v>
          </cell>
          <cell r="H34">
            <v>-66200</v>
          </cell>
          <cell r="I34">
            <v>0</v>
          </cell>
          <cell r="J34">
            <v>0</v>
          </cell>
          <cell r="K34">
            <v>0</v>
          </cell>
          <cell r="L34">
            <v>0</v>
          </cell>
        </row>
        <row r="35">
          <cell r="A35" t="str">
            <v>Medicare IP Rehab Net Revenue</v>
          </cell>
          <cell r="B35">
            <v>0</v>
          </cell>
          <cell r="C35">
            <v>0</v>
          </cell>
          <cell r="D35">
            <v>3023631.67</v>
          </cell>
          <cell r="E35">
            <v>0</v>
          </cell>
          <cell r="F35">
            <v>66200</v>
          </cell>
          <cell r="G35">
            <v>0</v>
          </cell>
          <cell r="H35">
            <v>66200</v>
          </cell>
          <cell r="I35">
            <v>0</v>
          </cell>
          <cell r="J35">
            <v>0</v>
          </cell>
          <cell r="K35">
            <v>0</v>
          </cell>
          <cell r="L35">
            <v>0</v>
          </cell>
        </row>
        <row r="36">
          <cell r="A36" t="str">
            <v>Medicare IP Rehab Net to Gross %</v>
          </cell>
          <cell r="B36" t="e">
            <v>#DIV/0!</v>
          </cell>
          <cell r="C36">
            <v>0</v>
          </cell>
          <cell r="D36">
            <v>0.57089511786035174</v>
          </cell>
          <cell r="E36">
            <v>0</v>
          </cell>
          <cell r="F36" t="e">
            <v>#DIV/0!</v>
          </cell>
          <cell r="G36">
            <v>0</v>
          </cell>
          <cell r="H36" t="e">
            <v>#DIV/0!</v>
          </cell>
          <cell r="I36">
            <v>0</v>
          </cell>
          <cell r="J36" t="e">
            <v>#DIV/0!</v>
          </cell>
          <cell r="K36">
            <v>0</v>
          </cell>
          <cell r="L36" t="e">
            <v>#DIV/0!</v>
          </cell>
        </row>
        <row r="37">
          <cell r="A37">
            <v>0</v>
          </cell>
          <cell r="B37">
            <v>0</v>
          </cell>
          <cell r="C37">
            <v>0</v>
          </cell>
          <cell r="D37">
            <v>0</v>
          </cell>
          <cell r="E37">
            <v>0</v>
          </cell>
          <cell r="F37">
            <v>0</v>
          </cell>
          <cell r="G37">
            <v>0</v>
          </cell>
          <cell r="H37">
            <v>0</v>
          </cell>
          <cell r="I37">
            <v>0</v>
          </cell>
          <cell r="J37">
            <v>0</v>
          </cell>
          <cell r="K37">
            <v>0</v>
          </cell>
          <cell r="L37">
            <v>0</v>
          </cell>
        </row>
        <row r="38">
          <cell r="A38" t="str">
            <v>Medicare IP Psych Revenue</v>
          </cell>
          <cell r="B38">
            <v>4262253</v>
          </cell>
          <cell r="C38">
            <v>0</v>
          </cell>
          <cell r="D38">
            <v>4655682.2100000018</v>
          </cell>
          <cell r="E38">
            <v>0</v>
          </cell>
          <cell r="F38">
            <v>1703912</v>
          </cell>
          <cell r="G38">
            <v>0</v>
          </cell>
          <cell r="H38">
            <v>5182326.8226935621</v>
          </cell>
          <cell r="I38">
            <v>0</v>
          </cell>
          <cell r="J38">
            <v>5242980.2807834987</v>
          </cell>
          <cell r="K38">
            <v>0</v>
          </cell>
          <cell r="L38">
            <v>5461658</v>
          </cell>
        </row>
        <row r="39">
          <cell r="A39" t="str">
            <v>Medicare IP Psych C/A</v>
          </cell>
          <cell r="B39">
            <v>1548549</v>
          </cell>
          <cell r="C39">
            <v>0</v>
          </cell>
          <cell r="D39">
            <v>2798354.2100000018</v>
          </cell>
          <cell r="E39">
            <v>0</v>
          </cell>
          <cell r="F39">
            <v>822855</v>
          </cell>
          <cell r="G39">
            <v>0</v>
          </cell>
          <cell r="H39">
            <v>2342020.4926935621</v>
          </cell>
          <cell r="I39">
            <v>0</v>
          </cell>
          <cell r="J39">
            <v>2319481.4407834988</v>
          </cell>
          <cell r="K39">
            <v>0</v>
          </cell>
          <cell r="L39">
            <v>2518294.16</v>
          </cell>
        </row>
        <row r="40">
          <cell r="A40" t="str">
            <v>Medicare IP Psych Net Revenue</v>
          </cell>
          <cell r="B40">
            <v>2713704</v>
          </cell>
          <cell r="C40">
            <v>0</v>
          </cell>
          <cell r="D40">
            <v>1857328</v>
          </cell>
          <cell r="E40">
            <v>0</v>
          </cell>
          <cell r="F40">
            <v>881057</v>
          </cell>
          <cell r="G40">
            <v>0</v>
          </cell>
          <cell r="H40">
            <v>2840306.33</v>
          </cell>
          <cell r="I40">
            <v>0</v>
          </cell>
          <cell r="J40">
            <v>2923498.84</v>
          </cell>
          <cell r="K40">
            <v>0</v>
          </cell>
          <cell r="L40">
            <v>2943363.84</v>
          </cell>
        </row>
        <row r="41">
          <cell r="A41" t="str">
            <v>Medicare IP Psych Net to Gross %</v>
          </cell>
          <cell r="B41">
            <v>0.63668299371248027</v>
          </cell>
          <cell r="C41">
            <v>0</v>
          </cell>
          <cell r="D41">
            <v>0.3989378819736924</v>
          </cell>
          <cell r="E41">
            <v>0</v>
          </cell>
          <cell r="F41">
            <v>0.51707893365385071</v>
          </cell>
          <cell r="G41">
            <v>0</v>
          </cell>
          <cell r="H41">
            <v>0.54807549334060035</v>
          </cell>
          <cell r="I41">
            <v>0</v>
          </cell>
          <cell r="J41">
            <v>0.55760248626438069</v>
          </cell>
          <cell r="K41">
            <v>0</v>
          </cell>
          <cell r="L41">
            <v>0.53891397813630948</v>
          </cell>
        </row>
        <row r="42">
          <cell r="A42">
            <v>0</v>
          </cell>
          <cell r="B42">
            <v>0</v>
          </cell>
          <cell r="C42">
            <v>0</v>
          </cell>
          <cell r="D42">
            <v>0</v>
          </cell>
          <cell r="E42">
            <v>0</v>
          </cell>
          <cell r="F42">
            <v>0</v>
          </cell>
          <cell r="G42">
            <v>0</v>
          </cell>
          <cell r="H42">
            <v>0</v>
          </cell>
          <cell r="I42">
            <v>0</v>
          </cell>
          <cell r="J42">
            <v>0</v>
          </cell>
          <cell r="K42">
            <v>0</v>
          </cell>
          <cell r="L42">
            <v>0</v>
          </cell>
        </row>
        <row r="43">
          <cell r="A43" t="str">
            <v>Medicare U&amp;C Revenue</v>
          </cell>
          <cell r="B43">
            <v>23398570</v>
          </cell>
          <cell r="C43">
            <v>0</v>
          </cell>
          <cell r="D43">
            <v>17018231</v>
          </cell>
          <cell r="E43">
            <v>0</v>
          </cell>
          <cell r="F43">
            <v>7559590</v>
          </cell>
          <cell r="G43">
            <v>0</v>
          </cell>
          <cell r="H43">
            <v>22565646.799736977</v>
          </cell>
          <cell r="I43">
            <v>0</v>
          </cell>
          <cell r="J43">
            <v>22825843.882039491</v>
          </cell>
          <cell r="K43">
            <v>0</v>
          </cell>
          <cell r="L43">
            <v>23897605</v>
          </cell>
        </row>
        <row r="44">
          <cell r="A44" t="str">
            <v>Medicare U&amp;C C/A</v>
          </cell>
          <cell r="B44">
            <v>15640364.981509876</v>
          </cell>
          <cell r="C44">
            <v>0</v>
          </cell>
          <cell r="D44">
            <v>10590991.219999999</v>
          </cell>
          <cell r="E44">
            <v>0</v>
          </cell>
          <cell r="F44">
            <v>5773638.544999999</v>
          </cell>
          <cell r="G44">
            <v>0</v>
          </cell>
          <cell r="H44">
            <v>15405553.109654743</v>
          </cell>
          <cell r="I44">
            <v>0</v>
          </cell>
          <cell r="J44">
            <v>16102299.396141578</v>
          </cell>
          <cell r="K44">
            <v>0</v>
          </cell>
          <cell r="L44">
            <v>17201555.10086</v>
          </cell>
        </row>
        <row r="45">
          <cell r="A45" t="str">
            <v>Medicare U&amp;C Net Revenue</v>
          </cell>
          <cell r="B45">
            <v>7758205.0184901245</v>
          </cell>
          <cell r="C45">
            <v>0</v>
          </cell>
          <cell r="D45">
            <v>6427239.7800000012</v>
          </cell>
          <cell r="E45">
            <v>0</v>
          </cell>
          <cell r="F45">
            <v>1785951.455000001</v>
          </cell>
          <cell r="G45">
            <v>0</v>
          </cell>
          <cell r="H45">
            <v>7160093.6900822334</v>
          </cell>
          <cell r="I45">
            <v>0</v>
          </cell>
          <cell r="J45">
            <v>6723544.4858979136</v>
          </cell>
          <cell r="K45">
            <v>0</v>
          </cell>
          <cell r="L45">
            <v>6696049.8991400003</v>
          </cell>
        </row>
        <row r="46">
          <cell r="A46" t="str">
            <v>Medicare U&amp;C Net to Gross %</v>
          </cell>
          <cell r="B46">
            <v>0.33156748546984388</v>
          </cell>
          <cell r="C46">
            <v>0</v>
          </cell>
          <cell r="D46">
            <v>0.37766791272253863</v>
          </cell>
          <cell r="E46">
            <v>0</v>
          </cell>
          <cell r="F46">
            <v>0.23624977743501976</v>
          </cell>
          <cell r="G46">
            <v>0</v>
          </cell>
          <cell r="H46">
            <v>0.31730061866277598</v>
          </cell>
          <cell r="I46">
            <v>0</v>
          </cell>
          <cell r="J46">
            <v>0.29455841898525964</v>
          </cell>
          <cell r="K46">
            <v>0</v>
          </cell>
          <cell r="L46">
            <v>0.28019753021861399</v>
          </cell>
        </row>
        <row r="47">
          <cell r="A47">
            <v>0</v>
          </cell>
          <cell r="B47">
            <v>0</v>
          </cell>
          <cell r="C47">
            <v>0</v>
          </cell>
          <cell r="D47">
            <v>0</v>
          </cell>
          <cell r="E47">
            <v>0</v>
          </cell>
          <cell r="F47">
            <v>0</v>
          </cell>
          <cell r="G47">
            <v>0</v>
          </cell>
          <cell r="H47">
            <v>0</v>
          </cell>
          <cell r="I47">
            <v>0</v>
          </cell>
          <cell r="J47">
            <v>0</v>
          </cell>
          <cell r="K47">
            <v>0</v>
          </cell>
          <cell r="L47">
            <v>0</v>
          </cell>
        </row>
        <row r="48">
          <cell r="A48" t="str">
            <v>Medicaid IP DRG Revenue</v>
          </cell>
          <cell r="B48">
            <v>15091568</v>
          </cell>
          <cell r="C48">
            <v>0</v>
          </cell>
          <cell r="D48">
            <v>15441147.540000005</v>
          </cell>
          <cell r="E48">
            <v>0</v>
          </cell>
          <cell r="F48">
            <v>4335163</v>
          </cell>
          <cell r="G48">
            <v>0</v>
          </cell>
          <cell r="H48">
            <v>13185089.074816478</v>
          </cell>
          <cell r="I48">
            <v>0</v>
          </cell>
          <cell r="J48">
            <v>13339406.0978397</v>
          </cell>
          <cell r="K48">
            <v>0</v>
          </cell>
          <cell r="L48">
            <v>13895774</v>
          </cell>
        </row>
        <row r="49">
          <cell r="A49" t="str">
            <v>Medicaid IP Rehab Revenue</v>
          </cell>
          <cell r="B49">
            <v>0</v>
          </cell>
          <cell r="C49">
            <v>0</v>
          </cell>
          <cell r="D49">
            <v>570444</v>
          </cell>
          <cell r="E49">
            <v>0</v>
          </cell>
          <cell r="F49">
            <v>0</v>
          </cell>
          <cell r="G49">
            <v>0</v>
          </cell>
          <cell r="H49">
            <v>0</v>
          </cell>
          <cell r="I49">
            <v>0</v>
          </cell>
          <cell r="J49">
            <v>0</v>
          </cell>
          <cell r="K49">
            <v>0</v>
          </cell>
          <cell r="L49">
            <v>0</v>
          </cell>
        </row>
        <row r="50">
          <cell r="A50" t="str">
            <v>Medicaid IP Psych Revenue</v>
          </cell>
          <cell r="B50">
            <v>2771037</v>
          </cell>
          <cell r="C50">
            <v>0</v>
          </cell>
          <cell r="D50">
            <v>2973449.22</v>
          </cell>
          <cell r="E50">
            <v>0</v>
          </cell>
          <cell r="F50">
            <v>1266310</v>
          </cell>
          <cell r="G50">
            <v>0</v>
          </cell>
          <cell r="H50">
            <v>3851391.5500595598</v>
          </cell>
          <cell r="I50">
            <v>0</v>
          </cell>
          <cell r="J50">
            <v>3896467.8688564622</v>
          </cell>
          <cell r="K50">
            <v>0</v>
          </cell>
          <cell r="L50">
            <v>4058984</v>
          </cell>
        </row>
        <row r="51">
          <cell r="A51" t="str">
            <v>Medicaid Level II Revenue</v>
          </cell>
          <cell r="B51">
            <v>3327338</v>
          </cell>
          <cell r="C51">
            <v>0</v>
          </cell>
          <cell r="D51">
            <v>3107892</v>
          </cell>
          <cell r="E51">
            <v>0</v>
          </cell>
          <cell r="F51">
            <v>852055</v>
          </cell>
          <cell r="G51">
            <v>0</v>
          </cell>
          <cell r="H51">
            <v>2591464.5127859674</v>
          </cell>
          <cell r="I51">
            <v>0</v>
          </cell>
          <cell r="J51">
            <v>2621794.7658934174</v>
          </cell>
          <cell r="K51">
            <v>0</v>
          </cell>
          <cell r="L51">
            <v>2731146</v>
          </cell>
        </row>
        <row r="52">
          <cell r="A52" t="str">
            <v>Medicaid IP Revenue</v>
          </cell>
          <cell r="B52">
            <v>21189943</v>
          </cell>
          <cell r="C52">
            <v>0</v>
          </cell>
          <cell r="D52">
            <v>22092932.760000005</v>
          </cell>
          <cell r="E52">
            <v>0</v>
          </cell>
          <cell r="F52">
            <v>6453528</v>
          </cell>
          <cell r="G52">
            <v>0</v>
          </cell>
          <cell r="H52">
            <v>19627945.137662005</v>
          </cell>
          <cell r="I52">
            <v>0</v>
          </cell>
          <cell r="J52">
            <v>19857668.73258958</v>
          </cell>
          <cell r="K52">
            <v>0</v>
          </cell>
          <cell r="L52">
            <v>20685904</v>
          </cell>
        </row>
        <row r="53">
          <cell r="A53" t="str">
            <v>Medicaid IP Per Diem</v>
          </cell>
          <cell r="B53">
            <v>0</v>
          </cell>
          <cell r="C53">
            <v>0</v>
          </cell>
          <cell r="D53">
            <v>0</v>
          </cell>
          <cell r="E53">
            <v>0</v>
          </cell>
          <cell r="F53">
            <v>0</v>
          </cell>
          <cell r="G53">
            <v>0</v>
          </cell>
          <cell r="H53">
            <v>0</v>
          </cell>
          <cell r="I53">
            <v>0</v>
          </cell>
          <cell r="J53">
            <v>0</v>
          </cell>
          <cell r="K53">
            <v>0</v>
          </cell>
          <cell r="L53">
            <v>0</v>
          </cell>
        </row>
        <row r="54">
          <cell r="A54" t="str">
            <v>Medicaid IP DRG</v>
          </cell>
          <cell r="B54">
            <v>6754526.4170759991</v>
          </cell>
          <cell r="C54">
            <v>0</v>
          </cell>
          <cell r="D54">
            <v>8585805.996767005</v>
          </cell>
          <cell r="E54">
            <v>0</v>
          </cell>
          <cell r="F54">
            <v>2554513.3153868001</v>
          </cell>
          <cell r="G54">
            <v>0</v>
          </cell>
          <cell r="H54">
            <v>7915539.7072094381</v>
          </cell>
          <cell r="I54">
            <v>0</v>
          </cell>
          <cell r="J54">
            <v>7788428.222895042</v>
          </cell>
          <cell r="K54">
            <v>0</v>
          </cell>
          <cell r="L54">
            <v>8507312.2561988793</v>
          </cell>
        </row>
        <row r="55">
          <cell r="A55" t="str">
            <v>Medicaid Level II</v>
          </cell>
          <cell r="B55">
            <v>3119618</v>
          </cell>
          <cell r="C55">
            <v>0</v>
          </cell>
          <cell r="D55">
            <v>2841672</v>
          </cell>
          <cell r="E55">
            <v>0</v>
          </cell>
          <cell r="F55">
            <v>789415</v>
          </cell>
          <cell r="G55">
            <v>0</v>
          </cell>
          <cell r="H55">
            <v>2411104.5127859674</v>
          </cell>
          <cell r="I55">
            <v>0</v>
          </cell>
          <cell r="J55">
            <v>2441434.7658934174</v>
          </cell>
          <cell r="K55">
            <v>0</v>
          </cell>
          <cell r="L55">
            <v>2550786</v>
          </cell>
        </row>
        <row r="56">
          <cell r="A56" t="str">
            <v>Medicaid Level I</v>
          </cell>
          <cell r="B56">
            <v>0</v>
          </cell>
          <cell r="C56">
            <v>0</v>
          </cell>
          <cell r="D56">
            <v>0</v>
          </cell>
          <cell r="E56">
            <v>0</v>
          </cell>
          <cell r="F56">
            <v>0</v>
          </cell>
          <cell r="G56">
            <v>0</v>
          </cell>
          <cell r="H56">
            <v>0</v>
          </cell>
          <cell r="I56">
            <v>0</v>
          </cell>
          <cell r="J56">
            <v>0</v>
          </cell>
          <cell r="K56">
            <v>0</v>
          </cell>
          <cell r="L56">
            <v>0</v>
          </cell>
        </row>
        <row r="57">
          <cell r="A57" t="str">
            <v>Medicaid Billing Adjustment</v>
          </cell>
          <cell r="B57">
            <v>1276000</v>
          </cell>
          <cell r="C57">
            <v>0</v>
          </cell>
          <cell r="D57">
            <v>1805850.8</v>
          </cell>
          <cell r="E57">
            <v>0</v>
          </cell>
          <cell r="F57">
            <v>564921</v>
          </cell>
          <cell r="G57">
            <v>0</v>
          </cell>
          <cell r="H57">
            <v>1419290.777142857</v>
          </cell>
          <cell r="I57">
            <v>0</v>
          </cell>
          <cell r="J57">
            <v>1277773.067142857</v>
          </cell>
          <cell r="K57">
            <v>0</v>
          </cell>
          <cell r="L57">
            <v>1292000</v>
          </cell>
        </row>
        <row r="58">
          <cell r="A58" t="str">
            <v>M'caid Add'l Reserve</v>
          </cell>
          <cell r="B58">
            <v>-320000</v>
          </cell>
          <cell r="C58">
            <v>0</v>
          </cell>
          <cell r="D58">
            <v>1396</v>
          </cell>
          <cell r="E58">
            <v>0</v>
          </cell>
          <cell r="F58">
            <v>185334</v>
          </cell>
          <cell r="G58">
            <v>0</v>
          </cell>
          <cell r="H58">
            <v>0</v>
          </cell>
          <cell r="I58">
            <v>0</v>
          </cell>
          <cell r="J58">
            <v>200000</v>
          </cell>
          <cell r="K58">
            <v>0</v>
          </cell>
          <cell r="L58">
            <v>200000</v>
          </cell>
        </row>
        <row r="59">
          <cell r="A59" t="str">
            <v>Medicaid IP C/A</v>
          </cell>
          <cell r="B59">
            <v>10830144.417075999</v>
          </cell>
          <cell r="C59">
            <v>0</v>
          </cell>
          <cell r="D59">
            <v>13234724.796767006</v>
          </cell>
          <cell r="E59">
            <v>0</v>
          </cell>
          <cell r="F59">
            <v>4094183.3153868001</v>
          </cell>
          <cell r="G59">
            <v>0</v>
          </cell>
          <cell r="H59">
            <v>11745934.997138262</v>
          </cell>
          <cell r="I59">
            <v>0</v>
          </cell>
          <cell r="J59">
            <v>11707636.055931317</v>
          </cell>
          <cell r="K59">
            <v>0</v>
          </cell>
          <cell r="L59">
            <v>12550098.256198879</v>
          </cell>
        </row>
        <row r="60">
          <cell r="A60" t="str">
            <v>Medicaid IP Net Revenue</v>
          </cell>
          <cell r="B60">
            <v>10359798.582924001</v>
          </cell>
          <cell r="C60">
            <v>0</v>
          </cell>
          <cell r="D60">
            <v>8858207.9632329997</v>
          </cell>
          <cell r="E60">
            <v>0</v>
          </cell>
          <cell r="F60">
            <v>2359344.6846131999</v>
          </cell>
          <cell r="G60">
            <v>0</v>
          </cell>
          <cell r="H60">
            <v>7882010.1405237429</v>
          </cell>
          <cell r="I60">
            <v>0</v>
          </cell>
          <cell r="J60">
            <v>8150032.6766582634</v>
          </cell>
          <cell r="K60">
            <v>0</v>
          </cell>
          <cell r="L60">
            <v>8135805.7438011207</v>
          </cell>
        </row>
        <row r="61">
          <cell r="A61" t="str">
            <v>Medicaid Net to Gross %</v>
          </cell>
          <cell r="B61">
            <v>0.48890167297401416</v>
          </cell>
          <cell r="C61">
            <v>0</v>
          </cell>
          <cell r="D61">
            <v>0.4009521080547116</v>
          </cell>
          <cell r="E61">
            <v>0</v>
          </cell>
          <cell r="F61">
            <v>0.36558990440782158</v>
          </cell>
          <cell r="G61">
            <v>0</v>
          </cell>
          <cell r="H61">
            <v>0.40157082594447346</v>
          </cell>
          <cell r="I61">
            <v>0</v>
          </cell>
          <cell r="J61">
            <v>0.41042243107232262</v>
          </cell>
          <cell r="K61">
            <v>0</v>
          </cell>
          <cell r="L61">
            <v>0.39330191921035312</v>
          </cell>
        </row>
        <row r="62">
          <cell r="A62">
            <v>0</v>
          </cell>
          <cell r="B62">
            <v>0</v>
          </cell>
          <cell r="C62">
            <v>0</v>
          </cell>
          <cell r="D62">
            <v>0</v>
          </cell>
          <cell r="E62">
            <v>0</v>
          </cell>
          <cell r="F62">
            <v>0</v>
          </cell>
          <cell r="G62">
            <v>0</v>
          </cell>
          <cell r="H62">
            <v>0</v>
          </cell>
          <cell r="I62">
            <v>0</v>
          </cell>
          <cell r="J62">
            <v>0</v>
          </cell>
          <cell r="K62">
            <v>0</v>
          </cell>
          <cell r="L62">
            <v>0</v>
          </cell>
        </row>
        <row r="63">
          <cell r="A63" t="str">
            <v>Medicaid OP Revenue</v>
          </cell>
          <cell r="B63">
            <v>34304014</v>
          </cell>
          <cell r="C63">
            <v>0</v>
          </cell>
          <cell r="D63">
            <v>27343079</v>
          </cell>
          <cell r="E63">
            <v>0</v>
          </cell>
          <cell r="F63">
            <v>10434769</v>
          </cell>
          <cell r="G63">
            <v>0</v>
          </cell>
          <cell r="H63">
            <v>30691418.65287986</v>
          </cell>
          <cell r="I63">
            <v>0</v>
          </cell>
          <cell r="J63">
            <v>31041044.070848215</v>
          </cell>
          <cell r="K63">
            <v>0</v>
          </cell>
          <cell r="L63">
            <v>32629260</v>
          </cell>
        </row>
        <row r="64">
          <cell r="A64" t="str">
            <v>Medicaid OP Fee Based Revenue</v>
          </cell>
          <cell r="B64">
            <v>7857241</v>
          </cell>
          <cell r="C64">
            <v>0</v>
          </cell>
          <cell r="D64">
            <v>6501933</v>
          </cell>
          <cell r="E64">
            <v>0</v>
          </cell>
          <cell r="F64">
            <v>2260544</v>
          </cell>
          <cell r="G64">
            <v>0</v>
          </cell>
          <cell r="H64">
            <v>6648858.4737482592</v>
          </cell>
          <cell r="I64">
            <v>0</v>
          </cell>
          <cell r="J64">
            <v>6724599.8381077256</v>
          </cell>
          <cell r="K64">
            <v>0</v>
          </cell>
          <cell r="L64">
            <v>7068664</v>
          </cell>
        </row>
        <row r="65">
          <cell r="A65" t="str">
            <v>Medicaid OP Revenue</v>
          </cell>
          <cell r="B65">
            <v>42161255</v>
          </cell>
          <cell r="C65">
            <v>0</v>
          </cell>
          <cell r="D65">
            <v>33845012</v>
          </cell>
          <cell r="E65">
            <v>0</v>
          </cell>
          <cell r="F65">
            <v>12695313</v>
          </cell>
          <cell r="G65">
            <v>0</v>
          </cell>
          <cell r="H65">
            <v>37340277.126628116</v>
          </cell>
          <cell r="I65">
            <v>0</v>
          </cell>
          <cell r="J65">
            <v>37765643.908955939</v>
          </cell>
          <cell r="K65">
            <v>0</v>
          </cell>
          <cell r="L65">
            <v>39697924</v>
          </cell>
        </row>
        <row r="66">
          <cell r="A66" t="str">
            <v>Medicaid Cost Base C/A</v>
          </cell>
          <cell r="B66">
            <v>0</v>
          </cell>
          <cell r="C66">
            <v>0</v>
          </cell>
          <cell r="D66">
            <v>0</v>
          </cell>
          <cell r="E66">
            <v>0</v>
          </cell>
          <cell r="F66">
            <v>0</v>
          </cell>
          <cell r="G66">
            <v>0</v>
          </cell>
          <cell r="H66">
            <v>0</v>
          </cell>
          <cell r="I66">
            <v>0</v>
          </cell>
          <cell r="J66">
            <v>0</v>
          </cell>
          <cell r="K66">
            <v>0</v>
          </cell>
          <cell r="L66">
            <v>0</v>
          </cell>
        </row>
        <row r="67">
          <cell r="A67" t="str">
            <v>Medicaid PPS Base C/A</v>
          </cell>
          <cell r="B67">
            <v>25440329.619999997</v>
          </cell>
          <cell r="C67">
            <v>0</v>
          </cell>
          <cell r="D67">
            <v>17443696.460000001</v>
          </cell>
          <cell r="E67">
            <v>0</v>
          </cell>
          <cell r="F67">
            <v>6877824.9900000002</v>
          </cell>
          <cell r="G67">
            <v>0</v>
          </cell>
          <cell r="H67">
            <v>21790907.24287986</v>
          </cell>
          <cell r="I67">
            <v>0</v>
          </cell>
          <cell r="J67">
            <v>21939551.270848215</v>
          </cell>
          <cell r="K67">
            <v>0</v>
          </cell>
          <cell r="L67">
            <v>23527767.199999999</v>
          </cell>
        </row>
        <row r="68">
          <cell r="A68" t="str">
            <v>Medicaid Fee Based C/A</v>
          </cell>
          <cell r="B68">
            <v>6624639</v>
          </cell>
          <cell r="C68">
            <v>0</v>
          </cell>
          <cell r="D68">
            <v>5410200</v>
          </cell>
          <cell r="E68">
            <v>0</v>
          </cell>
          <cell r="F68">
            <v>1870874</v>
          </cell>
          <cell r="G68">
            <v>0</v>
          </cell>
          <cell r="H68">
            <v>5193422</v>
          </cell>
          <cell r="I68">
            <v>0</v>
          </cell>
          <cell r="J68">
            <v>5306573</v>
          </cell>
          <cell r="K68">
            <v>0</v>
          </cell>
          <cell r="L68">
            <v>5650638</v>
          </cell>
        </row>
        <row r="69">
          <cell r="A69" t="str">
            <v>Medicaid OP C/A</v>
          </cell>
          <cell r="B69">
            <v>32064968.619999997</v>
          </cell>
          <cell r="C69">
            <v>0</v>
          </cell>
          <cell r="D69">
            <v>22853896.460000001</v>
          </cell>
          <cell r="E69">
            <v>0</v>
          </cell>
          <cell r="F69">
            <v>8748698.9900000002</v>
          </cell>
          <cell r="G69">
            <v>0</v>
          </cell>
          <cell r="H69">
            <v>26984329.24287986</v>
          </cell>
          <cell r="I69">
            <v>0</v>
          </cell>
          <cell r="J69">
            <v>27246124.270848215</v>
          </cell>
          <cell r="K69">
            <v>0</v>
          </cell>
          <cell r="L69">
            <v>29178405.199999999</v>
          </cell>
        </row>
        <row r="70">
          <cell r="A70" t="str">
            <v>Medicaid OP Net Revenue</v>
          </cell>
          <cell r="B70">
            <v>10096286.380000003</v>
          </cell>
          <cell r="C70">
            <v>0</v>
          </cell>
          <cell r="D70">
            <v>10991115.539999999</v>
          </cell>
          <cell r="E70">
            <v>0</v>
          </cell>
          <cell r="F70">
            <v>3946614.01</v>
          </cell>
          <cell r="G70">
            <v>0</v>
          </cell>
          <cell r="H70">
            <v>10355947.883748256</v>
          </cell>
          <cell r="I70">
            <v>0</v>
          </cell>
          <cell r="J70">
            <v>10519519.638107724</v>
          </cell>
          <cell r="K70">
            <v>0</v>
          </cell>
          <cell r="L70">
            <v>10519518.800000001</v>
          </cell>
        </row>
        <row r="71">
          <cell r="A71" t="str">
            <v>Medicaid Net to Gross %</v>
          </cell>
          <cell r="B71">
            <v>0.23946835500983077</v>
          </cell>
          <cell r="C71">
            <v>0</v>
          </cell>
          <cell r="D71">
            <v>0.32474846042306027</v>
          </cell>
          <cell r="E71">
            <v>0</v>
          </cell>
          <cell r="F71">
            <v>0.31087173746720542</v>
          </cell>
          <cell r="G71">
            <v>0</v>
          </cell>
          <cell r="H71">
            <v>0.2773398774901758</v>
          </cell>
          <cell r="I71">
            <v>0</v>
          </cell>
          <cell r="J71">
            <v>0.2785473395731794</v>
          </cell>
          <cell r="K71">
            <v>0</v>
          </cell>
          <cell r="L71">
            <v>0.26498914149767633</v>
          </cell>
        </row>
        <row r="72">
          <cell r="A72">
            <v>0</v>
          </cell>
          <cell r="B72">
            <v>0</v>
          </cell>
          <cell r="C72">
            <v>0</v>
          </cell>
          <cell r="D72">
            <v>0</v>
          </cell>
          <cell r="E72">
            <v>0</v>
          </cell>
          <cell r="F72">
            <v>0</v>
          </cell>
          <cell r="G72">
            <v>0</v>
          </cell>
          <cell r="H72">
            <v>0</v>
          </cell>
          <cell r="I72">
            <v>0</v>
          </cell>
          <cell r="J72">
            <v>0</v>
          </cell>
          <cell r="K72">
            <v>0</v>
          </cell>
          <cell r="L72">
            <v>0</v>
          </cell>
        </row>
        <row r="73">
          <cell r="A73" t="str">
            <v>Medicaid U&amp;C Revenue</v>
          </cell>
          <cell r="B73">
            <v>10844945</v>
          </cell>
          <cell r="C73">
            <v>0</v>
          </cell>
          <cell r="D73">
            <v>7304510</v>
          </cell>
          <cell r="E73">
            <v>0</v>
          </cell>
          <cell r="F73">
            <v>3320424</v>
          </cell>
          <cell r="G73">
            <v>0</v>
          </cell>
          <cell r="H73">
            <v>9858991.649955038</v>
          </cell>
          <cell r="I73">
            <v>0</v>
          </cell>
          <cell r="J73">
            <v>9972181.0838374905</v>
          </cell>
          <cell r="K73">
            <v>0</v>
          </cell>
          <cell r="L73">
            <v>10455466</v>
          </cell>
        </row>
        <row r="74">
          <cell r="A74" t="str">
            <v>Medicaid U&amp;C C/A</v>
          </cell>
          <cell r="B74">
            <v>7580544.4479999999</v>
          </cell>
          <cell r="C74">
            <v>0</v>
          </cell>
          <cell r="D74">
            <v>5641656.120000001</v>
          </cell>
          <cell r="E74">
            <v>0</v>
          </cell>
          <cell r="F74">
            <v>2724921.1180000002</v>
          </cell>
          <cell r="G74">
            <v>0</v>
          </cell>
          <cell r="H74">
            <v>7294483.9740000004</v>
          </cell>
          <cell r="I74">
            <v>0</v>
          </cell>
          <cell r="J74">
            <v>7407548.4442800423</v>
          </cell>
          <cell r="K74">
            <v>0</v>
          </cell>
          <cell r="L74">
            <v>7895668.2934416672</v>
          </cell>
        </row>
        <row r="75">
          <cell r="A75" t="str">
            <v>Medicaid U&amp;C Net Revenue</v>
          </cell>
          <cell r="B75">
            <v>3264400.5520000001</v>
          </cell>
          <cell r="C75">
            <v>0</v>
          </cell>
          <cell r="D75">
            <v>1662853.879999999</v>
          </cell>
          <cell r="E75">
            <v>0</v>
          </cell>
          <cell r="F75">
            <v>595502.88199999975</v>
          </cell>
          <cell r="G75">
            <v>0</v>
          </cell>
          <cell r="H75">
            <v>2564507.6759550376</v>
          </cell>
          <cell r="I75">
            <v>0</v>
          </cell>
          <cell r="J75">
            <v>2564632.6395574482</v>
          </cell>
          <cell r="K75">
            <v>0</v>
          </cell>
          <cell r="L75">
            <v>2559797.7065583328</v>
          </cell>
        </row>
        <row r="76">
          <cell r="A76" t="str">
            <v>Medicaid Net to Gross %</v>
          </cell>
          <cell r="B76">
            <v>0.3010066489041669</v>
          </cell>
          <cell r="C76">
            <v>0</v>
          </cell>
          <cell r="D76">
            <v>0.22764756020595481</v>
          </cell>
          <cell r="E76">
            <v>0</v>
          </cell>
          <cell r="F76">
            <v>0.17934543359522753</v>
          </cell>
          <cell r="G76">
            <v>0</v>
          </cell>
          <cell r="H76">
            <v>0.26011865787174421</v>
          </cell>
          <cell r="I76">
            <v>0</v>
          </cell>
          <cell r="J76">
            <v>0.25717870724530878</v>
          </cell>
          <cell r="K76">
            <v>0</v>
          </cell>
          <cell r="L76">
            <v>0.24482865771437953</v>
          </cell>
        </row>
        <row r="77">
          <cell r="A77">
            <v>0</v>
          </cell>
          <cell r="B77">
            <v>0</v>
          </cell>
          <cell r="C77">
            <v>0</v>
          </cell>
          <cell r="D77">
            <v>0</v>
          </cell>
          <cell r="E77">
            <v>0</v>
          </cell>
          <cell r="F77">
            <v>0</v>
          </cell>
          <cell r="G77">
            <v>0</v>
          </cell>
          <cell r="H77">
            <v>0</v>
          </cell>
          <cell r="I77">
            <v>0</v>
          </cell>
          <cell r="J77">
            <v>0</v>
          </cell>
          <cell r="K77">
            <v>0</v>
          </cell>
          <cell r="L77">
            <v>0</v>
          </cell>
        </row>
        <row r="78">
          <cell r="A78" t="str">
            <v>M'care HMO IP Revenue</v>
          </cell>
          <cell r="B78">
            <v>4925548</v>
          </cell>
          <cell r="C78">
            <v>0</v>
          </cell>
          <cell r="D78">
            <v>5527346.5</v>
          </cell>
          <cell r="E78">
            <v>0</v>
          </cell>
          <cell r="F78">
            <v>1718597</v>
          </cell>
          <cell r="G78">
            <v>0</v>
          </cell>
          <cell r="H78">
            <v>5226990.202839518</v>
          </cell>
          <cell r="I78">
            <v>0</v>
          </cell>
          <cell r="J78">
            <v>5288166.3968642037</v>
          </cell>
          <cell r="K78">
            <v>0</v>
          </cell>
          <cell r="L78">
            <v>5508728</v>
          </cell>
        </row>
        <row r="79">
          <cell r="A79" t="str">
            <v>M'care HMO OP Revenue</v>
          </cell>
          <cell r="B79">
            <v>5478564</v>
          </cell>
          <cell r="C79">
            <v>0</v>
          </cell>
          <cell r="D79">
            <v>4572455.5</v>
          </cell>
          <cell r="E79">
            <v>0</v>
          </cell>
          <cell r="F79">
            <v>1800792</v>
          </cell>
          <cell r="G79">
            <v>0</v>
          </cell>
          <cell r="H79">
            <v>5296606.103954656</v>
          </cell>
          <cell r="I79">
            <v>0</v>
          </cell>
          <cell r="J79">
            <v>5356943.1038129255</v>
          </cell>
          <cell r="K79">
            <v>0</v>
          </cell>
          <cell r="L79">
            <v>5631031</v>
          </cell>
        </row>
        <row r="80">
          <cell r="A80" t="str">
            <v>M'care HMO U&amp;C Revenue</v>
          </cell>
          <cell r="B80">
            <v>996562</v>
          </cell>
          <cell r="C80">
            <v>0</v>
          </cell>
          <cell r="D80">
            <v>1001850</v>
          </cell>
          <cell r="E80">
            <v>0</v>
          </cell>
          <cell r="F80">
            <v>512190</v>
          </cell>
          <cell r="G80">
            <v>0</v>
          </cell>
          <cell r="H80">
            <v>1530296.9717808296</v>
          </cell>
          <cell r="I80">
            <v>0</v>
          </cell>
          <cell r="J80">
            <v>1547955.3254360151</v>
          </cell>
          <cell r="K80">
            <v>0</v>
          </cell>
          <cell r="L80">
            <v>1620239</v>
          </cell>
        </row>
        <row r="81">
          <cell r="A81" t="str">
            <v>M'care HMO IP &amp; OP Revenue</v>
          </cell>
          <cell r="B81">
            <v>11400674</v>
          </cell>
          <cell r="C81">
            <v>0</v>
          </cell>
          <cell r="D81">
            <v>11101652</v>
          </cell>
          <cell r="E81">
            <v>0</v>
          </cell>
          <cell r="F81">
            <v>4031579</v>
          </cell>
          <cell r="G81">
            <v>0</v>
          </cell>
          <cell r="H81">
            <v>12053893.278575003</v>
          </cell>
          <cell r="I81">
            <v>0</v>
          </cell>
          <cell r="J81">
            <v>12193064.826113144</v>
          </cell>
          <cell r="K81">
            <v>0</v>
          </cell>
          <cell r="L81">
            <v>12759998</v>
          </cell>
        </row>
        <row r="82">
          <cell r="A82" t="str">
            <v>M'care HMO IP Contractual</v>
          </cell>
          <cell r="B82">
            <v>3154965.3344839998</v>
          </cell>
          <cell r="C82">
            <v>0</v>
          </cell>
          <cell r="D82">
            <v>3162741.5745999999</v>
          </cell>
          <cell r="E82">
            <v>0</v>
          </cell>
          <cell r="F82">
            <v>935292.29599999997</v>
          </cell>
          <cell r="G82">
            <v>0</v>
          </cell>
          <cell r="H82">
            <v>2928124.7948395177</v>
          </cell>
          <cell r="I82">
            <v>0</v>
          </cell>
          <cell r="J82">
            <v>2932891.4226562036</v>
          </cell>
          <cell r="K82">
            <v>0</v>
          </cell>
          <cell r="L82">
            <v>3153453.0257919999</v>
          </cell>
        </row>
        <row r="83">
          <cell r="A83" t="str">
            <v>M'care HMO OP Contractual</v>
          </cell>
          <cell r="B83">
            <v>4062978.5386844696</v>
          </cell>
          <cell r="C83">
            <v>0</v>
          </cell>
          <cell r="D83">
            <v>3242328.1950500002</v>
          </cell>
          <cell r="E83">
            <v>0</v>
          </cell>
          <cell r="F83">
            <v>1278562.32</v>
          </cell>
          <cell r="G83">
            <v>0</v>
          </cell>
          <cell r="H83">
            <v>3760590.3338078056</v>
          </cell>
          <cell r="I83">
            <v>0</v>
          </cell>
          <cell r="J83">
            <v>3791778.2524563838</v>
          </cell>
          <cell r="K83">
            <v>0</v>
          </cell>
          <cell r="L83">
            <v>4065866.1845634365</v>
          </cell>
        </row>
        <row r="84">
          <cell r="A84" t="str">
            <v>M'care HMO U&amp;C Contractual</v>
          </cell>
          <cell r="B84">
            <v>717454.45000000007</v>
          </cell>
          <cell r="C84">
            <v>0</v>
          </cell>
          <cell r="D84">
            <v>898969.5399999998</v>
          </cell>
          <cell r="E84">
            <v>0</v>
          </cell>
          <cell r="F84">
            <v>733666.66</v>
          </cell>
          <cell r="G84">
            <v>0</v>
          </cell>
          <cell r="H84">
            <v>1040484.6399999999</v>
          </cell>
          <cell r="I84">
            <v>0</v>
          </cell>
          <cell r="J84">
            <v>1768480.7700000003</v>
          </cell>
          <cell r="K84">
            <v>0</v>
          </cell>
          <cell r="L84">
            <v>1839206.7700000003</v>
          </cell>
        </row>
        <row r="85">
          <cell r="A85" t="str">
            <v>M'care HMO C/A</v>
          </cell>
          <cell r="B85">
            <v>7935398.3231684696</v>
          </cell>
          <cell r="C85">
            <v>0</v>
          </cell>
          <cell r="D85">
            <v>7304039.3096500002</v>
          </cell>
          <cell r="E85">
            <v>0</v>
          </cell>
          <cell r="F85">
            <v>2947521.2760000001</v>
          </cell>
          <cell r="G85">
            <v>0</v>
          </cell>
          <cell r="H85">
            <v>7729199.7686473234</v>
          </cell>
          <cell r="I85">
            <v>0</v>
          </cell>
          <cell r="J85">
            <v>8493150.4451125879</v>
          </cell>
          <cell r="K85">
            <v>0</v>
          </cell>
          <cell r="L85">
            <v>9058525.980355436</v>
          </cell>
        </row>
        <row r="86">
          <cell r="A86" t="str">
            <v>M'care HMO Net Revenue</v>
          </cell>
          <cell r="B86">
            <v>3465275.6768315304</v>
          </cell>
          <cell r="C86">
            <v>0</v>
          </cell>
          <cell r="D86">
            <v>3797612.6903499998</v>
          </cell>
          <cell r="E86">
            <v>0</v>
          </cell>
          <cell r="F86">
            <v>1084057.7239999999</v>
          </cell>
          <cell r="G86">
            <v>0</v>
          </cell>
          <cell r="H86">
            <v>4324693.5099276798</v>
          </cell>
          <cell r="I86">
            <v>0</v>
          </cell>
          <cell r="J86">
            <v>3699914.3810005561</v>
          </cell>
          <cell r="K86">
            <v>0</v>
          </cell>
          <cell r="L86">
            <v>3701472.019644564</v>
          </cell>
        </row>
        <row r="87">
          <cell r="A87" t="str">
            <v>M'care HMO Net to Gross %</v>
          </cell>
          <cell r="B87">
            <v>0.30395358001040379</v>
          </cell>
          <cell r="C87">
            <v>0</v>
          </cell>
          <cell r="D87">
            <v>0.34207635857708385</v>
          </cell>
          <cell r="E87">
            <v>0</v>
          </cell>
          <cell r="F87">
            <v>0.26889159904841253</v>
          </cell>
          <cell r="G87">
            <v>0</v>
          </cell>
          <cell r="H87">
            <v>0.35877980748465194</v>
          </cell>
          <cell r="I87">
            <v>0</v>
          </cell>
          <cell r="J87">
            <v>0.30344416549616587</v>
          </cell>
          <cell r="K87">
            <v>0</v>
          </cell>
          <cell r="L87">
            <v>0.2900840595464485</v>
          </cell>
        </row>
        <row r="88">
          <cell r="A88">
            <v>0</v>
          </cell>
          <cell r="B88">
            <v>0</v>
          </cell>
          <cell r="C88">
            <v>0</v>
          </cell>
          <cell r="D88">
            <v>0</v>
          </cell>
          <cell r="E88">
            <v>0</v>
          </cell>
          <cell r="F88">
            <v>0</v>
          </cell>
          <cell r="G88">
            <v>0</v>
          </cell>
          <cell r="H88">
            <v>0</v>
          </cell>
          <cell r="I88">
            <v>0</v>
          </cell>
          <cell r="J88">
            <v>0</v>
          </cell>
          <cell r="K88">
            <v>0</v>
          </cell>
          <cell r="L88">
            <v>0</v>
          </cell>
        </row>
        <row r="89">
          <cell r="A89" t="str">
            <v>Blue Cross IP &amp; OP Revenue</v>
          </cell>
          <cell r="B89">
            <v>71170093</v>
          </cell>
          <cell r="C89">
            <v>0</v>
          </cell>
          <cell r="D89">
            <v>62858161</v>
          </cell>
          <cell r="E89">
            <v>0</v>
          </cell>
          <cell r="F89">
            <v>23652443</v>
          </cell>
          <cell r="G89">
            <v>0</v>
          </cell>
          <cell r="H89">
            <v>70208445.035002902</v>
          </cell>
          <cell r="I89">
            <v>0</v>
          </cell>
          <cell r="J89">
            <v>71014305.697279781</v>
          </cell>
          <cell r="K89">
            <v>0</v>
          </cell>
          <cell r="L89">
            <v>74461733</v>
          </cell>
        </row>
        <row r="90">
          <cell r="A90" t="str">
            <v>Blue Shield Physician Revenue</v>
          </cell>
          <cell r="B90">
            <v>8207033.9999999991</v>
          </cell>
          <cell r="C90">
            <v>0</v>
          </cell>
          <cell r="D90">
            <v>6877631.9600000009</v>
          </cell>
          <cell r="E90">
            <v>0</v>
          </cell>
          <cell r="F90">
            <v>4116864</v>
          </cell>
          <cell r="G90">
            <v>0</v>
          </cell>
          <cell r="H90">
            <v>12334711.893772176</v>
          </cell>
          <cell r="I90">
            <v>0</v>
          </cell>
          <cell r="J90">
            <v>12476126.35060367</v>
          </cell>
          <cell r="K90">
            <v>0</v>
          </cell>
          <cell r="L90">
            <v>13086835.000000002</v>
          </cell>
        </row>
        <row r="91">
          <cell r="A91" t="str">
            <v>Blue Cross IP Psych Revenue</v>
          </cell>
          <cell r="B91">
            <v>158838</v>
          </cell>
          <cell r="C91">
            <v>0</v>
          </cell>
          <cell r="D91">
            <v>233008</v>
          </cell>
          <cell r="E91">
            <v>0</v>
          </cell>
          <cell r="F91">
            <v>105556</v>
          </cell>
          <cell r="G91">
            <v>0</v>
          </cell>
          <cell r="H91">
            <v>321041.04560343589</v>
          </cell>
          <cell r="I91">
            <v>0</v>
          </cell>
          <cell r="J91">
            <v>324798.47933366452</v>
          </cell>
          <cell r="K91">
            <v>0</v>
          </cell>
          <cell r="L91">
            <v>338345</v>
          </cell>
        </row>
        <row r="92">
          <cell r="A92" t="str">
            <v>Blue Cross IP &amp; OP Revenue</v>
          </cell>
          <cell r="B92">
            <v>79535965</v>
          </cell>
          <cell r="C92">
            <v>0</v>
          </cell>
          <cell r="D92">
            <v>69968800.960000008</v>
          </cell>
          <cell r="E92">
            <v>0</v>
          </cell>
          <cell r="F92">
            <v>27874863</v>
          </cell>
          <cell r="G92">
            <v>0</v>
          </cell>
          <cell r="H92">
            <v>82864197.974378511</v>
          </cell>
          <cell r="I92">
            <v>0</v>
          </cell>
          <cell r="J92">
            <v>83815230.52721712</v>
          </cell>
          <cell r="K92">
            <v>0</v>
          </cell>
          <cell r="L92">
            <v>87886913</v>
          </cell>
        </row>
        <row r="93">
          <cell r="A93" t="str">
            <v>Blue Cross C/A</v>
          </cell>
          <cell r="B93">
            <v>9481559.0294874813</v>
          </cell>
          <cell r="C93">
            <v>0</v>
          </cell>
          <cell r="D93">
            <v>9162085.988880001</v>
          </cell>
          <cell r="E93">
            <v>0</v>
          </cell>
          <cell r="F93">
            <v>4194082.4029999999</v>
          </cell>
          <cell r="G93">
            <v>0</v>
          </cell>
          <cell r="H93">
            <v>12584698.920944346</v>
          </cell>
          <cell r="I93">
            <v>0</v>
          </cell>
          <cell r="J93">
            <v>12676530.247653639</v>
          </cell>
          <cell r="K93">
            <v>0</v>
          </cell>
          <cell r="L93">
            <v>13533469.066692512</v>
          </cell>
        </row>
        <row r="94">
          <cell r="A94" t="str">
            <v>Blue Cross Net Revenue</v>
          </cell>
          <cell r="B94">
            <v>70054405.970512524</v>
          </cell>
          <cell r="C94">
            <v>0</v>
          </cell>
          <cell r="D94">
            <v>60806714.971120007</v>
          </cell>
          <cell r="E94">
            <v>0</v>
          </cell>
          <cell r="F94">
            <v>23680780.596999999</v>
          </cell>
          <cell r="G94">
            <v>0</v>
          </cell>
          <cell r="H94">
            <v>70279499.053434163</v>
          </cell>
          <cell r="I94">
            <v>0</v>
          </cell>
          <cell r="J94">
            <v>71138700.279563487</v>
          </cell>
          <cell r="K94">
            <v>0</v>
          </cell>
          <cell r="L94">
            <v>74353443.933307484</v>
          </cell>
        </row>
        <row r="95">
          <cell r="A95" t="str">
            <v>Blue Cross Net to Gross %</v>
          </cell>
          <cell r="B95">
            <v>0.88078903638765838</v>
          </cell>
          <cell r="C95">
            <v>0</v>
          </cell>
          <cell r="D95">
            <v>0.86905469490440734</v>
          </cell>
          <cell r="E95">
            <v>0</v>
          </cell>
          <cell r="F95">
            <v>0.84953890524950737</v>
          </cell>
          <cell r="G95">
            <v>0</v>
          </cell>
          <cell r="H95">
            <v>0.84812863421624474</v>
          </cell>
          <cell r="I95">
            <v>0</v>
          </cell>
          <cell r="J95">
            <v>0.84875624432557972</v>
          </cell>
          <cell r="K95">
            <v>0</v>
          </cell>
          <cell r="L95">
            <v>0.84601269284890557</v>
          </cell>
        </row>
        <row r="96">
          <cell r="A96">
            <v>0</v>
          </cell>
          <cell r="B96">
            <v>0</v>
          </cell>
          <cell r="C96">
            <v>0</v>
          </cell>
          <cell r="D96">
            <v>0</v>
          </cell>
          <cell r="E96">
            <v>0</v>
          </cell>
          <cell r="F96">
            <v>0</v>
          </cell>
          <cell r="G96">
            <v>0</v>
          </cell>
          <cell r="H96">
            <v>0</v>
          </cell>
          <cell r="I96">
            <v>0</v>
          </cell>
          <cell r="J96">
            <v>0</v>
          </cell>
          <cell r="K96">
            <v>0</v>
          </cell>
          <cell r="L96">
            <v>0</v>
          </cell>
        </row>
        <row r="97">
          <cell r="A97" t="str">
            <v>Catamount IP Revenue</v>
          </cell>
          <cell r="B97">
            <v>1481429</v>
          </cell>
          <cell r="C97">
            <v>0</v>
          </cell>
          <cell r="D97">
            <v>1500384</v>
          </cell>
          <cell r="E97">
            <v>0</v>
          </cell>
          <cell r="F97">
            <v>1020206</v>
          </cell>
          <cell r="G97">
            <v>0</v>
          </cell>
          <cell r="H97">
            <v>3102883.7865294148</v>
          </cell>
          <cell r="I97">
            <v>0</v>
          </cell>
          <cell r="J97">
            <v>3139199.6419633236</v>
          </cell>
          <cell r="K97">
            <v>0</v>
          </cell>
          <cell r="L97">
            <v>3270131</v>
          </cell>
        </row>
        <row r="98">
          <cell r="A98" t="str">
            <v>Catamount OP Revenue</v>
          </cell>
          <cell r="B98">
            <v>5426934</v>
          </cell>
          <cell r="C98">
            <v>0</v>
          </cell>
          <cell r="D98">
            <v>4761894</v>
          </cell>
          <cell r="E98">
            <v>0</v>
          </cell>
          <cell r="F98">
            <v>2028516</v>
          </cell>
          <cell r="G98">
            <v>0</v>
          </cell>
          <cell r="H98">
            <v>5966402.6870230902</v>
          </cell>
          <cell r="I98">
            <v>0</v>
          </cell>
          <cell r="J98">
            <v>6034369.764622556</v>
          </cell>
          <cell r="K98">
            <v>0</v>
          </cell>
          <cell r="L98">
            <v>6343118</v>
          </cell>
        </row>
        <row r="99">
          <cell r="A99" t="str">
            <v>Catamount IP &amp; OP Revenue</v>
          </cell>
          <cell r="B99">
            <v>6908363</v>
          </cell>
          <cell r="C99">
            <v>0</v>
          </cell>
          <cell r="D99">
            <v>6262278</v>
          </cell>
          <cell r="E99">
            <v>0</v>
          </cell>
          <cell r="F99">
            <v>3048722</v>
          </cell>
          <cell r="G99">
            <v>0</v>
          </cell>
          <cell r="H99">
            <v>9069286.4735525046</v>
          </cell>
          <cell r="I99">
            <v>0</v>
          </cell>
          <cell r="J99">
            <v>9173569.4065858796</v>
          </cell>
          <cell r="K99">
            <v>0</v>
          </cell>
          <cell r="L99">
            <v>9613249</v>
          </cell>
        </row>
        <row r="100">
          <cell r="A100" t="str">
            <v>Catamount IP C/A</v>
          </cell>
          <cell r="B100">
            <v>675531.62</v>
          </cell>
          <cell r="C100">
            <v>0</v>
          </cell>
          <cell r="D100">
            <v>602174.1</v>
          </cell>
          <cell r="E100">
            <v>0</v>
          </cell>
          <cell r="F100">
            <v>607163.93999999994</v>
          </cell>
          <cell r="G100">
            <v>0</v>
          </cell>
          <cell r="H100">
            <v>1840765.0065294148</v>
          </cell>
          <cell r="I100">
            <v>0</v>
          </cell>
          <cell r="J100">
            <v>1857325.0319633235</v>
          </cell>
          <cell r="K100">
            <v>0</v>
          </cell>
          <cell r="L100">
            <v>1917029.74</v>
          </cell>
        </row>
        <row r="101">
          <cell r="A101" t="str">
            <v>Catamount OP C/A</v>
          </cell>
          <cell r="B101">
            <v>2474681.9</v>
          </cell>
          <cell r="C101">
            <v>0</v>
          </cell>
          <cell r="D101">
            <v>2171423.66</v>
          </cell>
          <cell r="E101">
            <v>0</v>
          </cell>
          <cell r="F101">
            <v>925003.3</v>
          </cell>
          <cell r="G101">
            <v>0</v>
          </cell>
          <cell r="H101">
            <v>2720679.6270230901</v>
          </cell>
          <cell r="I101">
            <v>0</v>
          </cell>
          <cell r="J101">
            <v>2751672.6146225561</v>
          </cell>
          <cell r="K101">
            <v>0</v>
          </cell>
          <cell r="L101">
            <v>2892461.81</v>
          </cell>
        </row>
        <row r="102">
          <cell r="A102" t="str">
            <v>Catamount C/A</v>
          </cell>
          <cell r="B102">
            <v>3150213.52</v>
          </cell>
          <cell r="C102">
            <v>0</v>
          </cell>
          <cell r="D102">
            <v>2773597.7600000002</v>
          </cell>
          <cell r="E102">
            <v>0</v>
          </cell>
          <cell r="F102">
            <v>1532167.24</v>
          </cell>
          <cell r="G102">
            <v>0</v>
          </cell>
          <cell r="H102">
            <v>4561444.6335525047</v>
          </cell>
          <cell r="I102">
            <v>0</v>
          </cell>
          <cell r="J102">
            <v>4608997.6465858798</v>
          </cell>
          <cell r="K102">
            <v>0</v>
          </cell>
          <cell r="L102">
            <v>4809491.55</v>
          </cell>
        </row>
        <row r="103">
          <cell r="A103" t="str">
            <v>Catamount Net Revenue</v>
          </cell>
          <cell r="B103">
            <v>3758149.48</v>
          </cell>
          <cell r="D103">
            <v>3488680.2399999998</v>
          </cell>
          <cell r="F103">
            <v>1516554.76</v>
          </cell>
          <cell r="H103">
            <v>4507841.84</v>
          </cell>
          <cell r="I103">
            <v>0</v>
          </cell>
          <cell r="J103">
            <v>4564571.76</v>
          </cell>
          <cell r="K103">
            <v>0</v>
          </cell>
          <cell r="L103">
            <v>4803757.45</v>
          </cell>
        </row>
        <row r="104">
          <cell r="A104" t="str">
            <v>Catamount Net to Gross %</v>
          </cell>
          <cell r="B104">
            <v>0.54400000115801672</v>
          </cell>
          <cell r="D104">
            <v>0.55709443751938192</v>
          </cell>
          <cell r="F104">
            <v>0.49743950415944782</v>
          </cell>
          <cell r="H104">
            <v>0.49704481748873963</v>
          </cell>
          <cell r="I104">
            <v>0</v>
          </cell>
          <cell r="J104">
            <v>0.49757859320528025</v>
          </cell>
          <cell r="K104">
            <v>0</v>
          </cell>
          <cell r="L104">
            <v>0.4997017605598274</v>
          </cell>
        </row>
        <row r="105">
          <cell r="A105">
            <v>0</v>
          </cell>
          <cell r="B105">
            <v>0</v>
          </cell>
          <cell r="C105">
            <v>0</v>
          </cell>
          <cell r="D105">
            <v>0</v>
          </cell>
          <cell r="E105">
            <v>0</v>
          </cell>
          <cell r="F105">
            <v>0</v>
          </cell>
          <cell r="G105">
            <v>0</v>
          </cell>
          <cell r="H105">
            <v>0</v>
          </cell>
          <cell r="I105">
            <v>0</v>
          </cell>
          <cell r="J105">
            <v>0</v>
          </cell>
          <cell r="K105">
            <v>0</v>
          </cell>
          <cell r="L105">
            <v>0</v>
          </cell>
        </row>
        <row r="106">
          <cell r="A106" t="str">
            <v>Cigna IP &amp; OP Revenue</v>
          </cell>
          <cell r="B106">
            <v>22471605.210000001</v>
          </cell>
          <cell r="C106">
            <v>0</v>
          </cell>
          <cell r="D106">
            <v>8824970.5</v>
          </cell>
          <cell r="E106">
            <v>0</v>
          </cell>
          <cell r="F106">
            <v>6057194</v>
          </cell>
          <cell r="G106">
            <v>0</v>
          </cell>
          <cell r="H106">
            <v>22821748.281015623</v>
          </cell>
          <cell r="I106">
            <v>0</v>
          </cell>
          <cell r="J106">
            <v>23083932.211977646</v>
          </cell>
          <cell r="K106">
            <v>0</v>
          </cell>
          <cell r="L106">
            <v>24197407.98</v>
          </cell>
        </row>
        <row r="107">
          <cell r="A107" t="str">
            <v>Cigna C/A</v>
          </cell>
          <cell r="B107">
            <v>2134802.4949500002</v>
          </cell>
          <cell r="C107">
            <v>0</v>
          </cell>
          <cell r="D107">
            <v>764005.19750000001</v>
          </cell>
          <cell r="E107">
            <v>0</v>
          </cell>
          <cell r="F107">
            <v>367714.43000000005</v>
          </cell>
          <cell r="G107">
            <v>0</v>
          </cell>
          <cell r="H107">
            <v>2168066.0866964841</v>
          </cell>
          <cell r="I107">
            <v>0</v>
          </cell>
          <cell r="J107">
            <v>2192973.5601378763</v>
          </cell>
          <cell r="K107">
            <v>0</v>
          </cell>
          <cell r="L107">
            <v>2298753.7581000002</v>
          </cell>
        </row>
        <row r="108">
          <cell r="A108" t="str">
            <v>Cigna Net Revenue</v>
          </cell>
          <cell r="B108">
            <v>20336802.715050001</v>
          </cell>
          <cell r="C108">
            <v>0</v>
          </cell>
          <cell r="D108">
            <v>8060965.3025000002</v>
          </cell>
          <cell r="E108">
            <v>0</v>
          </cell>
          <cell r="F108">
            <v>5689479.5700000003</v>
          </cell>
          <cell r="G108">
            <v>0</v>
          </cell>
          <cell r="H108">
            <v>20653682.19431914</v>
          </cell>
          <cell r="I108">
            <v>0</v>
          </cell>
          <cell r="J108">
            <v>20890958.65183977</v>
          </cell>
          <cell r="K108">
            <v>0</v>
          </cell>
          <cell r="L108">
            <v>21898654.221900001</v>
          </cell>
        </row>
        <row r="109">
          <cell r="A109" t="str">
            <v>Cigna Net to Gross %</v>
          </cell>
          <cell r="B109">
            <v>0.90500000000000003</v>
          </cell>
          <cell r="C109">
            <v>0</v>
          </cell>
          <cell r="D109">
            <v>0.91342688369326563</v>
          </cell>
          <cell r="E109">
            <v>0</v>
          </cell>
          <cell r="F109">
            <v>0.939292941583182</v>
          </cell>
          <cell r="G109">
            <v>0</v>
          </cell>
          <cell r="H109">
            <v>0.90500000000000003</v>
          </cell>
          <cell r="I109">
            <v>0</v>
          </cell>
          <cell r="J109">
            <v>0.90500000000000003</v>
          </cell>
          <cell r="K109">
            <v>0</v>
          </cell>
          <cell r="L109">
            <v>0.90500000000000003</v>
          </cell>
        </row>
        <row r="110">
          <cell r="A110">
            <v>0</v>
          </cell>
          <cell r="B110">
            <v>0</v>
          </cell>
          <cell r="C110">
            <v>0</v>
          </cell>
          <cell r="D110">
            <v>0</v>
          </cell>
          <cell r="E110">
            <v>0</v>
          </cell>
          <cell r="F110">
            <v>0</v>
          </cell>
          <cell r="G110">
            <v>0</v>
          </cell>
          <cell r="H110">
            <v>0</v>
          </cell>
          <cell r="I110">
            <v>0</v>
          </cell>
          <cell r="J110">
            <v>0</v>
          </cell>
          <cell r="K110">
            <v>0</v>
          </cell>
          <cell r="L110">
            <v>0</v>
          </cell>
        </row>
        <row r="111">
          <cell r="A111" t="str">
            <v>Workers Comp IP &amp; OP Revenue</v>
          </cell>
          <cell r="B111">
            <v>3403656</v>
          </cell>
          <cell r="C111">
            <v>0</v>
          </cell>
          <cell r="D111">
            <v>3497349</v>
          </cell>
          <cell r="E111">
            <v>0</v>
          </cell>
          <cell r="F111">
            <v>1215717</v>
          </cell>
          <cell r="G111">
            <v>0</v>
          </cell>
          <cell r="H111">
            <v>3588419.2435170058</v>
          </cell>
          <cell r="I111">
            <v>0</v>
          </cell>
          <cell r="J111">
            <v>3629417.3739062059</v>
          </cell>
          <cell r="K111">
            <v>0</v>
          </cell>
          <cell r="L111">
            <v>3811434</v>
          </cell>
        </row>
        <row r="112">
          <cell r="A112" t="str">
            <v>Workers Comp C/A</v>
          </cell>
          <cell r="B112">
            <v>636105.95025171782</v>
          </cell>
          <cell r="C112">
            <v>0</v>
          </cell>
          <cell r="D112">
            <v>453020.46200000006</v>
          </cell>
          <cell r="E112">
            <v>0</v>
          </cell>
          <cell r="F112">
            <v>377259.54300000001</v>
          </cell>
          <cell r="G112">
            <v>0</v>
          </cell>
          <cell r="H112">
            <v>865354.64538490912</v>
          </cell>
          <cell r="I112">
            <v>0</v>
          </cell>
          <cell r="J112">
            <v>875241.42844362976</v>
          </cell>
          <cell r="K112">
            <v>0</v>
          </cell>
          <cell r="L112">
            <v>934061.60192620149</v>
          </cell>
        </row>
        <row r="113">
          <cell r="A113" t="str">
            <v>Workers Comp Net Revenue</v>
          </cell>
          <cell r="B113">
            <v>2767550.0497482819</v>
          </cell>
          <cell r="C113">
            <v>0</v>
          </cell>
          <cell r="D113">
            <v>3044328.5379999997</v>
          </cell>
          <cell r="E113">
            <v>0</v>
          </cell>
          <cell r="F113">
            <v>838457.45699999994</v>
          </cell>
          <cell r="G113">
            <v>0</v>
          </cell>
          <cell r="H113">
            <v>2723064.5981320967</v>
          </cell>
          <cell r="I113">
            <v>0</v>
          </cell>
          <cell r="J113">
            <v>2754175.9454625761</v>
          </cell>
          <cell r="K113">
            <v>0</v>
          </cell>
          <cell r="L113">
            <v>2877372.3980737985</v>
          </cell>
        </row>
        <row r="114">
          <cell r="A114" t="str">
            <v>Workers Comp Net to Gross %</v>
          </cell>
          <cell r="B114">
            <v>0.81311097530075949</v>
          </cell>
          <cell r="C114">
            <v>0</v>
          </cell>
          <cell r="D114">
            <v>0.87046747064705288</v>
          </cell>
          <cell r="E114">
            <v>0</v>
          </cell>
          <cell r="F114">
            <v>0.68968144477703275</v>
          </cell>
          <cell r="G114">
            <v>0</v>
          </cell>
          <cell r="H114">
            <v>0.75884795319044829</v>
          </cell>
          <cell r="I114">
            <v>0</v>
          </cell>
          <cell r="J114">
            <v>0.75884795319044829</v>
          </cell>
          <cell r="K114">
            <v>0</v>
          </cell>
          <cell r="L114">
            <v>0.75493171286025118</v>
          </cell>
        </row>
        <row r="115">
          <cell r="A115">
            <v>0</v>
          </cell>
          <cell r="B115">
            <v>0</v>
          </cell>
          <cell r="C115">
            <v>0</v>
          </cell>
          <cell r="D115">
            <v>0</v>
          </cell>
          <cell r="E115">
            <v>0</v>
          </cell>
          <cell r="F115">
            <v>0</v>
          </cell>
          <cell r="G115">
            <v>0</v>
          </cell>
          <cell r="H115">
            <v>0</v>
          </cell>
          <cell r="I115">
            <v>0</v>
          </cell>
          <cell r="J115">
            <v>0</v>
          </cell>
          <cell r="K115">
            <v>0</v>
          </cell>
          <cell r="L115">
            <v>0</v>
          </cell>
        </row>
        <row r="116">
          <cell r="A116" t="str">
            <v>Other Payor Revenue</v>
          </cell>
          <cell r="B116">
            <v>36304460.789999999</v>
          </cell>
          <cell r="C116">
            <v>0</v>
          </cell>
          <cell r="D116">
            <v>39416855.5</v>
          </cell>
          <cell r="E116">
            <v>0</v>
          </cell>
          <cell r="F116">
            <v>14643908</v>
          </cell>
          <cell r="G116">
            <v>0</v>
          </cell>
          <cell r="H116">
            <v>38781591.935812831</v>
          </cell>
          <cell r="I116">
            <v>0</v>
          </cell>
          <cell r="J116">
            <v>36324994.014759123</v>
          </cell>
          <cell r="K116">
            <v>0</v>
          </cell>
          <cell r="L116">
            <v>38065741.019999996</v>
          </cell>
        </row>
        <row r="117">
          <cell r="A117" t="str">
            <v>Other C/A</v>
          </cell>
          <cell r="B117">
            <v>12331587.225257743</v>
          </cell>
          <cell r="C117">
            <v>0</v>
          </cell>
          <cell r="D117">
            <v>12456100.910850001</v>
          </cell>
          <cell r="E117">
            <v>0</v>
          </cell>
          <cell r="F117">
            <v>5558428</v>
          </cell>
          <cell r="G117">
            <v>0</v>
          </cell>
          <cell r="H117">
            <v>12926940.365607833</v>
          </cell>
          <cell r="I117">
            <v>0</v>
          </cell>
          <cell r="J117">
            <v>11210888.74551985</v>
          </cell>
          <cell r="K117">
            <v>0</v>
          </cell>
          <cell r="L117">
            <v>11561969.097367717</v>
          </cell>
        </row>
        <row r="118">
          <cell r="A118" t="str">
            <v>Bad Debt</v>
          </cell>
          <cell r="B118">
            <v>9292541</v>
          </cell>
          <cell r="C118">
            <v>0</v>
          </cell>
          <cell r="D118">
            <v>7581672</v>
          </cell>
          <cell r="E118">
            <v>0</v>
          </cell>
          <cell r="F118">
            <v>2116394</v>
          </cell>
          <cell r="G118">
            <v>0</v>
          </cell>
          <cell r="H118">
            <v>9538534</v>
          </cell>
          <cell r="I118">
            <v>0</v>
          </cell>
          <cell r="J118">
            <v>9209789</v>
          </cell>
          <cell r="K118">
            <v>0</v>
          </cell>
          <cell r="L118">
            <v>9647180</v>
          </cell>
        </row>
        <row r="119">
          <cell r="A119" t="str">
            <v>Medicaid DPS</v>
          </cell>
          <cell r="B119">
            <v>-4207111</v>
          </cell>
          <cell r="C119">
            <v>0</v>
          </cell>
          <cell r="D119">
            <v>-3935233.52</v>
          </cell>
          <cell r="E119">
            <v>0</v>
          </cell>
          <cell r="F119">
            <v>-1414395</v>
          </cell>
          <cell r="G119">
            <v>0</v>
          </cell>
          <cell r="H119">
            <v>-4356823</v>
          </cell>
          <cell r="I119">
            <v>0</v>
          </cell>
          <cell r="J119">
            <v>-5336685</v>
          </cell>
          <cell r="K119">
            <v>0</v>
          </cell>
          <cell r="L119">
            <v>-5336685</v>
          </cell>
        </row>
        <row r="120">
          <cell r="A120" t="str">
            <v>Other Net Revenue</v>
          </cell>
          <cell r="B120">
            <v>18887443.564742256</v>
          </cell>
          <cell r="C120">
            <v>0</v>
          </cell>
          <cell r="D120">
            <v>23314316.109149996</v>
          </cell>
          <cell r="E120">
            <v>0</v>
          </cell>
          <cell r="F120">
            <v>8383481</v>
          </cell>
          <cell r="G120">
            <v>0</v>
          </cell>
          <cell r="H120">
            <v>20672940.570204996</v>
          </cell>
          <cell r="I120">
            <v>0</v>
          </cell>
          <cell r="J120">
            <v>21241001.269239273</v>
          </cell>
          <cell r="K120">
            <v>0</v>
          </cell>
          <cell r="L120">
            <v>22193276.922632277</v>
          </cell>
        </row>
        <row r="121">
          <cell r="A121">
            <v>0</v>
          </cell>
          <cell r="B121">
            <v>0</v>
          </cell>
          <cell r="C121">
            <v>0</v>
          </cell>
          <cell r="D121">
            <v>0</v>
          </cell>
          <cell r="E121">
            <v>0</v>
          </cell>
          <cell r="F121">
            <v>0</v>
          </cell>
          <cell r="G121">
            <v>0</v>
          </cell>
          <cell r="H121">
            <v>0</v>
          </cell>
          <cell r="I121">
            <v>0</v>
          </cell>
          <cell r="J121">
            <v>0</v>
          </cell>
          <cell r="K121">
            <v>0</v>
          </cell>
          <cell r="L121">
            <v>0</v>
          </cell>
        </row>
        <row r="122">
          <cell r="A122" t="str">
            <v>Gross Patient Revenue</v>
          </cell>
          <cell r="B122">
            <v>442501944</v>
          </cell>
          <cell r="C122">
            <v>0</v>
          </cell>
          <cell r="D122">
            <v>386252247.05000007</v>
          </cell>
          <cell r="E122">
            <v>0</v>
          </cell>
          <cell r="F122">
            <v>145479540</v>
          </cell>
          <cell r="G122">
            <v>0</v>
          </cell>
          <cell r="H122">
            <v>433569736</v>
          </cell>
          <cell r="I122">
            <v>0</v>
          </cell>
          <cell r="J122">
            <v>438561382</v>
          </cell>
          <cell r="K122">
            <v>0</v>
          </cell>
          <cell r="L122">
            <v>459389531</v>
          </cell>
        </row>
        <row r="123">
          <cell r="A123" t="str">
            <v>Contractual Allowance ( w/ DPS )</v>
          </cell>
          <cell r="B123">
            <v>230817672.00860581</v>
          </cell>
          <cell r="C123">
            <v>0</v>
          </cell>
          <cell r="D123">
            <v>193783607.26050121</v>
          </cell>
          <cell r="E123">
            <v>0</v>
          </cell>
          <cell r="F123">
            <v>75207559.786535859</v>
          </cell>
          <cell r="G123">
            <v>0</v>
          </cell>
          <cell r="H123">
            <v>223441118.69811788</v>
          </cell>
          <cell r="I123">
            <v>0</v>
          </cell>
          <cell r="J123">
            <v>226446412.18794137</v>
          </cell>
          <cell r="K123">
            <v>0</v>
          </cell>
          <cell r="L123">
            <v>241568824.90445679</v>
          </cell>
        </row>
        <row r="124">
          <cell r="A124" t="str">
            <v>Net Patient Revenue</v>
          </cell>
          <cell r="B124">
            <v>211684271.99139419</v>
          </cell>
          <cell r="C124">
            <v>0</v>
          </cell>
          <cell r="D124">
            <v>192468639.78949887</v>
          </cell>
          <cell r="E124">
            <v>0</v>
          </cell>
          <cell r="F124">
            <v>70271980.213464141</v>
          </cell>
          <cell r="G124">
            <v>0</v>
          </cell>
          <cell r="H124">
            <v>210128617.30188212</v>
          </cell>
          <cell r="I124">
            <v>0</v>
          </cell>
          <cell r="J124">
            <v>212114969.81205863</v>
          </cell>
          <cell r="K124">
            <v>0</v>
          </cell>
          <cell r="L124">
            <v>217820706.09554321</v>
          </cell>
        </row>
        <row r="125">
          <cell r="A125" t="str">
            <v>Total Net To Gross %  ( w/ DPS )</v>
          </cell>
          <cell r="B125">
            <v>0.47838043394312002</v>
          </cell>
          <cell r="C125">
            <v>0</v>
          </cell>
          <cell r="D125">
            <v>0.4982977866393718</v>
          </cell>
          <cell r="E125">
            <v>0</v>
          </cell>
          <cell r="F125">
            <v>0.48303686012111491</v>
          </cell>
          <cell r="G125">
            <v>0</v>
          </cell>
          <cell r="H125">
            <v>0.48464779677768405</v>
          </cell>
          <cell r="I125">
            <v>0</v>
          </cell>
          <cell r="J125">
            <v>0.4836608477580423</v>
          </cell>
          <cell r="K125">
            <v>0</v>
          </cell>
          <cell r="L125">
            <v>0.47415252502901117</v>
          </cell>
        </row>
        <row r="126">
          <cell r="A126">
            <v>0</v>
          </cell>
          <cell r="B126">
            <v>0</v>
          </cell>
          <cell r="C126">
            <v>0</v>
          </cell>
          <cell r="D126">
            <v>0</v>
          </cell>
          <cell r="E126">
            <v>0</v>
          </cell>
          <cell r="F126">
            <v>0</v>
          </cell>
          <cell r="G126">
            <v>0</v>
          </cell>
          <cell r="H126">
            <v>0</v>
          </cell>
          <cell r="I126">
            <v>0</v>
          </cell>
          <cell r="J126">
            <v>0</v>
          </cell>
          <cell r="K126">
            <v>0</v>
          </cell>
          <cell r="L126">
            <v>0</v>
          </cell>
        </row>
        <row r="127">
          <cell r="A127" t="str">
            <v>Gross Patient Revenue</v>
          </cell>
          <cell r="B127">
            <v>442501944</v>
          </cell>
          <cell r="C127">
            <v>0</v>
          </cell>
          <cell r="D127">
            <v>386252247.05000007</v>
          </cell>
          <cell r="E127">
            <v>0</v>
          </cell>
          <cell r="F127">
            <v>145479540</v>
          </cell>
          <cell r="G127">
            <v>0</v>
          </cell>
          <cell r="H127">
            <v>433569736</v>
          </cell>
          <cell r="I127">
            <v>0</v>
          </cell>
          <cell r="J127">
            <v>438561382</v>
          </cell>
          <cell r="K127">
            <v>0</v>
          </cell>
          <cell r="L127">
            <v>459389531</v>
          </cell>
        </row>
        <row r="128">
          <cell r="A128" t="str">
            <v>Contractual Allowance (w/ DPS &amp; w/o PY Adj)</v>
          </cell>
          <cell r="B128">
            <v>230719344.2788308</v>
          </cell>
          <cell r="C128">
            <v>0</v>
          </cell>
          <cell r="D128">
            <v>193406767.01050121</v>
          </cell>
          <cell r="E128">
            <v>0</v>
          </cell>
          <cell r="F128">
            <v>75167700.786535859</v>
          </cell>
          <cell r="G128">
            <v>0</v>
          </cell>
          <cell r="H128">
            <v>223156118.69811788</v>
          </cell>
          <cell r="I128">
            <v>0</v>
          </cell>
          <cell r="J128">
            <v>226350569.18794137</v>
          </cell>
          <cell r="K128">
            <v>0</v>
          </cell>
          <cell r="L128">
            <v>241471601.76525679</v>
          </cell>
        </row>
        <row r="129">
          <cell r="A129" t="str">
            <v>Net Patient Revenue</v>
          </cell>
          <cell r="B129">
            <v>211782599.7211692</v>
          </cell>
          <cell r="C129">
            <v>0</v>
          </cell>
          <cell r="D129">
            <v>192845480.03949887</v>
          </cell>
          <cell r="E129">
            <v>0</v>
          </cell>
          <cell r="F129">
            <v>70311839.213464141</v>
          </cell>
          <cell r="G129">
            <v>0</v>
          </cell>
          <cell r="H129">
            <v>210413617.30188212</v>
          </cell>
          <cell r="I129">
            <v>0</v>
          </cell>
          <cell r="J129">
            <v>212210812.81205863</v>
          </cell>
          <cell r="K129">
            <v>0</v>
          </cell>
          <cell r="L129">
            <v>217917929.23474321</v>
          </cell>
        </row>
        <row r="130">
          <cell r="A130" t="str">
            <v>Total Net To Gross % (w/ DPS &amp; w/o PY Adj)</v>
          </cell>
          <cell r="B130">
            <v>0.47860264252572232</v>
          </cell>
          <cell r="C130">
            <v>0</v>
          </cell>
          <cell r="D130">
            <v>0.4992734191512293</v>
          </cell>
          <cell r="E130">
            <v>0</v>
          </cell>
          <cell r="F130">
            <v>0.48331084366546762</v>
          </cell>
          <cell r="G130">
            <v>0</v>
          </cell>
          <cell r="H130">
            <v>0.48530513048051427</v>
          </cell>
          <cell r="I130">
            <v>0</v>
          </cell>
          <cell r="J130">
            <v>0.4838793872919222</v>
          </cell>
          <cell r="K130">
            <v>0</v>
          </cell>
          <cell r="L130">
            <v>0.47436416054231589</v>
          </cell>
        </row>
        <row r="131">
          <cell r="A131">
            <v>0</v>
          </cell>
          <cell r="B131">
            <v>0</v>
          </cell>
          <cell r="C131">
            <v>0</v>
          </cell>
          <cell r="D131">
            <v>0</v>
          </cell>
          <cell r="E131">
            <v>0</v>
          </cell>
          <cell r="F131">
            <v>0</v>
          </cell>
          <cell r="G131">
            <v>0</v>
          </cell>
          <cell r="H131">
            <v>0</v>
          </cell>
          <cell r="I131">
            <v>0</v>
          </cell>
          <cell r="J131">
            <v>0</v>
          </cell>
          <cell r="K131">
            <v>0</v>
          </cell>
          <cell r="L131">
            <v>0</v>
          </cell>
        </row>
        <row r="132">
          <cell r="A132">
            <v>0</v>
          </cell>
          <cell r="B132">
            <v>211684271.99139419</v>
          </cell>
          <cell r="C132">
            <v>0</v>
          </cell>
          <cell r="D132">
            <v>192468639.78949881</v>
          </cell>
          <cell r="E132">
            <v>0</v>
          </cell>
          <cell r="F132">
            <v>70271980.213464156</v>
          </cell>
          <cell r="G132">
            <v>0</v>
          </cell>
          <cell r="H132">
            <v>210128617.30188206</v>
          </cell>
          <cell r="I132">
            <v>0</v>
          </cell>
          <cell r="J132">
            <v>212114969.81205857</v>
          </cell>
          <cell r="K132">
            <v>0</v>
          </cell>
          <cell r="L132">
            <v>217820706.09554315</v>
          </cell>
        </row>
      </sheetData>
      <sheetData sheetId="17"/>
      <sheetData sheetId="18">
        <row r="4">
          <cell r="C4" t="str">
            <v>BY 2014</v>
          </cell>
        </row>
      </sheetData>
      <sheetData sheetId="19">
        <row r="43">
          <cell r="L43">
            <v>500000</v>
          </cell>
        </row>
      </sheetData>
      <sheetData sheetId="20"/>
      <sheetData sheetId="21"/>
      <sheetData sheetId="22">
        <row r="50">
          <cell r="Z50">
            <v>49943.16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row r="12">
          <cell r="J12">
            <v>9209789</v>
          </cell>
        </row>
      </sheetData>
      <sheetData sheetId="12"/>
      <sheetData sheetId="13"/>
      <sheetData sheetId="14"/>
      <sheetData sheetId="15">
        <row r="8">
          <cell r="A8" t="str">
            <v>Medicare IP DRG Revenue</v>
          </cell>
          <cell r="B8">
            <v>0</v>
          </cell>
          <cell r="C8">
            <v>84086444</v>
          </cell>
          <cell r="D8">
            <v>0.46858770897908969</v>
          </cell>
          <cell r="E8">
            <v>0</v>
          </cell>
          <cell r="F8">
            <v>71773311.519999996</v>
          </cell>
          <cell r="G8">
            <v>0.45657033412743969</v>
          </cell>
          <cell r="I8">
            <v>25087987</v>
          </cell>
          <cell r="J8">
            <v>0.45317809639270012</v>
          </cell>
          <cell r="K8">
            <v>0</v>
          </cell>
          <cell r="L8">
            <v>76303323.151364267</v>
          </cell>
          <cell r="M8">
            <v>0.45317809639270001</v>
          </cell>
          <cell r="N8">
            <v>2383472</v>
          </cell>
          <cell r="O8">
            <v>0</v>
          </cell>
          <cell r="P8">
            <v>79579841.956636712</v>
          </cell>
          <cell r="Q8">
            <v>0.46717017016990031</v>
          </cell>
          <cell r="R8"/>
          <cell r="S8">
            <v>0</v>
          </cell>
          <cell r="T8">
            <v>82899005</v>
          </cell>
          <cell r="U8">
            <v>0.467170171702258</v>
          </cell>
          <cell r="V8"/>
        </row>
        <row r="9">
          <cell r="A9" t="str">
            <v>Medicare IP Swing Revenue</v>
          </cell>
          <cell r="B9">
            <v>0</v>
          </cell>
          <cell r="C9">
            <v>452683</v>
          </cell>
          <cell r="D9">
            <v>2.5226621530550306E-3</v>
          </cell>
          <cell r="E9">
            <v>0</v>
          </cell>
          <cell r="F9">
            <v>812147.85000000009</v>
          </cell>
          <cell r="G9">
            <v>5.1663021725290711E-3</v>
          </cell>
          <cell r="I9">
            <v>186531</v>
          </cell>
          <cell r="J9">
            <v>3.369411961917341E-3</v>
          </cell>
          <cell r="K9">
            <v>0</v>
          </cell>
          <cell r="L9">
            <v>567320.73285700963</v>
          </cell>
          <cell r="M9">
            <v>3.3694119619173406E-3</v>
          </cell>
          <cell r="N9"/>
          <cell r="O9">
            <v>0</v>
          </cell>
          <cell r="P9">
            <v>573960.60052093468</v>
          </cell>
          <cell r="Q9">
            <v>3.369411961917341E-3</v>
          </cell>
          <cell r="R9"/>
          <cell r="S9">
            <v>0</v>
          </cell>
          <cell r="T9">
            <v>597900</v>
          </cell>
          <cell r="U9">
            <v>3.3694137301259535E-3</v>
          </cell>
          <cell r="V9"/>
        </row>
        <row r="10">
          <cell r="A10" t="str">
            <v>Medicare IP Rehab Revenue</v>
          </cell>
          <cell r="B10">
            <v>0</v>
          </cell>
          <cell r="C10">
            <v>0</v>
          </cell>
          <cell r="D10">
            <v>0</v>
          </cell>
          <cell r="E10">
            <v>0</v>
          </cell>
          <cell r="F10">
            <v>5296299.7499999972</v>
          </cell>
          <cell r="G10">
            <v>3.3691260655052103E-2</v>
          </cell>
          <cell r="I10">
            <v>0</v>
          </cell>
          <cell r="J10">
            <v>0</v>
          </cell>
          <cell r="K10">
            <v>0</v>
          </cell>
          <cell r="L10">
            <v>0</v>
          </cell>
          <cell r="M10">
            <v>0</v>
          </cell>
          <cell r="N10"/>
          <cell r="O10">
            <v>0</v>
          </cell>
          <cell r="P10">
            <v>0</v>
          </cell>
          <cell r="Q10">
            <v>0</v>
          </cell>
          <cell r="R10"/>
          <cell r="S10">
            <v>0</v>
          </cell>
          <cell r="T10">
            <v>0</v>
          </cell>
          <cell r="U10">
            <v>0</v>
          </cell>
          <cell r="V10"/>
        </row>
        <row r="11">
          <cell r="A11" t="str">
            <v>Medicare IP Psych Revenue</v>
          </cell>
          <cell r="B11">
            <v>0</v>
          </cell>
          <cell r="C11">
            <v>4262253</v>
          </cell>
          <cell r="D11">
            <v>2.3752215854903461E-2</v>
          </cell>
          <cell r="E11">
            <v>0</v>
          </cell>
          <cell r="F11">
            <v>4655682.2100000018</v>
          </cell>
          <cell r="G11">
            <v>2.9616111298118877E-2</v>
          </cell>
          <cell r="I11">
            <v>1703912</v>
          </cell>
          <cell r="J11">
            <v>3.0778698848204857E-2</v>
          </cell>
          <cell r="K11">
            <v>0</v>
          </cell>
          <cell r="L11">
            <v>5182326.8226935621</v>
          </cell>
          <cell r="M11">
            <v>3.077869884820485E-2</v>
          </cell>
          <cell r="N11"/>
          <cell r="O11">
            <v>0</v>
          </cell>
          <cell r="P11">
            <v>5242980.2807834987</v>
          </cell>
          <cell r="Q11">
            <v>3.0778698848204854E-2</v>
          </cell>
          <cell r="R11"/>
          <cell r="S11">
            <v>0</v>
          </cell>
          <cell r="T11">
            <v>5461658</v>
          </cell>
          <cell r="U11">
            <v>3.0778701211661239E-2</v>
          </cell>
          <cell r="V11"/>
        </row>
        <row r="12">
          <cell r="A12" t="str">
            <v>Medicare IP U&amp;C Revenue</v>
          </cell>
          <cell r="B12">
            <v>0</v>
          </cell>
          <cell r="C12">
            <v>11481650</v>
          </cell>
          <cell r="D12">
            <v>6.39836793288555E-2</v>
          </cell>
          <cell r="E12">
            <v>0</v>
          </cell>
          <cell r="F12">
            <v>7647123</v>
          </cell>
          <cell r="G12">
            <v>4.8645512228465575E-2</v>
          </cell>
          <cell r="I12">
            <v>3303495</v>
          </cell>
          <cell r="J12">
            <v>5.9672845634956798E-2</v>
          </cell>
          <cell r="K12">
            <v>0</v>
          </cell>
          <cell r="L12">
            <v>10047344.432772391</v>
          </cell>
          <cell r="M12">
            <v>5.9672845634956784E-2</v>
          </cell>
          <cell r="N12"/>
          <cell r="O12">
            <v>0</v>
          </cell>
          <cell r="P12">
            <v>10164937.592238851</v>
          </cell>
          <cell r="Q12">
            <v>5.9672845634956798E-2</v>
          </cell>
          <cell r="R12"/>
          <cell r="S12">
            <v>0</v>
          </cell>
          <cell r="T12">
            <v>10588903</v>
          </cell>
          <cell r="U12">
            <v>5.9672846889399396E-2</v>
          </cell>
          <cell r="V12"/>
        </row>
        <row r="13">
          <cell r="A13" t="str">
            <v>Medicaid IP DRG Revenue</v>
          </cell>
          <cell r="B13">
            <v>0</v>
          </cell>
          <cell r="C13">
            <v>15091568</v>
          </cell>
          <cell r="D13">
            <v>8.4100634271347507E-2</v>
          </cell>
          <cell r="E13">
            <v>0</v>
          </cell>
          <cell r="F13">
            <v>15441147.540000005</v>
          </cell>
          <cell r="G13">
            <v>9.8225506700835241E-2</v>
          </cell>
          <cell r="I13">
            <v>4335163</v>
          </cell>
          <cell r="J13">
            <v>7.8308431676565649E-2</v>
          </cell>
          <cell r="K13">
            <v>0</v>
          </cell>
          <cell r="L13">
            <v>13185089.074816478</v>
          </cell>
          <cell r="M13">
            <v>7.8308431676565635E-2</v>
          </cell>
          <cell r="N13"/>
          <cell r="O13">
            <v>0</v>
          </cell>
          <cell r="P13">
            <v>13339406.0978397</v>
          </cell>
          <cell r="Q13">
            <v>7.8308431676565649E-2</v>
          </cell>
          <cell r="R13"/>
          <cell r="S13">
            <v>0</v>
          </cell>
          <cell r="T13">
            <v>13895774</v>
          </cell>
          <cell r="U13">
            <v>7.8308432357128685E-2</v>
          </cell>
          <cell r="V13"/>
        </row>
        <row r="14">
          <cell r="A14" t="str">
            <v>Medicaid IP Rehab Revenue</v>
          </cell>
          <cell r="B14">
            <v>0</v>
          </cell>
          <cell r="C14">
            <v>0</v>
          </cell>
          <cell r="D14">
            <v>0</v>
          </cell>
          <cell r="E14">
            <v>0</v>
          </cell>
          <cell r="F14">
            <v>570444</v>
          </cell>
          <cell r="G14">
            <v>3.6287556219057565E-3</v>
          </cell>
          <cell r="I14">
            <v>0</v>
          </cell>
          <cell r="J14">
            <v>0</v>
          </cell>
          <cell r="K14">
            <v>0</v>
          </cell>
          <cell r="L14">
            <v>0</v>
          </cell>
          <cell r="M14">
            <v>0</v>
          </cell>
          <cell r="N14"/>
          <cell r="O14">
            <v>0</v>
          </cell>
          <cell r="P14">
            <v>0</v>
          </cell>
          <cell r="Q14">
            <v>0</v>
          </cell>
          <cell r="R14"/>
          <cell r="S14">
            <v>0</v>
          </cell>
          <cell r="T14">
            <v>0</v>
          </cell>
          <cell r="U14">
            <v>0</v>
          </cell>
          <cell r="V14">
            <v>0</v>
          </cell>
        </row>
        <row r="15">
          <cell r="A15" t="str">
            <v>Medicaid IP Psych Revenue</v>
          </cell>
          <cell r="B15">
            <v>0</v>
          </cell>
          <cell r="C15">
            <v>2771037</v>
          </cell>
          <cell r="D15">
            <v>1.5442130949505842E-2</v>
          </cell>
          <cell r="E15">
            <v>0</v>
          </cell>
          <cell r="F15">
            <v>2973449.22</v>
          </cell>
          <cell r="G15">
            <v>1.8914951465045276E-2</v>
          </cell>
          <cell r="I15">
            <v>1266310</v>
          </cell>
          <cell r="J15">
            <v>2.2874053436134197E-2</v>
          </cell>
          <cell r="K15">
            <v>0</v>
          </cell>
          <cell r="L15">
            <v>3851391.5500595598</v>
          </cell>
          <cell r="M15">
            <v>2.2874053436134193E-2</v>
          </cell>
          <cell r="N15"/>
          <cell r="O15">
            <v>0</v>
          </cell>
          <cell r="P15">
            <v>3896467.8688564622</v>
          </cell>
          <cell r="Q15">
            <v>2.2874053436134197E-2</v>
          </cell>
          <cell r="R15"/>
          <cell r="S15">
            <v>0</v>
          </cell>
          <cell r="T15">
            <v>4058984</v>
          </cell>
          <cell r="U15">
            <v>2.2874053219537654E-2</v>
          </cell>
          <cell r="V15">
            <v>0</v>
          </cell>
        </row>
        <row r="16">
          <cell r="A16" t="str">
            <v>Medicaid Level II Revenue</v>
          </cell>
          <cell r="B16">
            <v>0</v>
          </cell>
          <cell r="C16">
            <v>3327338</v>
          </cell>
          <cell r="D16">
            <v>1.8542224123772749E-2</v>
          </cell>
          <cell r="E16">
            <v>0</v>
          </cell>
          <cell r="F16">
            <v>3107892</v>
          </cell>
          <cell r="G16">
            <v>1.977018001289509E-2</v>
          </cell>
          <cell r="I16">
            <v>852055</v>
          </cell>
          <cell r="J16">
            <v>1.5391137715508306E-2</v>
          </cell>
          <cell r="K16">
            <v>0</v>
          </cell>
          <cell r="L16">
            <v>2591464.5127859674</v>
          </cell>
          <cell r="M16">
            <v>1.5391137715508305E-2</v>
          </cell>
          <cell r="N16"/>
          <cell r="O16">
            <v>0</v>
          </cell>
          <cell r="P16">
            <v>2621794.7658934174</v>
          </cell>
          <cell r="Q16">
            <v>1.5391137715508308E-2</v>
          </cell>
          <cell r="R16"/>
          <cell r="S16">
            <v>0</v>
          </cell>
          <cell r="T16">
            <v>2731146</v>
          </cell>
          <cell r="U16">
            <v>1.5391137031909311E-2</v>
          </cell>
          <cell r="V16"/>
        </row>
        <row r="17">
          <cell r="A17" t="str">
            <v>Medicaid IP U&amp;C Revenue</v>
          </cell>
          <cell r="B17">
            <v>0</v>
          </cell>
          <cell r="C17">
            <v>4602578</v>
          </cell>
          <cell r="D17">
            <v>2.564874167371807E-2</v>
          </cell>
          <cell r="E17">
            <v>0</v>
          </cell>
          <cell r="F17">
            <v>2535605</v>
          </cell>
          <cell r="G17">
            <v>1.6129700546736132E-2</v>
          </cell>
          <cell r="I17">
            <v>925937</v>
          </cell>
          <cell r="J17">
            <v>1.6725708883680766E-2</v>
          </cell>
          <cell r="K17">
            <v>0</v>
          </cell>
          <cell r="L17">
            <v>2816171.3464218862</v>
          </cell>
          <cell r="M17">
            <v>1.6725708883680763E-2</v>
          </cell>
          <cell r="N17"/>
          <cell r="O17">
            <v>0</v>
          </cell>
          <cell r="P17">
            <v>2849131.5468450431</v>
          </cell>
          <cell r="Q17">
            <v>1.6725708883680766E-2</v>
          </cell>
          <cell r="R17"/>
          <cell r="S17">
            <v>0</v>
          </cell>
          <cell r="T17">
            <v>2967965</v>
          </cell>
          <cell r="U17">
            <v>1.672571002096216E-2</v>
          </cell>
          <cell r="V17"/>
        </row>
        <row r="18">
          <cell r="A18" t="str">
            <v>Blue Cross IP Revenue</v>
          </cell>
          <cell r="B18">
            <v>0</v>
          </cell>
          <cell r="C18">
            <v>28817395</v>
          </cell>
          <cell r="D18">
            <v>0.16059041694991258</v>
          </cell>
          <cell r="E18">
            <v>0</v>
          </cell>
          <cell r="F18">
            <v>16971635.460000001</v>
          </cell>
          <cell r="G18">
            <v>0.1079613732257857</v>
          </cell>
          <cell r="I18">
            <v>6392995</v>
          </cell>
          <cell r="J18">
            <v>0.11548018198303633</v>
          </cell>
          <cell r="K18">
            <v>0</v>
          </cell>
          <cell r="L18">
            <v>19443838.335457366</v>
          </cell>
          <cell r="M18">
            <v>0.11548018198303632</v>
          </cell>
          <cell r="N18"/>
          <cell r="O18">
            <v>0</v>
          </cell>
          <cell r="P18">
            <v>19671407.161958776</v>
          </cell>
          <cell r="Q18">
            <v>0.11548018198303632</v>
          </cell>
          <cell r="R18"/>
          <cell r="S18">
            <v>0</v>
          </cell>
          <cell r="T18">
            <v>20491874</v>
          </cell>
          <cell r="U18">
            <v>0.11548018332766523</v>
          </cell>
          <cell r="V18"/>
        </row>
        <row r="19">
          <cell r="A19" t="str">
            <v>Blue Cross IP Psych Revenue</v>
          </cell>
          <cell r="B19">
            <v>0</v>
          </cell>
          <cell r="C19">
            <v>158838</v>
          </cell>
          <cell r="D19">
            <v>8.8515497835561525E-4</v>
          </cell>
          <cell r="E19">
            <v>0</v>
          </cell>
          <cell r="F19">
            <v>233008</v>
          </cell>
          <cell r="G19">
            <v>1.4822297893378081E-3</v>
          </cell>
          <cell r="I19">
            <v>105556</v>
          </cell>
          <cell r="J19">
            <v>1.9067160367560719E-3</v>
          </cell>
          <cell r="K19">
            <v>0</v>
          </cell>
          <cell r="L19">
            <v>321041.04560343589</v>
          </cell>
          <cell r="M19">
            <v>1.9067160367560714E-3</v>
          </cell>
          <cell r="N19"/>
          <cell r="O19">
            <v>0</v>
          </cell>
          <cell r="P19">
            <v>324798.47933366452</v>
          </cell>
          <cell r="Q19">
            <v>1.9067160367560716E-3</v>
          </cell>
          <cell r="R19"/>
          <cell r="S19">
            <v>0</v>
          </cell>
          <cell r="T19">
            <v>338345</v>
          </cell>
          <cell r="U19">
            <v>1.9067139797950589E-3</v>
          </cell>
          <cell r="V19">
            <v>0</v>
          </cell>
        </row>
        <row r="20">
          <cell r="A20" t="str">
            <v>Blue Shield IP Revenue</v>
          </cell>
          <cell r="B20">
            <v>0</v>
          </cell>
          <cell r="C20">
            <v>821593</v>
          </cell>
          <cell r="D20">
            <v>4.5784833234624274E-3</v>
          </cell>
          <cell r="E20">
            <v>0</v>
          </cell>
          <cell r="F20">
            <v>1632479</v>
          </cell>
          <cell r="G20">
            <v>1.0384660630829823E-2</v>
          </cell>
          <cell r="I20">
            <v>949652</v>
          </cell>
          <cell r="J20">
            <v>1.7154085961361525E-2</v>
          </cell>
          <cell r="K20">
            <v>0</v>
          </cell>
          <cell r="L20">
            <v>2888298.8275360386</v>
          </cell>
          <cell r="M20">
            <v>1.7154085961361521E-2</v>
          </cell>
          <cell r="N20"/>
          <cell r="O20">
            <v>0</v>
          </cell>
          <cell r="P20">
            <v>2922103.2011081623</v>
          </cell>
          <cell r="Q20">
            <v>1.7154085961361525E-2</v>
          </cell>
          <cell r="R20">
            <v>0</v>
          </cell>
          <cell r="S20">
            <v>0</v>
          </cell>
          <cell r="T20">
            <v>3043980</v>
          </cell>
          <cell r="U20">
            <v>1.7154085977970898E-2</v>
          </cell>
          <cell r="V20">
            <v>0</v>
          </cell>
        </row>
        <row r="21">
          <cell r="A21" t="str">
            <v>M'care HMO IP Revenue</v>
          </cell>
          <cell r="B21">
            <v>0</v>
          </cell>
          <cell r="C21">
            <v>4925548</v>
          </cell>
          <cell r="D21">
            <v>2.7448553452760323E-2</v>
          </cell>
          <cell r="E21">
            <v>0</v>
          </cell>
          <cell r="F21">
            <v>5527346.5</v>
          </cell>
          <cell r="G21">
            <v>3.5161014378442247E-2</v>
          </cell>
          <cell r="I21">
            <v>1718597</v>
          </cell>
          <cell r="J21">
            <v>3.1043962073410085E-2</v>
          </cell>
          <cell r="K21">
            <v>0</v>
          </cell>
          <cell r="L21">
            <v>5226990.202839518</v>
          </cell>
          <cell r="M21">
            <v>3.1043962073410081E-2</v>
          </cell>
          <cell r="N21"/>
          <cell r="O21">
            <v>0</v>
          </cell>
          <cell r="P21">
            <v>5288166.3968642037</v>
          </cell>
          <cell r="Q21">
            <v>3.1043962073410085E-2</v>
          </cell>
          <cell r="R21"/>
          <cell r="S21">
            <v>0</v>
          </cell>
          <cell r="T21">
            <v>5508728</v>
          </cell>
          <cell r="U21">
            <v>3.1043960124986256E-2</v>
          </cell>
          <cell r="V21"/>
        </row>
        <row r="22">
          <cell r="A22" t="str">
            <v>M'care HMO U&amp;C Revenue</v>
          </cell>
          <cell r="B22">
            <v>0</v>
          </cell>
          <cell r="C22">
            <v>498281</v>
          </cell>
          <cell r="D22">
            <v>2.7767656843451461E-3</v>
          </cell>
          <cell r="E22">
            <v>0</v>
          </cell>
          <cell r="F22">
            <v>500925</v>
          </cell>
          <cell r="G22">
            <v>3.1865256009409181E-3</v>
          </cell>
          <cell r="I22">
            <v>237716</v>
          </cell>
          <cell r="J22">
            <v>4.2939947458553408E-3</v>
          </cell>
          <cell r="K22">
            <v>0</v>
          </cell>
          <cell r="L22">
            <v>722996.25977364019</v>
          </cell>
          <cell r="M22">
            <v>4.2939947458553399E-3</v>
          </cell>
          <cell r="N22"/>
          <cell r="O22">
            <v>0</v>
          </cell>
          <cell r="P22">
            <v>731458.13893365988</v>
          </cell>
          <cell r="Q22">
            <v>4.2939947458553408E-3</v>
          </cell>
          <cell r="R22"/>
          <cell r="S22">
            <v>0</v>
          </cell>
          <cell r="T22">
            <v>761966</v>
          </cell>
          <cell r="U22">
            <v>4.2939934809987498E-3</v>
          </cell>
          <cell r="V22"/>
        </row>
        <row r="23">
          <cell r="A23" t="str">
            <v>Catamount IP Revenue</v>
          </cell>
          <cell r="B23">
            <v>0</v>
          </cell>
          <cell r="C23">
            <v>1481429</v>
          </cell>
          <cell r="D23">
            <v>8.25554498564815E-3</v>
          </cell>
          <cell r="E23">
            <v>0</v>
          </cell>
          <cell r="F23">
            <v>1500384</v>
          </cell>
          <cell r="G23">
            <v>9.5443669755794561E-3</v>
          </cell>
          <cell r="I23">
            <v>1020206</v>
          </cell>
          <cell r="J23">
            <v>1.84285416366172E-2</v>
          </cell>
          <cell r="K23">
            <v>0</v>
          </cell>
          <cell r="L23">
            <v>3102883.7865294148</v>
          </cell>
          <cell r="M23">
            <v>1.8428541636617196E-2</v>
          </cell>
          <cell r="N23"/>
          <cell r="O23">
            <v>0</v>
          </cell>
          <cell r="P23">
            <v>3139199.6419633236</v>
          </cell>
          <cell r="Q23">
            <v>1.84285416366172E-2</v>
          </cell>
          <cell r="R23"/>
          <cell r="S23">
            <v>0</v>
          </cell>
          <cell r="T23">
            <v>3270131</v>
          </cell>
          <cell r="U23">
            <v>1.8428540375832938E-2</v>
          </cell>
          <cell r="V23"/>
        </row>
        <row r="24">
          <cell r="A24" t="str">
            <v>Pace VT IP Revenue</v>
          </cell>
          <cell r="B24">
            <v>0</v>
          </cell>
          <cell r="C24">
            <v>293722</v>
          </cell>
          <cell r="D24">
            <v>1.636821733795238E-3</v>
          </cell>
          <cell r="E24">
            <v>0</v>
          </cell>
          <cell r="F24">
            <v>800956</v>
          </cell>
          <cell r="G24">
            <v>5.0951076493032568E-3</v>
          </cell>
          <cell r="I24">
            <v>777860</v>
          </cell>
          <cell r="J24">
            <v>1.4050912656325345E-2</v>
          </cell>
          <cell r="K24">
            <v>0</v>
          </cell>
          <cell r="L24">
            <v>2365805.7119736318</v>
          </cell>
          <cell r="M24">
            <v>1.4050912656325344E-2</v>
          </cell>
          <cell r="N24">
            <v>-2383472</v>
          </cell>
          <cell r="O24">
            <v>0</v>
          </cell>
          <cell r="P24">
            <v>10022.876032478642</v>
          </cell>
          <cell r="Q24">
            <v>5.8838879125147166E-5</v>
          </cell>
          <cell r="R24">
            <v>0</v>
          </cell>
          <cell r="S24">
            <v>0</v>
          </cell>
          <cell r="T24">
            <v>10441</v>
          </cell>
          <cell r="U24">
            <v>5.8839352326885905E-5</v>
          </cell>
          <cell r="V24">
            <v>0</v>
          </cell>
        </row>
        <row r="25">
          <cell r="A25" t="str">
            <v>Commercial IP Revenue</v>
          </cell>
          <cell r="B25">
            <v>0</v>
          </cell>
          <cell r="C25">
            <v>10114589</v>
          </cell>
          <cell r="D25">
            <v>5.6365471784906279E-2</v>
          </cell>
          <cell r="E25">
            <v>0</v>
          </cell>
          <cell r="F25">
            <v>9453181.5</v>
          </cell>
          <cell r="G25">
            <v>6.0134361152050848E-2</v>
          </cell>
          <cell r="I25">
            <v>4556258</v>
          </cell>
          <cell r="J25">
            <v>8.2302192165278593E-2</v>
          </cell>
          <cell r="K25">
            <v>0</v>
          </cell>
          <cell r="L25">
            <v>13857533.748522298</v>
          </cell>
          <cell r="M25">
            <v>8.2302192165278579E-2</v>
          </cell>
          <cell r="N25"/>
          <cell r="O25">
            <v>0</v>
          </cell>
          <cell r="P25">
            <v>14019720.999771154</v>
          </cell>
          <cell r="Q25">
            <v>8.2302192165278593E-2</v>
          </cell>
          <cell r="R25"/>
          <cell r="S25">
            <v>0</v>
          </cell>
          <cell r="T25">
            <v>14604464</v>
          </cell>
          <cell r="U25">
            <v>8.2302193548637242E-2</v>
          </cell>
          <cell r="V25"/>
        </row>
        <row r="26">
          <cell r="A26" t="str">
            <v>Workers Comp IP Revenue</v>
          </cell>
          <cell r="B26">
            <v>0</v>
          </cell>
          <cell r="C26">
            <v>282122</v>
          </cell>
          <cell r="D26">
            <v>1.5721785265719972E-3</v>
          </cell>
          <cell r="E26">
            <v>0</v>
          </cell>
          <cell r="F26">
            <v>654744</v>
          </cell>
          <cell r="G26">
            <v>4.1650117643608538E-3</v>
          </cell>
          <cell r="I26">
            <v>126529</v>
          </cell>
          <cell r="J26">
            <v>2.285562861558879E-3</v>
          </cell>
          <cell r="K26">
            <v>0</v>
          </cell>
          <cell r="L26">
            <v>384828.92928073386</v>
          </cell>
          <cell r="M26">
            <v>2.2855628615588786E-3</v>
          </cell>
          <cell r="N26"/>
          <cell r="O26">
            <v>0</v>
          </cell>
          <cell r="P26">
            <v>389332.9303081705</v>
          </cell>
          <cell r="Q26">
            <v>2.285562861558879E-3</v>
          </cell>
          <cell r="R26"/>
          <cell r="S26">
            <v>0</v>
          </cell>
          <cell r="T26">
            <v>405571</v>
          </cell>
          <cell r="U26">
            <v>2.2855602875747E-3</v>
          </cell>
          <cell r="V26"/>
        </row>
        <row r="27">
          <cell r="A27" t="str">
            <v>Selfpay IP Revenue</v>
          </cell>
          <cell r="B27">
            <v>0</v>
          </cell>
          <cell r="C27">
            <v>5977474</v>
          </cell>
          <cell r="D27">
            <v>3.3310611245994368E-2</v>
          </cell>
          <cell r="E27">
            <v>0</v>
          </cell>
          <cell r="F27">
            <v>5113235</v>
          </cell>
          <cell r="G27">
            <v>3.2526734004346233E-2</v>
          </cell>
          <cell r="I27">
            <v>1813346</v>
          </cell>
          <cell r="J27">
            <v>3.2755465330132592E-2</v>
          </cell>
          <cell r="K27">
            <v>0</v>
          </cell>
          <cell r="L27">
            <v>5515162.5287127979</v>
          </cell>
          <cell r="M27">
            <v>3.2755465330132585E-2</v>
          </cell>
          <cell r="N27"/>
          <cell r="O27">
            <v>0</v>
          </cell>
          <cell r="P27">
            <v>5579711.4641117826</v>
          </cell>
          <cell r="Q27">
            <v>3.2755465330132592E-2</v>
          </cell>
          <cell r="R27"/>
          <cell r="S27">
            <v>0</v>
          </cell>
          <cell r="T27">
            <v>5812433</v>
          </cell>
          <cell r="U27">
            <v>3.2755463381229616E-2</v>
          </cell>
          <cell r="V27"/>
        </row>
        <row r="28">
          <cell r="A28" t="str">
            <v>TOTAL INPATIENT REVENUE</v>
          </cell>
          <cell r="B28">
            <v>0</v>
          </cell>
          <cell r="C28">
            <v>179446542</v>
          </cell>
          <cell r="D28">
            <v>0.40552712507167143</v>
          </cell>
          <cell r="E28">
            <v>0</v>
          </cell>
          <cell r="F28">
            <v>157200996.55000001</v>
          </cell>
          <cell r="G28">
            <v>0.40699050357465194</v>
          </cell>
          <cell r="I28">
            <v>55360105</v>
          </cell>
          <cell r="J28">
            <v>0.38041904039863883</v>
          </cell>
          <cell r="L28">
            <v>168373811.00000003</v>
          </cell>
          <cell r="M28">
            <v>0.3883430899798781</v>
          </cell>
          <cell r="N28">
            <v>0</v>
          </cell>
          <cell r="O28">
            <v>0</v>
          </cell>
          <cell r="P28">
            <v>170344442</v>
          </cell>
          <cell r="Q28">
            <v>0.38841642012155098</v>
          </cell>
          <cell r="R28">
            <v>0</v>
          </cell>
          <cell r="T28">
            <v>177449268</v>
          </cell>
          <cell r="U28">
            <v>0.38627190222147229</v>
          </cell>
          <cell r="V28">
            <v>0</v>
          </cell>
        </row>
        <row r="29">
          <cell r="A29">
            <v>0</v>
          </cell>
          <cell r="B29">
            <v>0</v>
          </cell>
          <cell r="C29">
            <v>0</v>
          </cell>
          <cell r="D29">
            <v>0</v>
          </cell>
          <cell r="F29">
            <v>0</v>
          </cell>
          <cell r="G29">
            <v>0</v>
          </cell>
          <cell r="I29">
            <v>0</v>
          </cell>
          <cell r="J29">
            <v>0</v>
          </cell>
          <cell r="L29">
            <v>0</v>
          </cell>
          <cell r="M29">
            <v>0</v>
          </cell>
          <cell r="N29">
            <v>0</v>
          </cell>
          <cell r="O29">
            <v>0</v>
          </cell>
          <cell r="P29">
            <v>0</v>
          </cell>
          <cell r="Q29">
            <v>0</v>
          </cell>
          <cell r="R29">
            <v>0</v>
          </cell>
          <cell r="T29">
            <v>0</v>
          </cell>
          <cell r="U29">
            <v>0</v>
          </cell>
          <cell r="V29">
            <v>0</v>
          </cell>
        </row>
        <row r="30">
          <cell r="A30" t="str">
            <v>Medicare OP APC Revenue</v>
          </cell>
          <cell r="B30">
            <v>0</v>
          </cell>
          <cell r="C30">
            <v>78126973</v>
          </cell>
          <cell r="D30">
            <v>0.29699816773199611</v>
          </cell>
          <cell r="E30">
            <v>0</v>
          </cell>
          <cell r="F30">
            <v>69524666</v>
          </cell>
          <cell r="G30">
            <v>0.3035332303844317</v>
          </cell>
          <cell r="I30">
            <v>26849314</v>
          </cell>
          <cell r="J30">
            <v>0.29778339130756609</v>
          </cell>
          <cell r="L30">
            <v>78970941.907446951</v>
          </cell>
          <cell r="M30">
            <v>0.29778339130756604</v>
          </cell>
          <cell r="N30">
            <v>519493</v>
          </cell>
          <cell r="O30">
            <v>0</v>
          </cell>
          <cell r="P30">
            <v>80390042.999337971</v>
          </cell>
          <cell r="Q30">
            <v>0.29972023019626565</v>
          </cell>
          <cell r="R30"/>
          <cell r="T30">
            <v>84503200</v>
          </cell>
          <cell r="U30">
            <v>0.29972022832368572</v>
          </cell>
          <cell r="V30"/>
        </row>
        <row r="31">
          <cell r="A31" t="str">
            <v>Medicare OP Fee Based Revenue</v>
          </cell>
          <cell r="B31">
            <v>0</v>
          </cell>
          <cell r="C31">
            <v>17954156</v>
          </cell>
          <cell r="D31">
            <v>6.8252374697461066E-2</v>
          </cell>
          <cell r="E31">
            <v>0</v>
          </cell>
          <cell r="F31">
            <v>14857548</v>
          </cell>
          <cell r="G31">
            <v>6.4865605251979958E-2</v>
          </cell>
          <cell r="I31">
            <v>4750958</v>
          </cell>
          <cell r="J31">
            <v>5.2692459300815349E-2</v>
          </cell>
          <cell r="L31">
            <v>13973825.48480458</v>
          </cell>
          <cell r="M31">
            <v>5.2692459300815335E-2</v>
          </cell>
          <cell r="N31">
            <v>0</v>
          </cell>
          <cell r="O31">
            <v>0</v>
          </cell>
          <cell r="P31">
            <v>14133010.194739232</v>
          </cell>
          <cell r="Q31">
            <v>5.2692459300815349E-2</v>
          </cell>
          <cell r="R31"/>
          <cell r="T31">
            <v>14856126</v>
          </cell>
          <cell r="U31">
            <v>5.2692459891760829E-2</v>
          </cell>
          <cell r="V31"/>
        </row>
        <row r="32">
          <cell r="A32" t="str">
            <v>Medicare OP U&amp;C Revenue</v>
          </cell>
          <cell r="B32">
            <v>0</v>
          </cell>
          <cell r="C32">
            <v>11916920</v>
          </cell>
          <cell r="D32">
            <v>4.5301939510811191E-2</v>
          </cell>
          <cell r="E32">
            <v>0</v>
          </cell>
          <cell r="F32">
            <v>9371108</v>
          </cell>
          <cell r="G32">
            <v>4.0912712669793926E-2</v>
          </cell>
          <cell r="I32">
            <v>4256095</v>
          </cell>
          <cell r="J32">
            <v>4.7203977085864303E-2</v>
          </cell>
          <cell r="L32">
            <v>12518302.366964588</v>
          </cell>
          <cell r="M32">
            <v>4.7203977085864289E-2</v>
          </cell>
          <cell r="N32"/>
          <cell r="O32">
            <v>0</v>
          </cell>
          <cell r="P32">
            <v>12660906.28980064</v>
          </cell>
          <cell r="Q32">
            <v>4.7203977085864303E-2</v>
          </cell>
          <cell r="R32"/>
          <cell r="T32">
            <v>13308702</v>
          </cell>
          <cell r="U32">
            <v>4.7203978099431651E-2</v>
          </cell>
          <cell r="V32"/>
        </row>
        <row r="33">
          <cell r="A33" t="str">
            <v>Medicaid OP Revenue</v>
          </cell>
          <cell r="B33">
            <v>0</v>
          </cell>
          <cell r="C33">
            <v>34304014</v>
          </cell>
          <cell r="D33">
            <v>0.13040604176297402</v>
          </cell>
          <cell r="E33">
            <v>0</v>
          </cell>
          <cell r="F33">
            <v>27343079</v>
          </cell>
          <cell r="G33">
            <v>0.11937537531682232</v>
          </cell>
          <cell r="I33">
            <v>10434769</v>
          </cell>
          <cell r="J33">
            <v>0.11573110956693569</v>
          </cell>
          <cell r="L33">
            <v>30691418.65287986</v>
          </cell>
          <cell r="M33">
            <v>0.11573110956693566</v>
          </cell>
          <cell r="N33"/>
          <cell r="O33">
            <v>0</v>
          </cell>
          <cell r="P33">
            <v>31041044.070848215</v>
          </cell>
          <cell r="Q33">
            <v>0.11573110956693569</v>
          </cell>
          <cell r="R33"/>
          <cell r="T33">
            <v>32629260</v>
          </cell>
          <cell r="U33">
            <v>0.11573111145179006</v>
          </cell>
          <cell r="V33"/>
        </row>
        <row r="34">
          <cell r="A34" t="str">
            <v>Medicaid OP Fee Based Revenue</v>
          </cell>
          <cell r="B34">
            <v>0</v>
          </cell>
          <cell r="C34">
            <v>7857241</v>
          </cell>
          <cell r="D34">
            <v>2.9869148782056574E-2</v>
          </cell>
          <cell r="E34">
            <v>0</v>
          </cell>
          <cell r="F34">
            <v>6501933</v>
          </cell>
          <cell r="G34">
            <v>2.8386367612800025E-2</v>
          </cell>
          <cell r="I34">
            <v>2260544</v>
          </cell>
          <cell r="J34">
            <v>2.5071495626293124E-2</v>
          </cell>
          <cell r="L34">
            <v>6648858.4737482592</v>
          </cell>
          <cell r="M34">
            <v>2.5071495626293117E-2</v>
          </cell>
          <cell r="N34"/>
          <cell r="O34">
            <v>0</v>
          </cell>
          <cell r="P34">
            <v>6724599.8381077256</v>
          </cell>
          <cell r="Q34">
            <v>2.5071495626293124E-2</v>
          </cell>
          <cell r="R34"/>
          <cell r="T34">
            <v>7068664</v>
          </cell>
          <cell r="U34">
            <v>2.5071495375600186E-2</v>
          </cell>
          <cell r="V34"/>
        </row>
        <row r="35">
          <cell r="A35" t="str">
            <v>Medicaid OP U&amp;C Revenue</v>
          </cell>
          <cell r="B35">
            <v>0</v>
          </cell>
          <cell r="C35">
            <v>6242367</v>
          </cell>
          <cell r="D35">
            <v>2.3730236691887157E-2</v>
          </cell>
          <cell r="E35">
            <v>0</v>
          </cell>
          <cell r="F35">
            <v>4768905</v>
          </cell>
          <cell r="G35">
            <v>2.0820253060208418E-2</v>
          </cell>
          <cell r="I35">
            <v>2394487</v>
          </cell>
          <cell r="J35">
            <v>2.6557045714534086E-2</v>
          </cell>
          <cell r="L35">
            <v>7042820.3035331527</v>
          </cell>
          <cell r="M35">
            <v>2.6557045714534079E-2</v>
          </cell>
          <cell r="N35"/>
          <cell r="O35">
            <v>0</v>
          </cell>
          <cell r="P35">
            <v>7123049.5369924465</v>
          </cell>
          <cell r="Q35">
            <v>2.6557045714534086E-2</v>
          </cell>
          <cell r="R35"/>
          <cell r="T35">
            <v>7487501</v>
          </cell>
          <cell r="U35">
            <v>2.6557047653743587E-2</v>
          </cell>
          <cell r="V35"/>
        </row>
        <row r="36">
          <cell r="A36" t="str">
            <v>Blue Cross OP Revenue</v>
          </cell>
          <cell r="B36">
            <v>0</v>
          </cell>
          <cell r="C36">
            <v>42352698</v>
          </cell>
          <cell r="D36">
            <v>0.16100295738459719</v>
          </cell>
          <cell r="E36">
            <v>0</v>
          </cell>
          <cell r="F36">
            <v>45886525.539999999</v>
          </cell>
          <cell r="G36">
            <v>0.2003330059618543</v>
          </cell>
          <cell r="I36">
            <v>17259448</v>
          </cell>
          <cell r="J36">
            <v>0.19142302695467711</v>
          </cell>
          <cell r="L36">
            <v>50764606.699545532</v>
          </cell>
          <cell r="M36">
            <v>0.19142302695467708</v>
          </cell>
          <cell r="N36"/>
          <cell r="O36">
            <v>0</v>
          </cell>
          <cell r="P36">
            <v>51342898.535321012</v>
          </cell>
          <cell r="Q36">
            <v>0.19142302695467711</v>
          </cell>
          <cell r="R36"/>
          <cell r="T36">
            <v>53969859</v>
          </cell>
          <cell r="U36">
            <v>0.1914230285016085</v>
          </cell>
          <cell r="V36"/>
        </row>
        <row r="37">
          <cell r="A37" t="str">
            <v>Blue Shield OP Revenue</v>
          </cell>
          <cell r="B37">
            <v>0</v>
          </cell>
          <cell r="C37">
            <v>7385441</v>
          </cell>
          <cell r="D37">
            <v>2.8075610261935544E-2</v>
          </cell>
          <cell r="E37">
            <v>0</v>
          </cell>
          <cell r="F37">
            <v>5245153</v>
          </cell>
          <cell r="G37">
            <v>2.2899473317147513E-2</v>
          </cell>
          <cell r="I37">
            <v>3211684</v>
          </cell>
          <cell r="J37">
            <v>3.5620506107837582E-2</v>
          </cell>
          <cell r="L37">
            <v>9446413.0662361365</v>
          </cell>
          <cell r="M37">
            <v>3.5620506107837568E-2</v>
          </cell>
          <cell r="N37"/>
          <cell r="O37">
            <v>0</v>
          </cell>
          <cell r="P37">
            <v>9554023.1494955067</v>
          </cell>
          <cell r="Q37">
            <v>3.5620506107837582E-2</v>
          </cell>
          <cell r="R37"/>
          <cell r="T37">
            <v>10042855</v>
          </cell>
          <cell r="U37">
            <v>3.5620506603556652E-2</v>
          </cell>
          <cell r="V37"/>
        </row>
        <row r="38">
          <cell r="A38" t="str">
            <v>M'care HMO OP Revenue</v>
          </cell>
          <cell r="B38">
            <v>0</v>
          </cell>
          <cell r="C38">
            <v>5478564</v>
          </cell>
          <cell r="D38">
            <v>2.0826654448809576E-2</v>
          </cell>
          <cell r="E38">
            <v>0</v>
          </cell>
          <cell r="F38">
            <v>4572455.5</v>
          </cell>
          <cell r="G38">
            <v>1.9962586928559452E-2</v>
          </cell>
          <cell r="I38">
            <v>1800792</v>
          </cell>
          <cell r="J38">
            <v>1.997242643888535E-2</v>
          </cell>
          <cell r="L38">
            <v>5296606.103954656</v>
          </cell>
          <cell r="M38">
            <v>1.9972426438885343E-2</v>
          </cell>
          <cell r="N38"/>
          <cell r="O38">
            <v>0</v>
          </cell>
          <cell r="P38">
            <v>5356943.1038129255</v>
          </cell>
          <cell r="Q38">
            <v>1.997242643888535E-2</v>
          </cell>
          <cell r="R38"/>
          <cell r="T38">
            <v>5631031</v>
          </cell>
          <cell r="U38">
            <v>1.9972425861005883E-2</v>
          </cell>
          <cell r="V38"/>
        </row>
        <row r="39">
          <cell r="A39" t="str">
            <v>M'care HMO U&amp;C Revenue</v>
          </cell>
          <cell r="B39">
            <v>0</v>
          </cell>
          <cell r="C39">
            <v>498281</v>
          </cell>
          <cell r="D39">
            <v>1.8942055263764892E-3</v>
          </cell>
          <cell r="E39">
            <v>0</v>
          </cell>
          <cell r="F39">
            <v>500925</v>
          </cell>
          <cell r="G39">
            <v>2.1869559708538756E-3</v>
          </cell>
          <cell r="I39">
            <v>274474</v>
          </cell>
          <cell r="J39">
            <v>3.0441671077984676E-3</v>
          </cell>
          <cell r="L39">
            <v>807300.71200718929</v>
          </cell>
          <cell r="M39">
            <v>3.0441671077984667E-3</v>
          </cell>
          <cell r="N39"/>
          <cell r="O39">
            <v>0</v>
          </cell>
          <cell r="P39">
            <v>816497.18650235515</v>
          </cell>
          <cell r="Q39">
            <v>3.0441671077984676E-3</v>
          </cell>
          <cell r="R39"/>
          <cell r="T39">
            <v>858273</v>
          </cell>
          <cell r="U39">
            <v>3.0441661324548028E-3</v>
          </cell>
          <cell r="V39"/>
        </row>
        <row r="40">
          <cell r="A40" t="str">
            <v>Catamount OP Revenue</v>
          </cell>
          <cell r="B40">
            <v>0</v>
          </cell>
          <cell r="C40">
            <v>5426934</v>
          </cell>
          <cell r="D40">
            <v>2.0630384008381748E-2</v>
          </cell>
          <cell r="E40">
            <v>0</v>
          </cell>
          <cell r="F40">
            <v>4761894</v>
          </cell>
          <cell r="G40">
            <v>2.0789644189995002E-2</v>
          </cell>
          <cell r="I40">
            <v>2028516</v>
          </cell>
          <cell r="J40">
            <v>2.2498093388965499E-2</v>
          </cell>
          <cell r="L40">
            <v>5966402.6870230902</v>
          </cell>
          <cell r="M40">
            <v>2.2498093388965492E-2</v>
          </cell>
          <cell r="N40"/>
          <cell r="O40">
            <v>0</v>
          </cell>
          <cell r="P40">
            <v>6034369.764622556</v>
          </cell>
          <cell r="Q40">
            <v>2.2498093388965499E-2</v>
          </cell>
          <cell r="R40"/>
          <cell r="T40">
            <v>6343118</v>
          </cell>
          <cell r="U40">
            <v>2.2498092086975174E-2</v>
          </cell>
          <cell r="V40"/>
        </row>
        <row r="41">
          <cell r="A41" t="str">
            <v>Pace VT OP Revenue</v>
          </cell>
          <cell r="B41">
            <v>0</v>
          </cell>
          <cell r="C41">
            <v>365935</v>
          </cell>
          <cell r="D41">
            <v>1.3910947824512284E-3</v>
          </cell>
          <cell r="E41">
            <v>0</v>
          </cell>
          <cell r="F41">
            <v>411541</v>
          </cell>
          <cell r="G41">
            <v>1.7967201621024601E-3</v>
          </cell>
          <cell r="I41">
            <v>176933</v>
          </cell>
          <cell r="J41">
            <v>1.9623484150925268E-3</v>
          </cell>
          <cell r="L41">
            <v>520406.80311274662</v>
          </cell>
          <cell r="M41">
            <v>1.9623484150925264E-3</v>
          </cell>
          <cell r="N41">
            <v>-519493</v>
          </cell>
          <cell r="O41">
            <v>0</v>
          </cell>
          <cell r="P41">
            <v>6842.0871099673677</v>
          </cell>
          <cell r="Q41">
            <v>2.5509526392954032E-5</v>
          </cell>
          <cell r="R41">
            <v>0</v>
          </cell>
          <cell r="T41">
            <v>7192</v>
          </cell>
          <cell r="U41">
            <v>2.5508949745145126E-5</v>
          </cell>
          <cell r="V41">
            <v>0</v>
          </cell>
        </row>
        <row r="42">
          <cell r="A42" t="str">
            <v>Commercial OP Revenue</v>
          </cell>
          <cell r="B42">
            <v>0</v>
          </cell>
          <cell r="C42">
            <v>33947382</v>
          </cell>
          <cell r="D42">
            <v>0.129050312154013</v>
          </cell>
          <cell r="E42">
            <v>0</v>
          </cell>
          <cell r="F42">
            <v>25846700.5</v>
          </cell>
          <cell r="G42">
            <v>0.11284243346877647</v>
          </cell>
          <cell r="I42">
            <v>10502622</v>
          </cell>
          <cell r="J42">
            <v>0.11648366125039368</v>
          </cell>
          <cell r="L42">
            <v>30890992.292684808</v>
          </cell>
          <cell r="M42">
            <v>0.11648366125039365</v>
          </cell>
          <cell r="N42"/>
          <cell r="O42">
            <v>0</v>
          </cell>
          <cell r="P42">
            <v>31242891.180577166</v>
          </cell>
          <cell r="Q42">
            <v>0.11648366125039368</v>
          </cell>
          <cell r="R42"/>
          <cell r="T42">
            <v>32841434</v>
          </cell>
          <cell r="U42">
            <v>0.11648366093777815</v>
          </cell>
          <cell r="V42"/>
        </row>
        <row r="43">
          <cell r="A43" t="str">
            <v>Workers Comp OP Revenue</v>
          </cell>
          <cell r="B43">
            <v>0</v>
          </cell>
          <cell r="C43">
            <v>3121534</v>
          </cell>
          <cell r="D43">
            <v>1.1866450764873851E-2</v>
          </cell>
          <cell r="E43">
            <v>0</v>
          </cell>
          <cell r="F43">
            <v>2842605</v>
          </cell>
          <cell r="G43">
            <v>1.2410344817146441E-2</v>
          </cell>
          <cell r="I43">
            <v>1089188</v>
          </cell>
          <cell r="J43">
            <v>1.2080088765452456E-2</v>
          </cell>
          <cell r="L43">
            <v>3203590.3142362721</v>
          </cell>
          <cell r="M43">
            <v>1.2080088765452454E-2</v>
          </cell>
          <cell r="N43"/>
          <cell r="O43">
            <v>0</v>
          </cell>
          <cell r="P43">
            <v>3240084.4435980353</v>
          </cell>
          <cell r="Q43">
            <v>1.2080088765452456E-2</v>
          </cell>
          <cell r="R43"/>
          <cell r="T43">
            <v>3405863</v>
          </cell>
          <cell r="U43">
            <v>1.2080087333961237E-2</v>
          </cell>
          <cell r="V43"/>
        </row>
        <row r="44">
          <cell r="A44" t="str">
            <v>Selfpay OP Revenue</v>
          </cell>
          <cell r="B44">
            <v>0</v>
          </cell>
          <cell r="C44">
            <v>8076964</v>
          </cell>
          <cell r="D44">
            <v>3.0704421491375256E-2</v>
          </cell>
          <cell r="E44">
            <v>0</v>
          </cell>
          <cell r="F44">
            <v>6616212</v>
          </cell>
          <cell r="G44">
            <v>2.8885290887528198E-2</v>
          </cell>
          <cell r="I44">
            <v>2874083</v>
          </cell>
          <cell r="J44">
            <v>3.1876202968888649E-2</v>
          </cell>
          <cell r="L44">
            <v>8453439.1318221707</v>
          </cell>
          <cell r="M44">
            <v>3.1876202968888642E-2</v>
          </cell>
          <cell r="N44"/>
          <cell r="O44">
            <v>0</v>
          </cell>
          <cell r="P44">
            <v>8549737.6191342287</v>
          </cell>
          <cell r="Q44">
            <v>3.1876202968888649E-2</v>
          </cell>
          <cell r="R44"/>
          <cell r="T44">
            <v>8987185</v>
          </cell>
          <cell r="U44">
            <v>3.1876202796902404E-2</v>
          </cell>
          <cell r="V44"/>
        </row>
        <row r="45">
          <cell r="A45" t="str">
            <v>TOTAL OUTPATIENT REVENUE</v>
          </cell>
          <cell r="B45">
            <v>0</v>
          </cell>
          <cell r="C45">
            <v>263055404</v>
          </cell>
          <cell r="D45">
            <v>0.59447287492832857</v>
          </cell>
          <cell r="E45">
            <v>0</v>
          </cell>
          <cell r="F45">
            <v>229051250.53999999</v>
          </cell>
          <cell r="G45">
            <v>0.59300949642534795</v>
          </cell>
          <cell r="I45">
            <v>90163907</v>
          </cell>
          <cell r="J45">
            <v>0.61958095960136117</v>
          </cell>
          <cell r="L45">
            <v>265195925.00000006</v>
          </cell>
          <cell r="M45">
            <v>0.6116569100201219</v>
          </cell>
          <cell r="N45">
            <v>0</v>
          </cell>
          <cell r="O45">
            <v>0</v>
          </cell>
          <cell r="P45">
            <v>268216940</v>
          </cell>
          <cell r="Q45">
            <v>0.61158357987844902</v>
          </cell>
          <cell r="R45">
            <v>0</v>
          </cell>
          <cell r="T45">
            <v>281940263</v>
          </cell>
          <cell r="U45">
            <v>0.61372809777852777</v>
          </cell>
          <cell r="V45">
            <v>0</v>
          </cell>
        </row>
        <row r="46">
          <cell r="A46">
            <v>0</v>
          </cell>
          <cell r="B46">
            <v>0</v>
          </cell>
          <cell r="C46">
            <v>0</v>
          </cell>
          <cell r="D46">
            <v>0</v>
          </cell>
          <cell r="F46">
            <v>0</v>
          </cell>
          <cell r="G46">
            <v>0</v>
          </cell>
          <cell r="I46">
            <v>0</v>
          </cell>
          <cell r="J46">
            <v>0</v>
          </cell>
          <cell r="L46">
            <v>0</v>
          </cell>
          <cell r="M46">
            <v>0</v>
          </cell>
          <cell r="N46">
            <v>0</v>
          </cell>
          <cell r="O46">
            <v>0</v>
          </cell>
          <cell r="P46">
            <v>0</v>
          </cell>
          <cell r="Q46">
            <v>0</v>
          </cell>
          <cell r="R46">
            <v>0</v>
          </cell>
          <cell r="T46">
            <v>0</v>
          </cell>
          <cell r="U46">
            <v>0</v>
          </cell>
          <cell r="V46">
            <v>0</v>
          </cell>
        </row>
        <row r="47">
          <cell r="A47" t="str">
            <v>TOTAL PATIENT REVENUE</v>
          </cell>
          <cell r="B47">
            <v>0</v>
          </cell>
          <cell r="C47">
            <v>442501946</v>
          </cell>
          <cell r="D47">
            <v>1</v>
          </cell>
          <cell r="E47">
            <v>0</v>
          </cell>
          <cell r="F47">
            <v>386252247.09000003</v>
          </cell>
          <cell r="G47">
            <v>0.99999999999999989</v>
          </cell>
          <cell r="I47">
            <v>145524012</v>
          </cell>
          <cell r="J47">
            <v>1</v>
          </cell>
          <cell r="L47">
            <v>433569736.00000012</v>
          </cell>
          <cell r="M47">
            <v>1</v>
          </cell>
          <cell r="N47">
            <v>0</v>
          </cell>
          <cell r="O47">
            <v>0</v>
          </cell>
          <cell r="P47">
            <v>438561382</v>
          </cell>
          <cell r="Q47">
            <v>1</v>
          </cell>
          <cell r="R47">
            <v>0</v>
          </cell>
          <cell r="T47">
            <v>459389531</v>
          </cell>
          <cell r="U47">
            <v>1</v>
          </cell>
          <cell r="V47">
            <v>0</v>
          </cell>
        </row>
        <row r="48">
          <cell r="A48">
            <v>0</v>
          </cell>
          <cell r="B48">
            <v>0</v>
          </cell>
          <cell r="D48">
            <v>0</v>
          </cell>
          <cell r="F48">
            <v>0</v>
          </cell>
          <cell r="G48">
            <v>0</v>
          </cell>
          <cell r="I48">
            <v>0</v>
          </cell>
          <cell r="J48">
            <v>0</v>
          </cell>
          <cell r="L48">
            <v>0</v>
          </cell>
          <cell r="M48">
            <v>0</v>
          </cell>
          <cell r="N48">
            <v>0</v>
          </cell>
          <cell r="O48">
            <v>0</v>
          </cell>
          <cell r="Q48">
            <v>0</v>
          </cell>
          <cell r="R48">
            <v>0</v>
          </cell>
          <cell r="U48">
            <v>0</v>
          </cell>
          <cell r="V48">
            <v>0</v>
          </cell>
        </row>
        <row r="49">
          <cell r="A49" t="str">
            <v xml:space="preserve">PATIENT DAYS BY PAYOR </v>
          </cell>
          <cell r="B49">
            <v>0</v>
          </cell>
          <cell r="D49">
            <v>0</v>
          </cell>
          <cell r="F49">
            <v>0</v>
          </cell>
          <cell r="G49">
            <v>0</v>
          </cell>
          <cell r="I49">
            <v>0</v>
          </cell>
          <cell r="J49">
            <v>0</v>
          </cell>
          <cell r="L49">
            <v>0</v>
          </cell>
          <cell r="M49">
            <v>0</v>
          </cell>
          <cell r="N49">
            <v>0</v>
          </cell>
          <cell r="P49">
            <v>0</v>
          </cell>
          <cell r="Q49">
            <v>0</v>
          </cell>
          <cell r="R49">
            <v>0</v>
          </cell>
          <cell r="T49">
            <v>0</v>
          </cell>
          <cell r="U49">
            <v>0</v>
          </cell>
          <cell r="V49">
            <v>0</v>
          </cell>
        </row>
        <row r="50">
          <cell r="A50" t="str">
            <v>Medicare IP DRG Days</v>
          </cell>
          <cell r="B50">
            <v>0</v>
          </cell>
          <cell r="C50">
            <v>14647</v>
          </cell>
          <cell r="D50">
            <v>0.44392919924834817</v>
          </cell>
          <cell r="F50">
            <v>14047</v>
          </cell>
          <cell r="G50">
            <v>0.41514954486345906</v>
          </cell>
          <cell r="I50">
            <v>4468</v>
          </cell>
          <cell r="J50">
            <v>0.45063035804336865</v>
          </cell>
          <cell r="K50">
            <v>0.47051390058972198</v>
          </cell>
          <cell r="L50">
            <v>13367</v>
          </cell>
          <cell r="M50">
            <v>0.45103927655554055</v>
          </cell>
          <cell r="N50">
            <v>683</v>
          </cell>
          <cell r="O50">
            <v>0</v>
          </cell>
          <cell r="P50">
            <v>14494</v>
          </cell>
          <cell r="Q50">
            <v>0.47398541482716899</v>
          </cell>
          <cell r="R50"/>
          <cell r="T50">
            <v>14494</v>
          </cell>
          <cell r="U50">
            <v>0.47398541482716899</v>
          </cell>
          <cell r="V50"/>
        </row>
        <row r="51">
          <cell r="A51" t="str">
            <v>Medicare Swing Days</v>
          </cell>
          <cell r="B51">
            <v>0</v>
          </cell>
          <cell r="C51">
            <v>193</v>
          </cell>
          <cell r="D51">
            <v>5.8495484027398922E-3</v>
          </cell>
          <cell r="F51">
            <v>432</v>
          </cell>
          <cell r="G51">
            <v>1.2767466603617449E-2</v>
          </cell>
          <cell r="I51">
            <v>71</v>
          </cell>
          <cell r="J51">
            <v>7.1608673726676749E-3</v>
          </cell>
          <cell r="K51">
            <v>0</v>
          </cell>
          <cell r="L51">
            <v>224</v>
          </cell>
          <cell r="M51">
            <v>7.5583749493858821E-3</v>
          </cell>
          <cell r="N51">
            <v>0</v>
          </cell>
          <cell r="O51">
            <v>0</v>
          </cell>
          <cell r="P51">
            <v>224</v>
          </cell>
          <cell r="Q51">
            <v>7.3252885967494035E-3</v>
          </cell>
          <cell r="R51">
            <v>0</v>
          </cell>
          <cell r="T51">
            <v>224</v>
          </cell>
          <cell r="U51">
            <v>7.3252885967494035E-3</v>
          </cell>
          <cell r="V51">
            <v>0</v>
          </cell>
        </row>
        <row r="52">
          <cell r="A52" t="str">
            <v>Medicare Rehab Days</v>
          </cell>
          <cell r="B52">
            <v>0</v>
          </cell>
          <cell r="C52">
            <v>0</v>
          </cell>
          <cell r="D52">
            <v>0</v>
          </cell>
          <cell r="F52">
            <v>1965</v>
          </cell>
          <cell r="G52">
            <v>5.8074240453954366E-2</v>
          </cell>
          <cell r="I52">
            <v>0</v>
          </cell>
          <cell r="J52">
            <v>0</v>
          </cell>
          <cell r="K52">
            <v>0</v>
          </cell>
          <cell r="L52">
            <v>0</v>
          </cell>
          <cell r="M52">
            <v>0</v>
          </cell>
          <cell r="N52">
            <v>0</v>
          </cell>
          <cell r="O52">
            <v>0</v>
          </cell>
          <cell r="P52">
            <v>0</v>
          </cell>
          <cell r="Q52">
            <v>0</v>
          </cell>
          <cell r="R52"/>
          <cell r="T52">
            <v>0</v>
          </cell>
          <cell r="U52">
            <v>0</v>
          </cell>
          <cell r="V52"/>
        </row>
        <row r="53">
          <cell r="A53" t="str">
            <v>Medicare Psych Days</v>
          </cell>
          <cell r="B53">
            <v>0</v>
          </cell>
          <cell r="C53">
            <v>2464</v>
          </cell>
          <cell r="D53">
            <v>7.4680244893010853E-2</v>
          </cell>
          <cell r="F53">
            <v>2621</v>
          </cell>
          <cell r="G53">
            <v>7.7461874926114199E-2</v>
          </cell>
          <cell r="I53">
            <v>923</v>
          </cell>
          <cell r="J53">
            <v>9.3091275844679772E-2</v>
          </cell>
          <cell r="K53">
            <v>9.7198820556023593E-2</v>
          </cell>
          <cell r="L53">
            <v>2761</v>
          </cell>
          <cell r="M53">
            <v>9.3163719800242947E-2</v>
          </cell>
          <cell r="N53">
            <v>0</v>
          </cell>
          <cell r="O53">
            <v>0</v>
          </cell>
          <cell r="P53">
            <v>2853</v>
          </cell>
          <cell r="Q53">
            <v>9.3299323064848422E-2</v>
          </cell>
          <cell r="R53"/>
          <cell r="T53">
            <v>2853</v>
          </cell>
          <cell r="U53">
            <v>9.3299323064848422E-2</v>
          </cell>
          <cell r="V53"/>
        </row>
        <row r="54">
          <cell r="A54" t="str">
            <v>Medicaid DRG Days</v>
          </cell>
          <cell r="B54">
            <v>0</v>
          </cell>
          <cell r="C54">
            <v>3798</v>
          </cell>
          <cell r="D54">
            <v>0.11511183851609383</v>
          </cell>
          <cell r="F54">
            <v>3723</v>
          </cell>
          <cell r="G54">
            <v>0.11003073649367537</v>
          </cell>
          <cell r="I54">
            <v>1101</v>
          </cell>
          <cell r="J54">
            <v>0.11104387291981846</v>
          </cell>
          <cell r="K54">
            <v>0.11594355518112889</v>
          </cell>
          <cell r="L54">
            <v>3294</v>
          </cell>
          <cell r="M54">
            <v>0.11114860305034417</v>
          </cell>
          <cell r="N54">
            <v>0</v>
          </cell>
          <cell r="P54">
            <v>3403</v>
          </cell>
          <cell r="Q54">
            <v>0.11128552274436705</v>
          </cell>
          <cell r="R54"/>
          <cell r="T54">
            <v>3403</v>
          </cell>
          <cell r="U54">
            <v>0.11128552274436705</v>
          </cell>
          <cell r="V54"/>
        </row>
        <row r="55">
          <cell r="A55" t="str">
            <v>Medicaid Rehab Days</v>
          </cell>
          <cell r="B55">
            <v>0</v>
          </cell>
          <cell r="C55">
            <v>0</v>
          </cell>
          <cell r="D55">
            <v>0</v>
          </cell>
          <cell r="F55">
            <v>218</v>
          </cell>
          <cell r="G55">
            <v>6.4428419434921389E-3</v>
          </cell>
          <cell r="I55">
            <v>0</v>
          </cell>
          <cell r="J55">
            <v>0</v>
          </cell>
          <cell r="K55">
            <v>0</v>
          </cell>
          <cell r="L55">
            <v>0</v>
          </cell>
          <cell r="M55">
            <v>0</v>
          </cell>
          <cell r="N55">
            <v>0</v>
          </cell>
          <cell r="P55">
            <v>0</v>
          </cell>
          <cell r="Q55">
            <v>0</v>
          </cell>
          <cell r="R55"/>
          <cell r="T55">
            <v>0</v>
          </cell>
          <cell r="U55">
            <v>0</v>
          </cell>
          <cell r="V55"/>
        </row>
        <row r="56">
          <cell r="A56" t="str">
            <v>Medicaid Psych Days</v>
          </cell>
          <cell r="B56">
            <v>0</v>
          </cell>
          <cell r="C56">
            <v>2187</v>
          </cell>
          <cell r="D56">
            <v>6.62847790507365E-2</v>
          </cell>
          <cell r="F56">
            <v>1733</v>
          </cell>
          <cell r="G56">
            <v>5.1217638018678333E-2</v>
          </cell>
          <cell r="I56">
            <v>642</v>
          </cell>
          <cell r="J56">
            <v>6.4750378214826015E-2</v>
          </cell>
          <cell r="K56">
            <v>6.7607413647851722E-2</v>
          </cell>
          <cell r="L56">
            <v>1921</v>
          </cell>
          <cell r="M56">
            <v>6.481981374004589E-2</v>
          </cell>
          <cell r="N56">
            <v>0</v>
          </cell>
          <cell r="P56">
            <v>1984</v>
          </cell>
          <cell r="Q56">
            <v>6.4881127571208994E-2</v>
          </cell>
          <cell r="R56"/>
          <cell r="T56">
            <v>1984</v>
          </cell>
          <cell r="U56">
            <v>6.4881127571208994E-2</v>
          </cell>
          <cell r="V56"/>
        </row>
        <row r="57">
          <cell r="A57" t="str">
            <v>Medicaid Level II Days</v>
          </cell>
          <cell r="B57">
            <v>0</v>
          </cell>
          <cell r="C57">
            <v>1154</v>
          </cell>
          <cell r="D57">
            <v>3.4976056252651995E-2</v>
          </cell>
          <cell r="F57">
            <v>1479</v>
          </cell>
          <cell r="G57">
            <v>4.3710840524884741E-2</v>
          </cell>
          <cell r="I57">
            <v>348</v>
          </cell>
          <cell r="J57">
            <v>3.509833585476551E-2</v>
          </cell>
          <cell r="K57">
            <v>0</v>
          </cell>
          <cell r="L57">
            <v>1002</v>
          </cell>
          <cell r="M57">
            <v>3.381023080037792E-2</v>
          </cell>
          <cell r="N57">
            <v>0</v>
          </cell>
          <cell r="O57">
            <v>0</v>
          </cell>
          <cell r="P57">
            <v>1002</v>
          </cell>
          <cell r="Q57">
            <v>3.2767585597959385E-2</v>
          </cell>
          <cell r="R57">
            <v>0</v>
          </cell>
          <cell r="T57">
            <v>1002</v>
          </cell>
          <cell r="U57">
            <v>3.2767585597959385E-2</v>
          </cell>
          <cell r="V57">
            <v>0</v>
          </cell>
        </row>
        <row r="58">
          <cell r="A58" t="str">
            <v>BCBS Days</v>
          </cell>
          <cell r="B58">
            <v>0</v>
          </cell>
          <cell r="C58">
            <v>3356</v>
          </cell>
          <cell r="D58">
            <v>0.10171546341759108</v>
          </cell>
          <cell r="F58">
            <v>2915</v>
          </cell>
          <cell r="G58">
            <v>8.6150845253576067E-2</v>
          </cell>
          <cell r="I58">
            <v>870</v>
          </cell>
          <cell r="J58">
            <v>8.7745839636913764E-2</v>
          </cell>
          <cell r="K58">
            <v>9.1617523167649539E-2</v>
          </cell>
          <cell r="L58">
            <v>2603</v>
          </cell>
          <cell r="M58">
            <v>8.7832366041301124E-2</v>
          </cell>
          <cell r="N58">
            <v>0</v>
          </cell>
          <cell r="O58">
            <v>0</v>
          </cell>
          <cell r="P58">
            <v>2689</v>
          </cell>
          <cell r="Q58">
            <v>8.7936165342228326E-2</v>
          </cell>
          <cell r="R58"/>
          <cell r="T58">
            <v>2689</v>
          </cell>
          <cell r="U58">
            <v>8.7936165342228326E-2</v>
          </cell>
          <cell r="V58"/>
        </row>
        <row r="59">
          <cell r="A59" t="str">
            <v>BCBS Psych Days</v>
          </cell>
          <cell r="B59">
            <v>0</v>
          </cell>
          <cell r="C59">
            <v>174</v>
          </cell>
          <cell r="D59">
            <v>5.2736861247499548E-3</v>
          </cell>
          <cell r="F59">
            <v>231</v>
          </cell>
          <cell r="G59">
            <v>6.8270481144343306E-3</v>
          </cell>
          <cell r="I59">
            <v>95</v>
          </cell>
          <cell r="J59">
            <v>9.5814422592032274E-3</v>
          </cell>
          <cell r="K59">
            <v>1.0004212299915754E-2</v>
          </cell>
          <cell r="L59">
            <v>284</v>
          </cell>
          <cell r="M59">
            <v>9.5829396679713869E-3</v>
          </cell>
          <cell r="N59">
            <v>0</v>
          </cell>
          <cell r="O59">
            <v>0</v>
          </cell>
          <cell r="P59">
            <v>294</v>
          </cell>
          <cell r="Q59">
            <v>9.6144412832335924E-3</v>
          </cell>
          <cell r="R59"/>
          <cell r="T59">
            <v>294</v>
          </cell>
          <cell r="U59">
            <v>9.6144412832335924E-3</v>
          </cell>
          <cell r="V59">
            <v>0</v>
          </cell>
        </row>
        <row r="60">
          <cell r="A60" t="str">
            <v>M'care HMO Days</v>
          </cell>
          <cell r="B60">
            <v>0</v>
          </cell>
          <cell r="C60">
            <v>1100</v>
          </cell>
          <cell r="D60">
            <v>3.3339395041522703E-2</v>
          </cell>
          <cell r="F60">
            <v>1155</v>
          </cell>
          <cell r="G60">
            <v>3.4135240572171655E-2</v>
          </cell>
          <cell r="I60">
            <v>280</v>
          </cell>
          <cell r="J60">
            <v>2.8240040342914774E-2</v>
          </cell>
          <cell r="K60">
            <v>2.9486099410278011E-2</v>
          </cell>
          <cell r="L60">
            <v>838</v>
          </cell>
          <cell r="M60">
            <v>2.8276420569577541E-2</v>
          </cell>
          <cell r="N60">
            <v>0</v>
          </cell>
          <cell r="O60">
            <v>0</v>
          </cell>
          <cell r="P60">
            <v>866</v>
          </cell>
          <cell r="Q60">
            <v>2.8320088949932959E-2</v>
          </cell>
          <cell r="R60"/>
          <cell r="T60">
            <v>866</v>
          </cell>
          <cell r="U60">
            <v>2.8320088949932959E-2</v>
          </cell>
          <cell r="V60"/>
        </row>
        <row r="61">
          <cell r="A61" t="str">
            <v>Catamount Days</v>
          </cell>
          <cell r="B61">
            <v>0</v>
          </cell>
          <cell r="C61">
            <v>185</v>
          </cell>
          <cell r="D61">
            <v>5.6070800751651818E-3</v>
          </cell>
          <cell r="F61">
            <v>249</v>
          </cell>
          <cell r="G61">
            <v>7.3590258895850575E-3</v>
          </cell>
          <cell r="I61">
            <v>145</v>
          </cell>
          <cell r="J61">
            <v>1.4624306606152295E-2</v>
          </cell>
          <cell r="K61">
            <v>1.5269587194608256E-2</v>
          </cell>
          <cell r="L61">
            <v>434</v>
          </cell>
          <cell r="M61">
            <v>1.4644351464435146E-2</v>
          </cell>
          <cell r="N61">
            <v>0</v>
          </cell>
          <cell r="O61">
            <v>0</v>
          </cell>
          <cell r="P61">
            <v>448</v>
          </cell>
          <cell r="Q61">
            <v>1.4650577193498807E-2</v>
          </cell>
          <cell r="R61">
            <v>0</v>
          </cell>
          <cell r="T61">
            <v>448</v>
          </cell>
          <cell r="U61">
            <v>1.4650577193498807E-2</v>
          </cell>
          <cell r="V61">
            <v>0</v>
          </cell>
        </row>
        <row r="62">
          <cell r="A62" t="str">
            <v>Pace VT Days</v>
          </cell>
          <cell r="B62">
            <v>0</v>
          </cell>
          <cell r="C62">
            <v>72</v>
          </cell>
          <cell r="D62">
            <v>2.1822149481723948E-3</v>
          </cell>
          <cell r="F62">
            <v>223</v>
          </cell>
          <cell r="G62">
            <v>6.5906135477006743E-3</v>
          </cell>
          <cell r="I62">
            <v>221</v>
          </cell>
          <cell r="J62">
            <v>2.2289460413514876E-2</v>
          </cell>
          <cell r="K62">
            <v>2.327295703454086E-2</v>
          </cell>
          <cell r="L62">
            <v>661</v>
          </cell>
          <cell r="M62">
            <v>2.2303954649750303E-2</v>
          </cell>
          <cell r="N62">
            <v>-683</v>
          </cell>
          <cell r="O62">
            <v>0</v>
          </cell>
          <cell r="P62">
            <v>0</v>
          </cell>
          <cell r="Q62">
            <v>0</v>
          </cell>
          <cell r="R62">
            <v>0</v>
          </cell>
          <cell r="T62">
            <v>0</v>
          </cell>
          <cell r="U62">
            <v>0</v>
          </cell>
          <cell r="V62">
            <v>0</v>
          </cell>
        </row>
        <row r="63">
          <cell r="A63" t="str">
            <v>Commercial Days</v>
          </cell>
          <cell r="B63">
            <v>0</v>
          </cell>
          <cell r="C63">
            <v>2075</v>
          </cell>
          <cell r="D63">
            <v>6.2890222464690546E-2</v>
          </cell>
          <cell r="F63">
            <v>1593</v>
          </cell>
          <cell r="G63">
            <v>4.7080033100839344E-2</v>
          </cell>
          <cell r="I63">
            <v>482</v>
          </cell>
          <cell r="J63">
            <v>4.861321230458901E-2</v>
          </cell>
          <cell r="K63">
            <v>5.0758213984835723E-2</v>
          </cell>
          <cell r="L63">
            <v>1442</v>
          </cell>
          <cell r="M63">
            <v>4.8657038736671612E-2</v>
          </cell>
          <cell r="N63">
            <v>0</v>
          </cell>
          <cell r="O63">
            <v>0</v>
          </cell>
          <cell r="P63">
            <v>1490</v>
          </cell>
          <cell r="Q63">
            <v>4.8726250040877724E-2</v>
          </cell>
          <cell r="R63"/>
          <cell r="T63">
            <v>1490</v>
          </cell>
          <cell r="U63">
            <v>4.8726250040877724E-2</v>
          </cell>
          <cell r="V63"/>
        </row>
        <row r="64">
          <cell r="A64" t="str">
            <v>Workers Comp Days</v>
          </cell>
          <cell r="B64">
            <v>0</v>
          </cell>
          <cell r="C64">
            <v>39</v>
          </cell>
          <cell r="D64">
            <v>1.1820330969267139E-3</v>
          </cell>
          <cell r="F64">
            <v>49</v>
          </cell>
          <cell r="G64">
            <v>1.4481617212436459E-3</v>
          </cell>
          <cell r="I64">
            <v>9</v>
          </cell>
          <cell r="J64">
            <v>9.0771558245083205E-4</v>
          </cell>
          <cell r="K64">
            <v>9.4776748104465037E-4</v>
          </cell>
          <cell r="L64">
            <v>27</v>
          </cell>
          <cell r="M64">
            <v>9.1105412336347689E-4</v>
          </cell>
          <cell r="N64"/>
          <cell r="O64">
            <v>0</v>
          </cell>
          <cell r="P64">
            <v>28</v>
          </cell>
          <cell r="Q64">
            <v>9.1566107459367543E-4</v>
          </cell>
          <cell r="R64"/>
          <cell r="T64">
            <v>28</v>
          </cell>
          <cell r="U64">
            <v>9.1566107459367543E-4</v>
          </cell>
          <cell r="V64"/>
        </row>
        <row r="65">
          <cell r="A65" t="str">
            <v>Selfpay Days</v>
          </cell>
          <cell r="B65">
            <v>0</v>
          </cell>
          <cell r="C65">
            <v>1550</v>
          </cell>
          <cell r="D65">
            <v>4.6978238467600172E-2</v>
          </cell>
          <cell r="F65">
            <v>1203</v>
          </cell>
          <cell r="G65">
            <v>3.5553847972573591E-2</v>
          </cell>
          <cell r="I65">
            <v>260</v>
          </cell>
          <cell r="J65">
            <v>2.6222894604135148E-2</v>
          </cell>
          <cell r="K65">
            <v>2.737994945240101E-2</v>
          </cell>
          <cell r="L65">
            <v>778</v>
          </cell>
          <cell r="M65">
            <v>2.6251855850992038E-2</v>
          </cell>
          <cell r="N65"/>
          <cell r="P65">
            <v>804</v>
          </cell>
          <cell r="Q65">
            <v>2.6292553713332681E-2</v>
          </cell>
          <cell r="R65"/>
          <cell r="T65">
            <v>804</v>
          </cell>
          <cell r="U65">
            <v>2.6292553713332681E-2</v>
          </cell>
          <cell r="V65"/>
        </row>
        <row r="66">
          <cell r="A66" t="str">
            <v>TOTAL PATIENT DAYS</v>
          </cell>
          <cell r="B66">
            <v>0</v>
          </cell>
          <cell r="C66">
            <v>32994</v>
          </cell>
          <cell r="D66">
            <v>1</v>
          </cell>
          <cell r="F66">
            <v>33836</v>
          </cell>
          <cell r="G66">
            <v>0.99999999999999978</v>
          </cell>
          <cell r="I66">
            <v>9915</v>
          </cell>
          <cell r="J66">
            <v>1</v>
          </cell>
          <cell r="K66">
            <v>0</v>
          </cell>
          <cell r="L66">
            <v>29636</v>
          </cell>
          <cell r="M66">
            <v>0.99999999999999978</v>
          </cell>
          <cell r="N66"/>
          <cell r="P66">
            <v>30579</v>
          </cell>
          <cell r="Q66">
            <v>1</v>
          </cell>
          <cell r="R66"/>
          <cell r="T66">
            <v>30579</v>
          </cell>
          <cell r="U66">
            <v>1</v>
          </cell>
          <cell r="V66"/>
        </row>
        <row r="67">
          <cell r="A67">
            <v>0</v>
          </cell>
          <cell r="B67">
            <v>0</v>
          </cell>
          <cell r="D67">
            <v>0</v>
          </cell>
          <cell r="G67">
            <v>0</v>
          </cell>
          <cell r="J67">
            <v>0</v>
          </cell>
          <cell r="L67"/>
          <cell r="M67">
            <v>0</v>
          </cell>
          <cell r="N67">
            <v>0</v>
          </cell>
          <cell r="P67"/>
          <cell r="Q67">
            <v>0</v>
          </cell>
          <cell r="R67">
            <v>0</v>
          </cell>
          <cell r="T67"/>
          <cell r="U67">
            <v>0</v>
          </cell>
          <cell r="V67">
            <v>0</v>
          </cell>
        </row>
        <row r="68">
          <cell r="A68" t="str">
            <v xml:space="preserve">DISCHARGES BY PAYOR </v>
          </cell>
          <cell r="B68">
            <v>0</v>
          </cell>
          <cell r="D68">
            <v>0</v>
          </cell>
          <cell r="G68">
            <v>0</v>
          </cell>
          <cell r="J68">
            <v>0</v>
          </cell>
          <cell r="M68">
            <v>0</v>
          </cell>
          <cell r="N68">
            <v>0</v>
          </cell>
          <cell r="Q68">
            <v>0</v>
          </cell>
          <cell r="R68">
            <v>0</v>
          </cell>
          <cell r="T68">
            <v>0</v>
          </cell>
          <cell r="U68">
            <v>0</v>
          </cell>
          <cell r="V68">
            <v>0</v>
          </cell>
        </row>
        <row r="69">
          <cell r="A69" t="str">
            <v>Medicare IP DRG Discharges</v>
          </cell>
          <cell r="B69">
            <v>0</v>
          </cell>
          <cell r="C69">
            <v>3293</v>
          </cell>
          <cell r="D69">
            <v>0.46862103315781983</v>
          </cell>
          <cell r="F69">
            <v>3095</v>
          </cell>
          <cell r="G69">
            <v>0.4523531131248173</v>
          </cell>
          <cell r="I69">
            <v>1013</v>
          </cell>
          <cell r="J69">
            <v>0.46639042357274402</v>
          </cell>
          <cell r="K69">
            <v>0</v>
          </cell>
          <cell r="L69">
            <v>2884</v>
          </cell>
          <cell r="M69">
            <v>0.46644023936600354</v>
          </cell>
          <cell r="N69">
            <v>64</v>
          </cell>
          <cell r="O69">
            <v>0</v>
          </cell>
          <cell r="P69">
            <v>2994</v>
          </cell>
          <cell r="Q69">
            <v>0.47659980897803245</v>
          </cell>
          <cell r="R69"/>
          <cell r="T69">
            <v>2994</v>
          </cell>
          <cell r="U69">
            <v>0.47659980897803245</v>
          </cell>
          <cell r="V69"/>
        </row>
        <row r="70">
          <cell r="A70" t="str">
            <v>Medicare Rehab Discharges</v>
          </cell>
          <cell r="B70">
            <v>0</v>
          </cell>
          <cell r="C70">
            <v>0</v>
          </cell>
          <cell r="D70">
            <v>0</v>
          </cell>
          <cell r="F70">
            <v>147</v>
          </cell>
          <cell r="G70">
            <v>2.1484945922244959E-2</v>
          </cell>
          <cell r="I70">
            <v>0</v>
          </cell>
          <cell r="J70">
            <v>0</v>
          </cell>
          <cell r="K70">
            <v>0</v>
          </cell>
          <cell r="L70">
            <v>0</v>
          </cell>
          <cell r="M70">
            <v>0</v>
          </cell>
          <cell r="N70">
            <v>0</v>
          </cell>
          <cell r="O70">
            <v>0</v>
          </cell>
          <cell r="P70">
            <v>0</v>
          </cell>
          <cell r="Q70">
            <v>0</v>
          </cell>
          <cell r="R70"/>
          <cell r="T70">
            <v>0</v>
          </cell>
          <cell r="U70">
            <v>0</v>
          </cell>
          <cell r="V70"/>
        </row>
        <row r="71">
          <cell r="A71" t="str">
            <v>Medicare Psych Discharges</v>
          </cell>
          <cell r="B71">
            <v>0</v>
          </cell>
          <cell r="C71">
            <v>157</v>
          </cell>
          <cell r="D71">
            <v>2.2342393624590864E-2</v>
          </cell>
          <cell r="F71">
            <v>148</v>
          </cell>
          <cell r="G71">
            <v>2.1631102016954108E-2</v>
          </cell>
          <cell r="I71">
            <v>54</v>
          </cell>
          <cell r="J71">
            <v>2.4861878453038673E-2</v>
          </cell>
          <cell r="L71">
            <v>154</v>
          </cell>
          <cell r="M71">
            <v>2.4907003072941938E-2</v>
          </cell>
          <cell r="N71">
            <v>0</v>
          </cell>
          <cell r="O71">
            <v>0</v>
          </cell>
          <cell r="P71">
            <v>156</v>
          </cell>
          <cell r="Q71">
            <v>2.4832855778414518E-2</v>
          </cell>
          <cell r="R71"/>
          <cell r="T71">
            <v>156</v>
          </cell>
          <cell r="U71">
            <v>2.4832855778414518E-2</v>
          </cell>
          <cell r="V71"/>
        </row>
        <row r="72">
          <cell r="A72" t="str">
            <v>Medicaid DRG Discharges</v>
          </cell>
          <cell r="B72">
            <v>0</v>
          </cell>
          <cell r="C72">
            <v>1255</v>
          </cell>
          <cell r="D72">
            <v>0.17859684075707982</v>
          </cell>
          <cell r="F72">
            <v>1210</v>
          </cell>
          <cell r="G72">
            <v>0.17684887459807075</v>
          </cell>
          <cell r="I72">
            <v>348</v>
          </cell>
          <cell r="J72">
            <v>0.16022099447513813</v>
          </cell>
          <cell r="L72">
            <v>990</v>
          </cell>
          <cell r="M72">
            <v>0.16011644832605532</v>
          </cell>
          <cell r="N72">
            <v>0</v>
          </cell>
          <cell r="P72">
            <v>1007</v>
          </cell>
          <cell r="Q72">
            <v>0.16029926774912448</v>
          </cell>
          <cell r="R72"/>
          <cell r="T72">
            <v>1007</v>
          </cell>
          <cell r="U72">
            <v>0.16029926774912448</v>
          </cell>
          <cell r="V72"/>
        </row>
        <row r="73">
          <cell r="A73" t="str">
            <v>Medicaid Rehab Discharges</v>
          </cell>
          <cell r="B73">
            <v>0</v>
          </cell>
          <cell r="C73">
            <v>0</v>
          </cell>
          <cell r="D73">
            <v>0</v>
          </cell>
          <cell r="F73">
            <v>15</v>
          </cell>
          <cell r="G73">
            <v>2.1923414206372407E-3</v>
          </cell>
          <cell r="I73">
            <v>0</v>
          </cell>
          <cell r="J73">
            <v>0</v>
          </cell>
          <cell r="L73">
            <v>0</v>
          </cell>
          <cell r="M73">
            <v>0</v>
          </cell>
          <cell r="N73">
            <v>0</v>
          </cell>
          <cell r="P73">
            <v>0</v>
          </cell>
          <cell r="Q73">
            <v>0</v>
          </cell>
          <cell r="R73"/>
          <cell r="T73">
            <v>0</v>
          </cell>
          <cell r="U73">
            <v>0</v>
          </cell>
          <cell r="V73"/>
        </row>
        <row r="74">
          <cell r="A74" t="str">
            <v>Medicaid Psych Discharges</v>
          </cell>
          <cell r="B74">
            <v>0</v>
          </cell>
          <cell r="C74">
            <v>268</v>
          </cell>
          <cell r="D74">
            <v>3.8138608225416253E-2</v>
          </cell>
          <cell r="F74">
            <v>225</v>
          </cell>
          <cell r="G74">
            <v>3.2885121309558611E-2</v>
          </cell>
          <cell r="I74">
            <v>77</v>
          </cell>
          <cell r="J74">
            <v>3.5451197053406998E-2</v>
          </cell>
          <cell r="L74">
            <v>219</v>
          </cell>
          <cell r="M74">
            <v>3.5419699175157693E-2</v>
          </cell>
          <cell r="N74">
            <v>0</v>
          </cell>
          <cell r="P74">
            <v>223</v>
          </cell>
          <cell r="Q74">
            <v>3.5498248965297678E-2</v>
          </cell>
          <cell r="R74"/>
          <cell r="T74">
            <v>223</v>
          </cell>
          <cell r="U74">
            <v>3.5498248965297678E-2</v>
          </cell>
          <cell r="V74"/>
        </row>
        <row r="75">
          <cell r="A75" t="str">
            <v>BCBS Discharges</v>
          </cell>
          <cell r="B75">
            <v>0</v>
          </cell>
          <cell r="C75">
            <v>935</v>
          </cell>
          <cell r="D75">
            <v>0.13305820407001565</v>
          </cell>
          <cell r="F75">
            <v>875</v>
          </cell>
          <cell r="G75">
            <v>0.12788658287050569</v>
          </cell>
          <cell r="I75">
            <v>295</v>
          </cell>
          <cell r="J75">
            <v>0.13581952117863719</v>
          </cell>
          <cell r="L75">
            <v>840</v>
          </cell>
          <cell r="M75">
            <v>0.1358563803978651</v>
          </cell>
          <cell r="N75">
            <v>0</v>
          </cell>
          <cell r="P75">
            <v>853</v>
          </cell>
          <cell r="Q75">
            <v>0.13578478191658708</v>
          </cell>
          <cell r="R75"/>
          <cell r="T75">
            <v>853</v>
          </cell>
          <cell r="U75">
            <v>0.13578478191658708</v>
          </cell>
          <cell r="V75"/>
        </row>
        <row r="76">
          <cell r="A76" t="str">
            <v>BCBS Psych Discharges</v>
          </cell>
          <cell r="B76">
            <v>0</v>
          </cell>
          <cell r="C76">
            <v>36</v>
          </cell>
          <cell r="D76">
            <v>5.1230966272947202E-3</v>
          </cell>
          <cell r="F76">
            <v>46</v>
          </cell>
          <cell r="G76">
            <v>6.7231803566208713E-3</v>
          </cell>
          <cell r="I76">
            <v>15</v>
          </cell>
          <cell r="J76">
            <v>6.9060773480662981E-3</v>
          </cell>
          <cell r="L76">
            <v>43</v>
          </cell>
          <cell r="M76">
            <v>6.9545528060811906E-3</v>
          </cell>
          <cell r="N76">
            <v>0</v>
          </cell>
          <cell r="P76">
            <v>43</v>
          </cell>
          <cell r="Q76">
            <v>6.8449538363578475E-3</v>
          </cell>
          <cell r="R76"/>
          <cell r="T76">
            <v>43</v>
          </cell>
          <cell r="U76">
            <v>6.8449538363578475E-3</v>
          </cell>
          <cell r="V76"/>
        </row>
        <row r="77">
          <cell r="A77" t="str">
            <v>M'care HMO Discharges</v>
          </cell>
          <cell r="B77">
            <v>0</v>
          </cell>
          <cell r="C77">
            <v>158</v>
          </cell>
          <cell r="D77">
            <v>2.2484701864237941E-2</v>
          </cell>
          <cell r="F77">
            <v>207</v>
          </cell>
          <cell r="G77">
            <v>3.0254311604793919E-2</v>
          </cell>
          <cell r="I77">
            <v>72</v>
          </cell>
          <cell r="J77">
            <v>3.3149171270718231E-2</v>
          </cell>
          <cell r="L77">
            <v>205</v>
          </cell>
          <cell r="M77">
            <v>3.3155426168526604E-2</v>
          </cell>
          <cell r="N77">
            <v>0</v>
          </cell>
          <cell r="P77">
            <v>208</v>
          </cell>
          <cell r="Q77">
            <v>3.3110474371219355E-2</v>
          </cell>
          <cell r="R77"/>
          <cell r="T77">
            <v>208</v>
          </cell>
          <cell r="U77">
            <v>3.3110474371219355E-2</v>
          </cell>
          <cell r="V77"/>
        </row>
        <row r="78">
          <cell r="A78" t="str">
            <v>Catamount Discharges</v>
          </cell>
          <cell r="B78">
            <v>0</v>
          </cell>
          <cell r="C78">
            <v>42</v>
          </cell>
          <cell r="D78">
            <v>5.9769460651771739E-3</v>
          </cell>
          <cell r="F78">
            <v>56</v>
          </cell>
          <cell r="G78">
            <v>8.1847413037123649E-3</v>
          </cell>
          <cell r="I78">
            <v>36</v>
          </cell>
          <cell r="J78">
            <v>1.6574585635359115E-2</v>
          </cell>
          <cell r="L78">
            <v>102</v>
          </cell>
          <cell r="M78">
            <v>1.6496846191169336E-2</v>
          </cell>
          <cell r="N78">
            <v>0</v>
          </cell>
          <cell r="P78">
            <v>104</v>
          </cell>
          <cell r="Q78">
            <v>1.6555237185609677E-2</v>
          </cell>
          <cell r="R78">
            <v>0</v>
          </cell>
          <cell r="T78">
            <v>104</v>
          </cell>
          <cell r="U78">
            <v>1.6555237185609677E-2</v>
          </cell>
          <cell r="V78">
            <v>0</v>
          </cell>
        </row>
        <row r="79">
          <cell r="A79" t="str">
            <v>Pace VT Discharges</v>
          </cell>
          <cell r="B79">
            <v>0</v>
          </cell>
          <cell r="C79">
            <v>21</v>
          </cell>
          <cell r="D79">
            <v>2.9884730325885869E-3</v>
          </cell>
          <cell r="F79">
            <v>38</v>
          </cell>
          <cell r="G79">
            <v>5.553931598947676E-3</v>
          </cell>
          <cell r="I79">
            <v>22</v>
          </cell>
          <cell r="J79">
            <v>1.0128913443830571E-2</v>
          </cell>
          <cell r="L79">
            <v>63</v>
          </cell>
          <cell r="M79">
            <v>1.0189228529839884E-2</v>
          </cell>
          <cell r="N79">
            <v>-64</v>
          </cell>
          <cell r="P79">
            <v>0</v>
          </cell>
          <cell r="Q79">
            <v>0</v>
          </cell>
          <cell r="R79">
            <v>0</v>
          </cell>
          <cell r="T79">
            <v>0</v>
          </cell>
          <cell r="U79">
            <v>0</v>
          </cell>
          <cell r="V79">
            <v>0</v>
          </cell>
        </row>
        <row r="80">
          <cell r="A80" t="str">
            <v>Commercial Discharges</v>
          </cell>
          <cell r="B80">
            <v>0</v>
          </cell>
          <cell r="C80">
            <v>543</v>
          </cell>
          <cell r="D80">
            <v>7.7273374128362035E-2</v>
          </cell>
          <cell r="F80">
            <v>494</v>
          </cell>
          <cell r="G80">
            <v>7.2201110786319786E-2</v>
          </cell>
          <cell r="I80">
            <v>170</v>
          </cell>
          <cell r="J80">
            <v>7.8268876611418042E-2</v>
          </cell>
          <cell r="L80">
            <v>484</v>
          </cell>
          <cell r="M80">
            <v>7.8279152514960371E-2</v>
          </cell>
          <cell r="N80">
            <v>0</v>
          </cell>
          <cell r="P80">
            <v>492</v>
          </cell>
          <cell r="Q80">
            <v>7.8319006685768869E-2</v>
          </cell>
          <cell r="R80"/>
          <cell r="T80">
            <v>492</v>
          </cell>
          <cell r="U80">
            <v>7.8319006685768869E-2</v>
          </cell>
          <cell r="V80"/>
        </row>
        <row r="81">
          <cell r="A81" t="str">
            <v>Workers Comp Discharges</v>
          </cell>
          <cell r="B81">
            <v>0</v>
          </cell>
          <cell r="C81">
            <v>15</v>
          </cell>
          <cell r="D81">
            <v>2.1346235947061333E-3</v>
          </cell>
          <cell r="F81">
            <v>21</v>
          </cell>
          <cell r="G81">
            <v>3.0692779888921366E-3</v>
          </cell>
          <cell r="I81">
            <v>5</v>
          </cell>
          <cell r="J81">
            <v>2.3020257826887663E-3</v>
          </cell>
          <cell r="L81">
            <v>14</v>
          </cell>
          <cell r="M81">
            <v>2.2642730066310852E-3</v>
          </cell>
          <cell r="N81"/>
          <cell r="P81">
            <v>14</v>
          </cell>
          <cell r="Q81">
            <v>2.2285896211397642E-3</v>
          </cell>
          <cell r="R81"/>
          <cell r="T81">
            <v>14</v>
          </cell>
          <cell r="U81">
            <v>2.2285896211397642E-3</v>
          </cell>
          <cell r="V81"/>
        </row>
        <row r="82">
          <cell r="A82" t="str">
            <v>Selfpay Discharges</v>
          </cell>
          <cell r="B82">
            <v>0</v>
          </cell>
          <cell r="C82">
            <v>304</v>
          </cell>
          <cell r="D82">
            <v>4.3261704852710969E-2</v>
          </cell>
          <cell r="F82">
            <v>265</v>
          </cell>
          <cell r="G82">
            <v>3.8731365097924582E-2</v>
          </cell>
          <cell r="I82">
            <v>65</v>
          </cell>
          <cell r="J82">
            <v>2.9926335174953959E-2</v>
          </cell>
          <cell r="L82">
            <v>185</v>
          </cell>
          <cell r="M82">
            <v>2.9920750444767913E-2</v>
          </cell>
          <cell r="N82"/>
          <cell r="P82">
            <v>188</v>
          </cell>
          <cell r="Q82">
            <v>2.9926774912448266E-2</v>
          </cell>
          <cell r="R82"/>
          <cell r="T82">
            <v>188</v>
          </cell>
          <cell r="U82">
            <v>2.9926774912448266E-2</v>
          </cell>
          <cell r="V82"/>
        </row>
        <row r="83">
          <cell r="A83" t="str">
            <v>TOTAL DISCHARGES</v>
          </cell>
          <cell r="B83">
            <v>0</v>
          </cell>
          <cell r="C83">
            <v>7027</v>
          </cell>
          <cell r="D83">
            <v>0.99999999999999989</v>
          </cell>
          <cell r="E83">
            <v>0</v>
          </cell>
          <cell r="F83">
            <v>6842</v>
          </cell>
          <cell r="G83">
            <v>1</v>
          </cell>
          <cell r="H83">
            <v>0</v>
          </cell>
          <cell r="I83">
            <v>2172</v>
          </cell>
          <cell r="J83">
            <v>0.99999999999999989</v>
          </cell>
          <cell r="K83">
            <v>0</v>
          </cell>
          <cell r="L83">
            <v>6183</v>
          </cell>
          <cell r="M83">
            <v>0.99999999999999989</v>
          </cell>
          <cell r="N83"/>
          <cell r="P83">
            <v>6282</v>
          </cell>
          <cell r="Q83">
            <v>1</v>
          </cell>
          <cell r="R83"/>
          <cell r="T83">
            <v>6282</v>
          </cell>
          <cell r="U83">
            <v>1</v>
          </cell>
          <cell r="V83"/>
        </row>
        <row r="84">
          <cell r="A84">
            <v>0</v>
          </cell>
          <cell r="B84">
            <v>0</v>
          </cell>
          <cell r="C84">
            <v>0</v>
          </cell>
          <cell r="D84">
            <v>0</v>
          </cell>
          <cell r="E84">
            <v>0</v>
          </cell>
          <cell r="F84">
            <v>0</v>
          </cell>
          <cell r="G84">
            <v>0</v>
          </cell>
          <cell r="H84">
            <v>0</v>
          </cell>
          <cell r="I84">
            <v>0</v>
          </cell>
          <cell r="J84">
            <v>0</v>
          </cell>
          <cell r="K84">
            <v>0</v>
          </cell>
          <cell r="L84"/>
          <cell r="M84">
            <v>0</v>
          </cell>
          <cell r="N84">
            <v>0</v>
          </cell>
          <cell r="P84"/>
          <cell r="Q84">
            <v>0</v>
          </cell>
          <cell r="R84">
            <v>0</v>
          </cell>
          <cell r="T84"/>
          <cell r="U84">
            <v>0</v>
          </cell>
          <cell r="V84">
            <v>0</v>
          </cell>
        </row>
        <row r="85">
          <cell r="A85" t="str">
            <v>Medicare Swing Bed Discharges</v>
          </cell>
          <cell r="B85">
            <v>0</v>
          </cell>
          <cell r="C85">
            <v>26</v>
          </cell>
          <cell r="D85">
            <v>3.7000142308239647E-3</v>
          </cell>
          <cell r="E85">
            <v>0</v>
          </cell>
          <cell r="F85">
            <v>29</v>
          </cell>
          <cell r="G85">
            <v>4.2385267465653315E-3</v>
          </cell>
          <cell r="H85">
            <v>0</v>
          </cell>
          <cell r="I85">
            <v>7</v>
          </cell>
          <cell r="J85">
            <v>3.2228360957642726E-3</v>
          </cell>
          <cell r="K85">
            <v>0</v>
          </cell>
          <cell r="L85">
            <v>29.866666666666667</v>
          </cell>
          <cell r="M85">
            <v>4.8304490808129819E-3</v>
          </cell>
          <cell r="N85">
            <v>0</v>
          </cell>
          <cell r="P85">
            <v>29.866666666666667</v>
          </cell>
          <cell r="Q85">
            <v>4.7543245250981645E-3</v>
          </cell>
          <cell r="R85">
            <v>0</v>
          </cell>
          <cell r="T85">
            <v>29.866666666666667</v>
          </cell>
          <cell r="U85">
            <v>4.7543245250981645E-3</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Q86">
            <v>0</v>
          </cell>
          <cell r="R86">
            <v>0</v>
          </cell>
          <cell r="U86">
            <v>0</v>
          </cell>
          <cell r="V86">
            <v>0</v>
          </cell>
        </row>
        <row r="87">
          <cell r="A87" t="str">
            <v>AVERAGE LENGTH OF STAY</v>
          </cell>
          <cell r="B87">
            <v>0</v>
          </cell>
          <cell r="C87">
            <v>0</v>
          </cell>
          <cell r="D87">
            <v>0</v>
          </cell>
          <cell r="E87">
            <v>0</v>
          </cell>
          <cell r="F87">
            <v>0</v>
          </cell>
          <cell r="G87">
            <v>0</v>
          </cell>
          <cell r="H87">
            <v>0</v>
          </cell>
          <cell r="I87">
            <v>0</v>
          </cell>
          <cell r="J87">
            <v>0</v>
          </cell>
          <cell r="K87">
            <v>0</v>
          </cell>
          <cell r="L87">
            <v>0</v>
          </cell>
        </row>
        <row r="88">
          <cell r="A88" t="str">
            <v>Medicare IP DRG</v>
          </cell>
          <cell r="B88">
            <v>0</v>
          </cell>
          <cell r="C88">
            <v>4.4479198299423022</v>
          </cell>
          <cell r="D88">
            <v>0</v>
          </cell>
          <cell r="E88">
            <v>0</v>
          </cell>
          <cell r="F88">
            <v>4.5386106623586429</v>
          </cell>
          <cell r="G88">
            <v>0</v>
          </cell>
          <cell r="H88">
            <v>0</v>
          </cell>
          <cell r="I88">
            <v>4.4106614017768999</v>
          </cell>
          <cell r="J88">
            <v>0</v>
          </cell>
          <cell r="K88">
            <v>0</v>
          </cell>
          <cell r="L88">
            <v>4.6348821081830787</v>
          </cell>
          <cell r="P88">
            <v>4.8410153640614562</v>
          </cell>
          <cell r="T88">
            <v>4.8410153640614562</v>
          </cell>
        </row>
        <row r="89">
          <cell r="A89" t="str">
            <v>Medicare Rehab</v>
          </cell>
          <cell r="B89">
            <v>0</v>
          </cell>
          <cell r="C89">
            <v>0</v>
          </cell>
          <cell r="D89">
            <v>0</v>
          </cell>
          <cell r="E89">
            <v>0</v>
          </cell>
          <cell r="F89">
            <v>13.36734693877551</v>
          </cell>
          <cell r="G89">
            <v>0</v>
          </cell>
          <cell r="H89">
            <v>0</v>
          </cell>
          <cell r="I89">
            <v>0</v>
          </cell>
          <cell r="J89">
            <v>0</v>
          </cell>
          <cell r="K89">
            <v>0</v>
          </cell>
          <cell r="L89">
            <v>0</v>
          </cell>
          <cell r="P89">
            <v>0</v>
          </cell>
          <cell r="T89">
            <v>0</v>
          </cell>
        </row>
        <row r="90">
          <cell r="A90" t="str">
            <v>Medicare Psych</v>
          </cell>
          <cell r="B90">
            <v>0</v>
          </cell>
          <cell r="C90">
            <v>15.694267515923567</v>
          </cell>
          <cell r="D90">
            <v>0</v>
          </cell>
          <cell r="E90">
            <v>0</v>
          </cell>
          <cell r="F90">
            <v>17.70945945945946</v>
          </cell>
          <cell r="G90">
            <v>0</v>
          </cell>
          <cell r="H90">
            <v>0</v>
          </cell>
          <cell r="I90">
            <v>17.092592592592592</v>
          </cell>
          <cell r="J90">
            <v>0</v>
          </cell>
          <cell r="K90">
            <v>0</v>
          </cell>
          <cell r="L90">
            <v>17.928571428571427</v>
          </cell>
          <cell r="P90">
            <v>18.28846153846154</v>
          </cell>
          <cell r="T90">
            <v>18.28846153846154</v>
          </cell>
        </row>
        <row r="91">
          <cell r="A91" t="str">
            <v>Medicaid DRG</v>
          </cell>
          <cell r="B91">
            <v>0</v>
          </cell>
          <cell r="C91">
            <v>3.0262948207171316</v>
          </cell>
          <cell r="D91">
            <v>0</v>
          </cell>
          <cell r="E91">
            <v>0</v>
          </cell>
          <cell r="F91">
            <v>3.0768595041322313</v>
          </cell>
          <cell r="G91">
            <v>0</v>
          </cell>
          <cell r="H91">
            <v>0</v>
          </cell>
          <cell r="I91">
            <v>3.1637931034482758</v>
          </cell>
          <cell r="J91">
            <v>0</v>
          </cell>
          <cell r="K91">
            <v>0</v>
          </cell>
          <cell r="L91">
            <v>3.3272727272727272</v>
          </cell>
          <cell r="P91">
            <v>3.3793445878848063</v>
          </cell>
          <cell r="T91">
            <v>3.3793445878848063</v>
          </cell>
        </row>
        <row r="92">
          <cell r="A92" t="str">
            <v>Medicaid Rehab</v>
          </cell>
          <cell r="B92">
            <v>0</v>
          </cell>
          <cell r="C92">
            <v>0</v>
          </cell>
          <cell r="D92">
            <v>0</v>
          </cell>
          <cell r="E92">
            <v>0</v>
          </cell>
          <cell r="F92">
            <v>14.533333333333333</v>
          </cell>
          <cell r="G92">
            <v>0</v>
          </cell>
          <cell r="H92">
            <v>0</v>
          </cell>
          <cell r="I92">
            <v>0</v>
          </cell>
          <cell r="J92">
            <v>0</v>
          </cell>
          <cell r="K92">
            <v>0</v>
          </cell>
          <cell r="L92">
            <v>0</v>
          </cell>
          <cell r="P92">
            <v>0</v>
          </cell>
          <cell r="T92">
            <v>0</v>
          </cell>
        </row>
        <row r="93">
          <cell r="A93" t="str">
            <v>Medicaid Psych</v>
          </cell>
          <cell r="B93">
            <v>0</v>
          </cell>
          <cell r="C93">
            <v>8.16044776119403</v>
          </cell>
          <cell r="D93">
            <v>0</v>
          </cell>
          <cell r="E93">
            <v>0</v>
          </cell>
          <cell r="F93">
            <v>7.7022222222222219</v>
          </cell>
          <cell r="G93">
            <v>0</v>
          </cell>
          <cell r="H93">
            <v>0</v>
          </cell>
          <cell r="I93">
            <v>8.3376623376623371</v>
          </cell>
          <cell r="J93">
            <v>0</v>
          </cell>
          <cell r="K93">
            <v>0</v>
          </cell>
          <cell r="L93">
            <v>8.7716894977168955</v>
          </cell>
          <cell r="P93">
            <v>8.896860986547086</v>
          </cell>
          <cell r="T93">
            <v>8.896860986547086</v>
          </cell>
        </row>
        <row r="94">
          <cell r="A94" t="str">
            <v>Blue Cross</v>
          </cell>
          <cell r="B94">
            <v>0</v>
          </cell>
          <cell r="C94">
            <v>3.635427394438723</v>
          </cell>
          <cell r="D94">
            <v>0</v>
          </cell>
          <cell r="E94">
            <v>0</v>
          </cell>
          <cell r="F94">
            <v>3.4158523344191098</v>
          </cell>
          <cell r="G94">
            <v>0</v>
          </cell>
          <cell r="H94">
            <v>0</v>
          </cell>
          <cell r="I94">
            <v>3.1129032258064515</v>
          </cell>
          <cell r="J94">
            <v>0</v>
          </cell>
          <cell r="K94">
            <v>0</v>
          </cell>
          <cell r="L94">
            <v>3.2695356738391848</v>
          </cell>
          <cell r="P94">
            <v>3.3292410714285716</v>
          </cell>
          <cell r="T94">
            <v>3.3292410714285716</v>
          </cell>
        </row>
        <row r="95">
          <cell r="A95" t="str">
            <v>M'care HMO</v>
          </cell>
          <cell r="B95">
            <v>0</v>
          </cell>
          <cell r="C95">
            <v>6.962025316455696</v>
          </cell>
          <cell r="D95">
            <v>0</v>
          </cell>
          <cell r="E95">
            <v>0</v>
          </cell>
          <cell r="F95">
            <v>5.5797101449275361</v>
          </cell>
          <cell r="G95">
            <v>0</v>
          </cell>
          <cell r="H95">
            <v>0</v>
          </cell>
          <cell r="I95">
            <v>3.8888888888888888</v>
          </cell>
          <cell r="J95">
            <v>0</v>
          </cell>
          <cell r="K95">
            <v>0</v>
          </cell>
          <cell r="L95">
            <v>4.0878048780487806</v>
          </cell>
          <cell r="P95">
            <v>4.1634615384615383</v>
          </cell>
          <cell r="T95">
            <v>4.1634615384615383</v>
          </cell>
        </row>
        <row r="96">
          <cell r="A96" t="str">
            <v>Catamount</v>
          </cell>
          <cell r="B96">
            <v>0</v>
          </cell>
          <cell r="C96">
            <v>4.4047619047619051</v>
          </cell>
          <cell r="D96">
            <v>0</v>
          </cell>
          <cell r="E96">
            <v>0</v>
          </cell>
          <cell r="F96">
            <v>4.4464285714285712</v>
          </cell>
          <cell r="G96">
            <v>0</v>
          </cell>
          <cell r="H96">
            <v>0</v>
          </cell>
          <cell r="I96">
            <v>4.0277777777777777</v>
          </cell>
          <cell r="J96">
            <v>0</v>
          </cell>
          <cell r="K96">
            <v>0</v>
          </cell>
          <cell r="L96">
            <v>4.2549019607843137</v>
          </cell>
          <cell r="P96">
            <v>4.3076923076923075</v>
          </cell>
          <cell r="T96">
            <v>4.3076923076923075</v>
          </cell>
        </row>
        <row r="97">
          <cell r="A97" t="str">
            <v>Pace VT</v>
          </cell>
          <cell r="B97">
            <v>0</v>
          </cell>
          <cell r="C97">
            <v>3.4285714285714284</v>
          </cell>
          <cell r="D97">
            <v>0</v>
          </cell>
          <cell r="E97">
            <v>0</v>
          </cell>
          <cell r="F97">
            <v>5.8684210526315788</v>
          </cell>
          <cell r="G97">
            <v>0</v>
          </cell>
          <cell r="H97">
            <v>0</v>
          </cell>
          <cell r="I97">
            <v>10.045454545454545</v>
          </cell>
          <cell r="J97">
            <v>0</v>
          </cell>
          <cell r="K97">
            <v>0</v>
          </cell>
          <cell r="L97">
            <v>10.492063492063492</v>
          </cell>
          <cell r="P97">
            <v>0</v>
          </cell>
          <cell r="T97">
            <v>0</v>
          </cell>
        </row>
        <row r="98">
          <cell r="A98" t="str">
            <v>Commercial</v>
          </cell>
          <cell r="B98">
            <v>0</v>
          </cell>
          <cell r="C98">
            <v>3.8213627992633517</v>
          </cell>
          <cell r="D98">
            <v>0</v>
          </cell>
          <cell r="E98">
            <v>0</v>
          </cell>
          <cell r="F98">
            <v>3.2246963562753037</v>
          </cell>
          <cell r="G98">
            <v>0</v>
          </cell>
          <cell r="H98">
            <v>0</v>
          </cell>
          <cell r="I98">
            <v>2.835294117647059</v>
          </cell>
          <cell r="J98">
            <v>0</v>
          </cell>
          <cell r="K98">
            <v>0</v>
          </cell>
          <cell r="L98">
            <v>2.9793388429752068</v>
          </cell>
          <cell r="P98">
            <v>3.0284552845528454</v>
          </cell>
          <cell r="T98">
            <v>3.0284552845528454</v>
          </cell>
        </row>
        <row r="99">
          <cell r="A99" t="str">
            <v>Workers Comp</v>
          </cell>
          <cell r="B99">
            <v>0</v>
          </cell>
          <cell r="C99">
            <v>2.6</v>
          </cell>
          <cell r="D99">
            <v>0</v>
          </cell>
          <cell r="E99">
            <v>0</v>
          </cell>
          <cell r="F99">
            <v>2.3333333333333335</v>
          </cell>
          <cell r="G99">
            <v>0</v>
          </cell>
          <cell r="H99">
            <v>0</v>
          </cell>
          <cell r="I99">
            <v>1.8</v>
          </cell>
          <cell r="J99">
            <v>0</v>
          </cell>
          <cell r="K99">
            <v>0</v>
          </cell>
          <cell r="L99">
            <v>1.9285714285714286</v>
          </cell>
          <cell r="P99">
            <v>2</v>
          </cell>
          <cell r="T99">
            <v>2</v>
          </cell>
        </row>
        <row r="100">
          <cell r="A100" t="str">
            <v>Self Pay</v>
          </cell>
          <cell r="B100">
            <v>0</v>
          </cell>
          <cell r="C100">
            <v>5.0986842105263159</v>
          </cell>
          <cell r="D100">
            <v>0</v>
          </cell>
          <cell r="E100">
            <v>0</v>
          </cell>
          <cell r="F100">
            <v>4.5396226415094336</v>
          </cell>
          <cell r="G100">
            <v>0</v>
          </cell>
          <cell r="H100">
            <v>0</v>
          </cell>
          <cell r="I100">
            <v>4</v>
          </cell>
          <cell r="J100">
            <v>0</v>
          </cell>
          <cell r="K100">
            <v>0</v>
          </cell>
          <cell r="L100">
            <v>4.2054054054054051</v>
          </cell>
          <cell r="P100">
            <v>4.2765957446808507</v>
          </cell>
          <cell r="T100">
            <v>4.2765957446808507</v>
          </cell>
        </row>
        <row r="101">
          <cell r="A101" t="str">
            <v>Overall ALOS (exc swing + Level II)</v>
          </cell>
          <cell r="B101">
            <v>0</v>
          </cell>
          <cell r="C101">
            <v>4.5036288601110002</v>
          </cell>
          <cell r="D101">
            <v>0</v>
          </cell>
          <cell r="E101">
            <v>0</v>
          </cell>
          <cell r="F101">
            <v>4.6660333235895939</v>
          </cell>
          <cell r="G101">
            <v>0</v>
          </cell>
          <cell r="H101">
            <v>0</v>
          </cell>
          <cell r="I101">
            <v>4.3720073664825048</v>
          </cell>
          <cell r="J101">
            <v>0</v>
          </cell>
          <cell r="K101">
            <v>0</v>
          </cell>
          <cell r="L101">
            <v>4.5948568655992235</v>
          </cell>
          <cell r="P101">
            <v>4.6725565106653928</v>
          </cell>
          <cell r="T101">
            <v>4.6725565106653928</v>
          </cell>
        </row>
        <row r="102">
          <cell r="A102" t="str">
            <v>Swing Bed ALOS</v>
          </cell>
          <cell r="B102">
            <v>0</v>
          </cell>
          <cell r="C102">
            <v>7.4230769230769234</v>
          </cell>
          <cell r="D102">
            <v>0</v>
          </cell>
          <cell r="E102">
            <v>0</v>
          </cell>
          <cell r="F102">
            <v>14.896551724137931</v>
          </cell>
          <cell r="G102">
            <v>0</v>
          </cell>
          <cell r="H102">
            <v>0</v>
          </cell>
          <cell r="I102">
            <v>10.142857142857142</v>
          </cell>
          <cell r="J102">
            <v>0</v>
          </cell>
          <cell r="K102">
            <v>0</v>
          </cell>
          <cell r="L102">
            <v>7.5</v>
          </cell>
          <cell r="M102">
            <v>0</v>
          </cell>
          <cell r="N102">
            <v>0</v>
          </cell>
          <cell r="O102">
            <v>0</v>
          </cell>
          <cell r="P102">
            <v>7.5</v>
          </cell>
          <cell r="Q102">
            <v>0</v>
          </cell>
          <cell r="R102">
            <v>0</v>
          </cell>
          <cell r="S102">
            <v>0</v>
          </cell>
          <cell r="T102">
            <v>7.5</v>
          </cell>
        </row>
        <row r="103">
          <cell r="A103">
            <v>0</v>
          </cell>
          <cell r="B103">
            <v>0</v>
          </cell>
          <cell r="C103">
            <v>0</v>
          </cell>
          <cell r="D103">
            <v>0</v>
          </cell>
          <cell r="E103">
            <v>0</v>
          </cell>
          <cell r="F103">
            <v>0</v>
          </cell>
          <cell r="G103">
            <v>0</v>
          </cell>
          <cell r="H103">
            <v>0</v>
          </cell>
          <cell r="I103">
            <v>0</v>
          </cell>
          <cell r="J103">
            <v>0</v>
          </cell>
          <cell r="K103">
            <v>0</v>
          </cell>
          <cell r="L103">
            <v>0</v>
          </cell>
          <cell r="P103">
            <v>0</v>
          </cell>
        </row>
        <row r="104">
          <cell r="A104" t="str">
            <v>REVENUE PER DISCHARGE</v>
          </cell>
          <cell r="B104">
            <v>0</v>
          </cell>
          <cell r="C104">
            <v>0</v>
          </cell>
          <cell r="D104">
            <v>0</v>
          </cell>
          <cell r="E104">
            <v>0</v>
          </cell>
          <cell r="F104">
            <v>0</v>
          </cell>
          <cell r="G104">
            <v>0</v>
          </cell>
          <cell r="H104">
            <v>0</v>
          </cell>
          <cell r="I104">
            <v>0</v>
          </cell>
          <cell r="J104">
            <v>0</v>
          </cell>
          <cell r="K104">
            <v>0</v>
          </cell>
          <cell r="L104">
            <v>0</v>
          </cell>
          <cell r="P104">
            <v>0</v>
          </cell>
          <cell r="U104">
            <v>0</v>
          </cell>
          <cell r="V104">
            <v>0</v>
          </cell>
        </row>
        <row r="105">
          <cell r="A105" t="str">
            <v>Medicare IP</v>
          </cell>
          <cell r="B105">
            <v>0</v>
          </cell>
          <cell r="C105">
            <v>25534.905557242637</v>
          </cell>
          <cell r="D105">
            <v>0</v>
          </cell>
          <cell r="E105">
            <v>0</v>
          </cell>
          <cell r="F105">
            <v>23190.084497576736</v>
          </cell>
          <cell r="G105">
            <v>-9.1828068618049916E-2</v>
          </cell>
          <cell r="H105">
            <v>0</v>
          </cell>
          <cell r="I105">
            <v>24766.028627838106</v>
          </cell>
          <cell r="J105">
            <v>6.7957670892749442E-2</v>
          </cell>
          <cell r="K105">
            <v>0</v>
          </cell>
          <cell r="L105">
            <v>26457.462951235877</v>
          </cell>
          <cell r="M105">
            <v>6.8296550440732517E-2</v>
          </cell>
          <cell r="O105">
            <v>0</v>
          </cell>
          <cell r="P105">
            <v>26579.77353261079</v>
          </cell>
          <cell r="Q105">
            <v>4.6229142076224701E-3</v>
          </cell>
          <cell r="R105">
            <v>0</v>
          </cell>
          <cell r="S105">
            <v>0</v>
          </cell>
          <cell r="T105">
            <v>27688.378423513695</v>
          </cell>
          <cell r="U105">
            <v>4.1708590539447407E-2</v>
          </cell>
          <cell r="V105">
            <v>0</v>
          </cell>
        </row>
        <row r="106">
          <cell r="A106" t="str">
            <v>Medicare Rehab</v>
          </cell>
          <cell r="B106">
            <v>0</v>
          </cell>
          <cell r="C106">
            <v>0</v>
          </cell>
          <cell r="D106">
            <v>0</v>
          </cell>
          <cell r="E106">
            <v>0</v>
          </cell>
          <cell r="F106">
            <v>36029.249999999978</v>
          </cell>
          <cell r="G106">
            <v>0</v>
          </cell>
          <cell r="H106">
            <v>0</v>
          </cell>
          <cell r="I106">
            <v>0</v>
          </cell>
          <cell r="J106">
            <v>-1</v>
          </cell>
          <cell r="K106">
            <v>0</v>
          </cell>
          <cell r="L106">
            <v>0</v>
          </cell>
          <cell r="M106">
            <v>0</v>
          </cell>
          <cell r="O106">
            <v>0</v>
          </cell>
          <cell r="P106">
            <v>0</v>
          </cell>
          <cell r="Q106" t="e">
            <v>#DIV/0!</v>
          </cell>
          <cell r="R106">
            <v>0</v>
          </cell>
          <cell r="S106">
            <v>0</v>
          </cell>
          <cell r="T106">
            <v>0</v>
          </cell>
          <cell r="U106" t="e">
            <v>#DIV/0!</v>
          </cell>
          <cell r="V106">
            <v>0</v>
          </cell>
        </row>
        <row r="107">
          <cell r="A107" t="str">
            <v>Medicare Psych</v>
          </cell>
          <cell r="B107">
            <v>0</v>
          </cell>
          <cell r="C107">
            <v>27148.108280254775</v>
          </cell>
          <cell r="D107">
            <v>0</v>
          </cell>
          <cell r="E107">
            <v>0</v>
          </cell>
          <cell r="F107">
            <v>31457.312229729741</v>
          </cell>
          <cell r="G107">
            <v>0.15872943724071981</v>
          </cell>
          <cell r="H107">
            <v>0</v>
          </cell>
          <cell r="I107">
            <v>31553.925925925927</v>
          </cell>
          <cell r="J107">
            <v>3.071263542499278E-3</v>
          </cell>
          <cell r="K107">
            <v>0</v>
          </cell>
          <cell r="L107">
            <v>33651.472874633517</v>
          </cell>
          <cell r="M107">
            <v>6.6474991214458171E-2</v>
          </cell>
          <cell r="O107">
            <v>0</v>
          </cell>
          <cell r="P107">
            <v>33608.847953740376</v>
          </cell>
          <cell r="Q107">
            <v>-1.2666584030938818E-3</v>
          </cell>
          <cell r="R107">
            <v>0</v>
          </cell>
          <cell r="S107">
            <v>0</v>
          </cell>
          <cell r="T107">
            <v>35010.628205128203</v>
          </cell>
          <cell r="U107">
            <v>4.170866711400683E-2</v>
          </cell>
          <cell r="V107">
            <v>0</v>
          </cell>
        </row>
        <row r="108">
          <cell r="A108" t="str">
            <v>Medicaid DRG</v>
          </cell>
          <cell r="B108">
            <v>0</v>
          </cell>
          <cell r="C108">
            <v>12025.153784860559</v>
          </cell>
          <cell r="D108">
            <v>0</v>
          </cell>
          <cell r="E108">
            <v>0</v>
          </cell>
          <cell r="F108">
            <v>12761.278958677689</v>
          </cell>
          <cell r="G108">
            <v>6.1215447801083268E-2</v>
          </cell>
          <cell r="H108">
            <v>0</v>
          </cell>
          <cell r="I108">
            <v>12457.364942528735</v>
          </cell>
          <cell r="J108">
            <v>-2.3815325809666752E-2</v>
          </cell>
          <cell r="K108">
            <v>0</v>
          </cell>
          <cell r="L108">
            <v>13318.271792743917</v>
          </cell>
          <cell r="M108">
            <v>6.9108262797704129E-2</v>
          </cell>
          <cell r="O108">
            <v>0</v>
          </cell>
          <cell r="P108">
            <v>13246.679342442601</v>
          </cell>
          <cell r="Q108">
            <v>-5.3755060277656157E-3</v>
          </cell>
          <cell r="R108">
            <v>0</v>
          </cell>
          <cell r="S108">
            <v>0</v>
          </cell>
          <cell r="T108">
            <v>13799.179741807349</v>
          </cell>
          <cell r="U108">
            <v>4.170859617583756E-2</v>
          </cell>
          <cell r="V108">
            <v>0</v>
          </cell>
        </row>
        <row r="109">
          <cell r="A109" t="str">
            <v>Medicaid Rehab</v>
          </cell>
          <cell r="B109">
            <v>0</v>
          </cell>
          <cell r="C109">
            <v>0</v>
          </cell>
          <cell r="D109">
            <v>0</v>
          </cell>
          <cell r="E109">
            <v>0</v>
          </cell>
          <cell r="F109">
            <v>38029.599999999999</v>
          </cell>
          <cell r="G109">
            <v>0</v>
          </cell>
          <cell r="H109">
            <v>0</v>
          </cell>
          <cell r="I109">
            <v>0</v>
          </cell>
          <cell r="J109">
            <v>-1</v>
          </cell>
          <cell r="K109">
            <v>0</v>
          </cell>
          <cell r="L109">
            <v>0</v>
          </cell>
          <cell r="M109">
            <v>0</v>
          </cell>
          <cell r="O109">
            <v>0</v>
          </cell>
          <cell r="P109">
            <v>0</v>
          </cell>
          <cell r="Q109" t="e">
            <v>#DIV/0!</v>
          </cell>
          <cell r="R109">
            <v>0</v>
          </cell>
          <cell r="S109">
            <v>0</v>
          </cell>
          <cell r="T109">
            <v>0</v>
          </cell>
          <cell r="U109" t="e">
            <v>#DIV/0!</v>
          </cell>
          <cell r="V109">
            <v>0</v>
          </cell>
        </row>
        <row r="110">
          <cell r="A110" t="str">
            <v>Medicaid Psych</v>
          </cell>
          <cell r="B110">
            <v>0</v>
          </cell>
          <cell r="C110">
            <v>10339.690298507463</v>
          </cell>
          <cell r="D110">
            <v>0</v>
          </cell>
          <cell r="E110">
            <v>0</v>
          </cell>
          <cell r="F110">
            <v>13215.329866666667</v>
          </cell>
          <cell r="G110">
            <v>0.27811660554033257</v>
          </cell>
          <cell r="H110">
            <v>0</v>
          </cell>
          <cell r="I110">
            <v>16445.584415584417</v>
          </cell>
          <cell r="J110">
            <v>0.24443238129571748</v>
          </cell>
          <cell r="K110">
            <v>0</v>
          </cell>
          <cell r="L110">
            <v>17586.262785660088</v>
          </cell>
          <cell r="M110">
            <v>6.9360768291987507E-2</v>
          </cell>
          <cell r="O110">
            <v>0</v>
          </cell>
          <cell r="P110">
            <v>17472.950084558128</v>
          </cell>
          <cell r="Q110">
            <v>-6.4432507624278311E-3</v>
          </cell>
          <cell r="R110">
            <v>0</v>
          </cell>
          <cell r="S110">
            <v>0</v>
          </cell>
          <cell r="T110">
            <v>18201.721973094169</v>
          </cell>
          <cell r="U110">
            <v>4.1708577258519126E-2</v>
          </cell>
          <cell r="V110">
            <v>0</v>
          </cell>
        </row>
        <row r="111">
          <cell r="A111" t="str">
            <v>BCBS</v>
          </cell>
          <cell r="B111">
            <v>0</v>
          </cell>
          <cell r="C111">
            <v>30820.743315508022</v>
          </cell>
          <cell r="D111">
            <v>0</v>
          </cell>
          <cell r="E111">
            <v>0</v>
          </cell>
          <cell r="F111">
            <v>19396.154811428572</v>
          </cell>
          <cell r="G111">
            <v>-0.37067855201048827</v>
          </cell>
          <cell r="H111">
            <v>0</v>
          </cell>
          <cell r="I111">
            <v>21671.169491525423</v>
          </cell>
          <cell r="J111">
            <v>0.11729204588305152</v>
          </cell>
          <cell r="K111">
            <v>0</v>
          </cell>
          <cell r="L111">
            <v>23147.426589830196</v>
          </cell>
          <cell r="M111">
            <v>6.8120785953986851E-2</v>
          </cell>
          <cell r="O111">
            <v>0</v>
          </cell>
          <cell r="P111">
            <v>23061.438642390123</v>
          </cell>
          <cell r="Q111">
            <v>-3.7147951244762526E-3</v>
          </cell>
          <cell r="R111">
            <v>0</v>
          </cell>
          <cell r="S111">
            <v>0</v>
          </cell>
          <cell r="T111">
            <v>24023.298944900351</v>
          </cell>
          <cell r="U111">
            <v>4.1708599252008274E-2</v>
          </cell>
          <cell r="V111">
            <v>0</v>
          </cell>
        </row>
        <row r="112">
          <cell r="A112" t="str">
            <v>M'care HMO</v>
          </cell>
          <cell r="B112">
            <v>0</v>
          </cell>
          <cell r="C112">
            <v>31174.354430379746</v>
          </cell>
          <cell r="D112">
            <v>0</v>
          </cell>
          <cell r="E112">
            <v>0</v>
          </cell>
          <cell r="F112">
            <v>26702.157004830919</v>
          </cell>
          <cell r="G112">
            <v>-0.1434575793874539</v>
          </cell>
          <cell r="H112">
            <v>0</v>
          </cell>
          <cell r="I112">
            <v>23869.402777777777</v>
          </cell>
          <cell r="J112">
            <v>-0.10608709350861217</v>
          </cell>
          <cell r="K112">
            <v>0</v>
          </cell>
          <cell r="L112">
            <v>25497.513184583015</v>
          </cell>
          <cell r="M112">
            <v>6.8209096891229934E-2</v>
          </cell>
          <cell r="O112">
            <v>0</v>
          </cell>
          <cell r="P112">
            <v>25423.876908000981</v>
          </cell>
          <cell r="Q112">
            <v>-2.8879787628292302E-3</v>
          </cell>
          <cell r="R112">
            <v>0</v>
          </cell>
          <cell r="S112">
            <v>0</v>
          </cell>
          <cell r="T112">
            <v>26484.26923076923</v>
          </cell>
          <cell r="U112">
            <v>4.1708521741408398E-2</v>
          </cell>
          <cell r="V112">
            <v>0</v>
          </cell>
        </row>
        <row r="113">
          <cell r="A113" t="str">
            <v>Catamount</v>
          </cell>
          <cell r="B113">
            <v>0</v>
          </cell>
          <cell r="C113">
            <v>35272.119047619046</v>
          </cell>
          <cell r="D113">
            <v>0</v>
          </cell>
          <cell r="E113">
            <v>0</v>
          </cell>
          <cell r="F113">
            <v>26792.571428571428</v>
          </cell>
          <cell r="G113">
            <v>-0.24040369130076433</v>
          </cell>
          <cell r="H113">
            <v>0</v>
          </cell>
          <cell r="I113">
            <v>28339.055555555555</v>
          </cell>
          <cell r="J113">
            <v>5.7720630925890387E-2</v>
          </cell>
          <cell r="K113">
            <v>0</v>
          </cell>
          <cell r="L113">
            <v>30420.429279700144</v>
          </cell>
          <cell r="M113">
            <v>7.3445415993637755E-2</v>
          </cell>
          <cell r="O113">
            <v>0</v>
          </cell>
          <cell r="P113">
            <v>30184.611941955034</v>
          </cell>
          <cell r="Q113">
            <v>-7.7519398420347954E-3</v>
          </cell>
          <cell r="R113">
            <v>0</v>
          </cell>
          <cell r="S113">
            <v>0</v>
          </cell>
          <cell r="T113">
            <v>31443.567307692309</v>
          </cell>
          <cell r="U113">
            <v>4.1708515854311588E-2</v>
          </cell>
          <cell r="V113">
            <v>0</v>
          </cell>
        </row>
        <row r="114">
          <cell r="A114" t="str">
            <v>Pace VT</v>
          </cell>
          <cell r="B114">
            <v>0</v>
          </cell>
          <cell r="C114">
            <v>13986.761904761905</v>
          </cell>
          <cell r="D114">
            <v>0</v>
          </cell>
          <cell r="E114">
            <v>0</v>
          </cell>
          <cell r="F114">
            <v>21077.78947368421</v>
          </cell>
          <cell r="G114">
            <v>0.50698135974618319</v>
          </cell>
          <cell r="H114">
            <v>0</v>
          </cell>
          <cell r="I114">
            <v>35357.272727272728</v>
          </cell>
          <cell r="J114">
            <v>0.67746588281549014</v>
          </cell>
          <cell r="K114">
            <v>0</v>
          </cell>
          <cell r="L114">
            <v>37552.471618629075</v>
          </cell>
          <cell r="M114">
            <v>6.2086205242382488E-2</v>
          </cell>
          <cell r="O114">
            <v>0</v>
          </cell>
          <cell r="P114">
            <v>0</v>
          </cell>
          <cell r="Q114">
            <v>-1</v>
          </cell>
          <cell r="R114">
            <v>0</v>
          </cell>
          <cell r="S114">
            <v>0</v>
          </cell>
          <cell r="T114">
            <v>0</v>
          </cell>
          <cell r="U114" t="e">
            <v>#DIV/0!</v>
          </cell>
          <cell r="V114">
            <v>0</v>
          </cell>
        </row>
        <row r="115">
          <cell r="A115" t="str">
            <v>Commercial</v>
          </cell>
          <cell r="B115">
            <v>0</v>
          </cell>
          <cell r="C115">
            <v>18627.235727440147</v>
          </cell>
          <cell r="D115">
            <v>0</v>
          </cell>
          <cell r="E115">
            <v>0</v>
          </cell>
          <cell r="F115">
            <v>19135.994939271255</v>
          </cell>
          <cell r="G115">
            <v>2.7312652251543931E-2</v>
          </cell>
          <cell r="H115">
            <v>0</v>
          </cell>
          <cell r="I115">
            <v>26801.517647058823</v>
          </cell>
          <cell r="J115">
            <v>0.40058135111941506</v>
          </cell>
          <cell r="K115">
            <v>0</v>
          </cell>
          <cell r="L115">
            <v>28631.268075459295</v>
          </cell>
          <cell r="M115">
            <v>6.8270403657580456E-2</v>
          </cell>
          <cell r="O115">
            <v>0</v>
          </cell>
          <cell r="P115">
            <v>28495.367885713727</v>
          </cell>
          <cell r="Q115">
            <v>-4.7465655166720119E-3</v>
          </cell>
          <cell r="R115">
            <v>0</v>
          </cell>
          <cell r="S115">
            <v>0</v>
          </cell>
          <cell r="T115">
            <v>29683.869918699187</v>
          </cell>
          <cell r="U115">
            <v>4.1708604631888968E-2</v>
          </cell>
          <cell r="V115">
            <v>0</v>
          </cell>
        </row>
        <row r="116">
          <cell r="A116" t="str">
            <v>Workers Comp</v>
          </cell>
          <cell r="B116">
            <v>0</v>
          </cell>
          <cell r="C116">
            <v>18808.133333333335</v>
          </cell>
          <cell r="D116">
            <v>0</v>
          </cell>
          <cell r="E116">
            <v>0</v>
          </cell>
          <cell r="F116">
            <v>31178.285714285714</v>
          </cell>
          <cell r="G116">
            <v>0.65770229090352994</v>
          </cell>
          <cell r="H116">
            <v>0</v>
          </cell>
          <cell r="I116">
            <v>25305.8</v>
          </cell>
          <cell r="J116">
            <v>-0.18835178329240132</v>
          </cell>
          <cell r="K116">
            <v>0</v>
          </cell>
          <cell r="L116">
            <v>27487.780662909561</v>
          </cell>
          <cell r="M116">
            <v>8.6224528088800281E-2</v>
          </cell>
          <cell r="O116">
            <v>0</v>
          </cell>
          <cell r="P116">
            <v>27809.495022012179</v>
          </cell>
          <cell r="Q116">
            <v>1.1703904474787986E-2</v>
          </cell>
          <cell r="R116">
            <v>0</v>
          </cell>
          <cell r="S116">
            <v>0</v>
          </cell>
          <cell r="T116">
            <v>28969.357142857141</v>
          </cell>
          <cell r="U116">
            <v>4.1707413957962597E-2</v>
          </cell>
          <cell r="V116">
            <v>0</v>
          </cell>
        </row>
        <row r="117">
          <cell r="A117" t="str">
            <v>Selfpay</v>
          </cell>
          <cell r="B117">
            <v>0</v>
          </cell>
          <cell r="C117">
            <v>19662.74342105263</v>
          </cell>
          <cell r="D117">
            <v>0</v>
          </cell>
          <cell r="E117">
            <v>0</v>
          </cell>
          <cell r="F117">
            <v>19295.226415094341</v>
          </cell>
          <cell r="G117">
            <v>-1.8691034007227769E-2</v>
          </cell>
          <cell r="H117">
            <v>0</v>
          </cell>
          <cell r="I117">
            <v>27897.630769230771</v>
          </cell>
          <cell r="J117">
            <v>0.44583070284196868</v>
          </cell>
          <cell r="K117">
            <v>0</v>
          </cell>
          <cell r="L117">
            <v>29811.689344393501</v>
          </cell>
          <cell r="M117">
            <v>6.8610076281954688E-2</v>
          </cell>
          <cell r="O117">
            <v>0</v>
          </cell>
          <cell r="P117">
            <v>29679.316298466929</v>
          </cell>
          <cell r="Q117">
            <v>-4.4403067668309188E-3</v>
          </cell>
          <cell r="R117">
            <v>0</v>
          </cell>
          <cell r="S117">
            <v>0</v>
          </cell>
          <cell r="T117">
            <v>30917.196808510638</v>
          </cell>
          <cell r="U117">
            <v>4.1708525142395259E-2</v>
          </cell>
          <cell r="V117">
            <v>0</v>
          </cell>
        </row>
        <row r="118">
          <cell r="A118" t="str">
            <v>IP Revenue/Discharge</v>
          </cell>
          <cell r="B118">
            <v>0</v>
          </cell>
          <cell r="C118">
            <v>22709.875195673831</v>
          </cell>
          <cell r="D118">
            <v>0</v>
          </cell>
          <cell r="E118">
            <v>0</v>
          </cell>
          <cell r="F118">
            <v>20914.678266588719</v>
          </cell>
          <cell r="G118">
            <v>0</v>
          </cell>
          <cell r="H118">
            <v>0</v>
          </cell>
          <cell r="I118">
            <v>23062.655156537752</v>
          </cell>
          <cell r="J118">
            <v>0</v>
          </cell>
          <cell r="K118">
            <v>0</v>
          </cell>
          <cell r="L118">
            <v>24640.386539731964</v>
          </cell>
          <cell r="M118">
            <v>0</v>
          </cell>
          <cell r="N118">
            <v>0</v>
          </cell>
          <cell r="O118">
            <v>0</v>
          </cell>
          <cell r="P118">
            <v>24535.914914756722</v>
          </cell>
          <cell r="Q118">
            <v>0</v>
          </cell>
          <cell r="R118">
            <v>0</v>
          </cell>
          <cell r="S118">
            <v>0</v>
          </cell>
          <cell r="T118">
            <v>25559.273161413563</v>
          </cell>
          <cell r="U118">
            <v>0</v>
          </cell>
          <cell r="V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row>
        <row r="120">
          <cell r="A120" t="str">
            <v>Swing Bed Revenue/Discharge</v>
          </cell>
          <cell r="B120">
            <v>0</v>
          </cell>
          <cell r="C120">
            <v>17410.884615384617</v>
          </cell>
          <cell r="D120">
            <v>0</v>
          </cell>
          <cell r="E120">
            <v>0</v>
          </cell>
          <cell r="F120">
            <v>28005.098275862074</v>
          </cell>
          <cell r="G120">
            <v>0</v>
          </cell>
          <cell r="H120">
            <v>0</v>
          </cell>
          <cell r="I120">
            <v>26647.285714285714</v>
          </cell>
          <cell r="J120">
            <v>0</v>
          </cell>
          <cell r="K120">
            <v>0</v>
          </cell>
          <cell r="L120">
            <v>18995.113823337375</v>
          </cell>
          <cell r="M120">
            <v>0</v>
          </cell>
          <cell r="N120">
            <v>0</v>
          </cell>
          <cell r="O120">
            <v>0</v>
          </cell>
          <cell r="P120">
            <v>19217.430821013437</v>
          </cell>
          <cell r="Q120">
            <v>0</v>
          </cell>
          <cell r="R120">
            <v>0</v>
          </cell>
          <cell r="S120">
            <v>0</v>
          </cell>
          <cell r="T120">
            <v>20018.973214285714</v>
          </cell>
          <cell r="U120">
            <v>0</v>
          </cell>
          <cell r="V120">
            <v>0</v>
          </cell>
        </row>
        <row r="121">
          <cell r="A121" t="str">
            <v>Adjusted Acute Discharges</v>
          </cell>
          <cell r="B121">
            <v>0</v>
          </cell>
          <cell r="C121">
            <v>17328.064056770734</v>
          </cell>
          <cell r="D121">
            <v>0</v>
          </cell>
          <cell r="E121">
            <v>0</v>
          </cell>
          <cell r="F121">
            <v>16811.203062247892</v>
          </cell>
          <cell r="G121">
            <v>0</v>
          </cell>
          <cell r="H121">
            <v>0</v>
          </cell>
          <cell r="I121">
            <v>5709.4933989738638</v>
          </cell>
          <cell r="K121">
            <v>0</v>
          </cell>
          <cell r="L121">
            <v>15921.488393987829</v>
          </cell>
          <cell r="P121">
            <v>16173.363623592721</v>
          </cell>
          <cell r="T121">
            <v>16263.155471241505</v>
          </cell>
        </row>
        <row r="122">
          <cell r="A122" t="str">
            <v>Average Daily Census</v>
          </cell>
          <cell r="B122">
            <v>0</v>
          </cell>
          <cell r="C122">
            <v>90.147540983606561</v>
          </cell>
          <cell r="D122">
            <v>0</v>
          </cell>
          <cell r="E122">
            <v>0</v>
          </cell>
          <cell r="F122">
            <v>92.701369863013696</v>
          </cell>
          <cell r="G122">
            <v>0</v>
          </cell>
          <cell r="H122">
            <v>0</v>
          </cell>
          <cell r="I122">
            <v>80.609756097560975</v>
          </cell>
          <cell r="K122">
            <v>0</v>
          </cell>
          <cell r="L122">
            <v>81.194520547945203</v>
          </cell>
          <cell r="P122">
            <v>83.778082191780825</v>
          </cell>
          <cell r="T122">
            <v>83.778082191780825</v>
          </cell>
        </row>
        <row r="123">
          <cell r="A123" t="str">
            <v>Total Net-To-Gross W/ Dps</v>
          </cell>
          <cell r="B123">
            <v>0</v>
          </cell>
          <cell r="C123">
            <v>0.47838043394312002</v>
          </cell>
          <cell r="D123">
            <v>0</v>
          </cell>
          <cell r="E123">
            <v>0</v>
          </cell>
          <cell r="F123">
            <v>0.4982977866393718</v>
          </cell>
          <cell r="G123">
            <v>0</v>
          </cell>
          <cell r="H123">
            <v>0</v>
          </cell>
          <cell r="I123">
            <v>0.48303686012111491</v>
          </cell>
          <cell r="K123">
            <v>0</v>
          </cell>
          <cell r="L123">
            <v>0.48464779677768405</v>
          </cell>
          <cell r="P123">
            <v>0.4836608477580423</v>
          </cell>
          <cell r="T123">
            <v>0.47415252502901117</v>
          </cell>
        </row>
        <row r="124">
          <cell r="A124">
            <v>0</v>
          </cell>
          <cell r="B124">
            <v>0</v>
          </cell>
          <cell r="C124">
            <v>0</v>
          </cell>
          <cell r="D124">
            <v>0</v>
          </cell>
          <cell r="E124">
            <v>0</v>
          </cell>
          <cell r="F124">
            <v>0</v>
          </cell>
          <cell r="G124">
            <v>0</v>
          </cell>
          <cell r="H124">
            <v>0</v>
          </cell>
          <cell r="I124">
            <v>0</v>
          </cell>
          <cell r="K124">
            <v>0</v>
          </cell>
          <cell r="L124">
            <v>0</v>
          </cell>
        </row>
      </sheetData>
      <sheetData sheetId="16">
        <row r="6">
          <cell r="A6" t="str">
            <v>Medicare IP DRG Revenue</v>
          </cell>
          <cell r="B6">
            <v>84086444</v>
          </cell>
          <cell r="C6">
            <v>0</v>
          </cell>
          <cell r="D6">
            <v>71773311.519999996</v>
          </cell>
          <cell r="E6">
            <v>0</v>
          </cell>
          <cell r="F6">
            <v>25087987</v>
          </cell>
          <cell r="G6">
            <v>0</v>
          </cell>
          <cell r="H6">
            <v>76303323.151364267</v>
          </cell>
          <cell r="I6">
            <v>0</v>
          </cell>
          <cell r="J6">
            <v>79579841.956636712</v>
          </cell>
          <cell r="K6">
            <v>0</v>
          </cell>
          <cell r="L6">
            <v>82899005</v>
          </cell>
        </row>
        <row r="7">
          <cell r="A7" t="str">
            <v>Medicare IP DRG</v>
          </cell>
          <cell r="B7">
            <v>48854715.847592004</v>
          </cell>
          <cell r="C7">
            <v>0</v>
          </cell>
          <cell r="D7">
            <v>38655229.108400002</v>
          </cell>
          <cell r="E7">
            <v>0</v>
          </cell>
          <cell r="F7">
            <v>14314792.6787</v>
          </cell>
          <cell r="G7">
            <v>0</v>
          </cell>
          <cell r="H7">
            <v>45408278.769764274</v>
          </cell>
          <cell r="I7">
            <v>0</v>
          </cell>
          <cell r="J7">
            <v>47327966.174236715</v>
          </cell>
          <cell r="K7">
            <v>0</v>
          </cell>
          <cell r="L7">
            <v>50647129.217600003</v>
          </cell>
        </row>
        <row r="8">
          <cell r="A8" t="str">
            <v>Medicare IP Capital</v>
          </cell>
          <cell r="B8">
            <v>-1885760.6798940001</v>
          </cell>
          <cell r="C8">
            <v>0</v>
          </cell>
          <cell r="D8">
            <v>-1772842.4313000001</v>
          </cell>
          <cell r="E8">
            <v>0</v>
          </cell>
          <cell r="F8">
            <v>-570265.00710000005</v>
          </cell>
          <cell r="G8">
            <v>0</v>
          </cell>
          <cell r="H8">
            <v>-1635388.9272</v>
          </cell>
          <cell r="I8">
            <v>0</v>
          </cell>
          <cell r="J8">
            <v>-1714536.1298520002</v>
          </cell>
          <cell r="K8">
            <v>0</v>
          </cell>
          <cell r="L8">
            <v>-1714536.1298520002</v>
          </cell>
        </row>
        <row r="9">
          <cell r="A9" t="str">
            <v>Medicare Billing Adjustment</v>
          </cell>
          <cell r="B9">
            <v>459000</v>
          </cell>
          <cell r="C9">
            <v>0</v>
          </cell>
          <cell r="D9">
            <v>404718.06</v>
          </cell>
          <cell r="E9">
            <v>0</v>
          </cell>
          <cell r="F9">
            <v>145633</v>
          </cell>
          <cell r="G9">
            <v>0</v>
          </cell>
          <cell r="H9">
            <v>342431.28571428568</v>
          </cell>
          <cell r="I9">
            <v>0</v>
          </cell>
          <cell r="J9">
            <v>335122.28571428568</v>
          </cell>
          <cell r="K9">
            <v>0</v>
          </cell>
          <cell r="L9">
            <v>339000</v>
          </cell>
        </row>
        <row r="10">
          <cell r="A10" t="str">
            <v>Medicare Waiver Of Liability</v>
          </cell>
          <cell r="B10">
            <v>4287000</v>
          </cell>
          <cell r="C10">
            <v>0</v>
          </cell>
          <cell r="D10">
            <v>4462429.5</v>
          </cell>
          <cell r="E10">
            <v>0</v>
          </cell>
          <cell r="F10">
            <v>1733525</v>
          </cell>
          <cell r="G10">
            <v>0</v>
          </cell>
          <cell r="H10">
            <v>5063092.6400000006</v>
          </cell>
          <cell r="I10">
            <v>0</v>
          </cell>
          <cell r="J10">
            <v>4252862.2100000009</v>
          </cell>
          <cell r="K10">
            <v>0</v>
          </cell>
          <cell r="L10">
            <v>4302000</v>
          </cell>
        </row>
        <row r="11">
          <cell r="A11" t="str">
            <v>Medicare IP Value Based Purchasing</v>
          </cell>
          <cell r="B11">
            <v>0</v>
          </cell>
          <cell r="C11">
            <v>0</v>
          </cell>
          <cell r="D11">
            <v>0</v>
          </cell>
          <cell r="E11">
            <v>0</v>
          </cell>
          <cell r="F11">
            <v>0</v>
          </cell>
          <cell r="G11">
            <v>0</v>
          </cell>
          <cell r="H11">
            <v>0</v>
          </cell>
          <cell r="I11">
            <v>0</v>
          </cell>
          <cell r="J11">
            <v>100000</v>
          </cell>
          <cell r="K11">
            <v>0</v>
          </cell>
          <cell r="L11">
            <v>100000</v>
          </cell>
        </row>
        <row r="12">
          <cell r="A12" t="str">
            <v>Medicare Target Allowance</v>
          </cell>
          <cell r="B12">
            <v>0</v>
          </cell>
          <cell r="C12">
            <v>0</v>
          </cell>
          <cell r="D12">
            <v>200000</v>
          </cell>
          <cell r="E12">
            <v>0</v>
          </cell>
          <cell r="F12">
            <v>0</v>
          </cell>
          <cell r="G12">
            <v>0</v>
          </cell>
          <cell r="H12">
            <v>0</v>
          </cell>
          <cell r="I12">
            <v>0</v>
          </cell>
          <cell r="J12">
            <v>0</v>
          </cell>
          <cell r="K12">
            <v>0</v>
          </cell>
          <cell r="L12">
            <v>0</v>
          </cell>
        </row>
        <row r="13">
          <cell r="A13" t="str">
            <v>Medicare Add'l C/A</v>
          </cell>
          <cell r="B13">
            <v>1250000</v>
          </cell>
          <cell r="C13">
            <v>0</v>
          </cell>
          <cell r="D13">
            <v>2704487</v>
          </cell>
          <cell r="E13">
            <v>0</v>
          </cell>
          <cell r="F13">
            <v>-60315</v>
          </cell>
          <cell r="G13">
            <v>0</v>
          </cell>
          <cell r="H13">
            <v>325304.33308799996</v>
          </cell>
          <cell r="I13">
            <v>0</v>
          </cell>
          <cell r="J13">
            <v>1379328.2382450399</v>
          </cell>
          <cell r="K13">
            <v>0</v>
          </cell>
          <cell r="L13">
            <v>1379328.2382450399</v>
          </cell>
        </row>
        <row r="14">
          <cell r="A14" t="str">
            <v>Medicare IP C/A</v>
          </cell>
          <cell r="B14">
            <v>52964955.167698003</v>
          </cell>
          <cell r="C14">
            <v>0</v>
          </cell>
          <cell r="D14">
            <v>44654021.237100005</v>
          </cell>
          <cell r="E14">
            <v>0</v>
          </cell>
          <cell r="F14">
            <v>15563370.671599999</v>
          </cell>
          <cell r="G14">
            <v>0</v>
          </cell>
          <cell r="H14">
            <v>49503718.101366565</v>
          </cell>
          <cell r="I14">
            <v>0</v>
          </cell>
          <cell r="J14">
            <v>51680742.778344043</v>
          </cell>
          <cell r="K14">
            <v>0</v>
          </cell>
          <cell r="L14">
            <v>55052921.325993046</v>
          </cell>
        </row>
        <row r="15">
          <cell r="A15" t="str">
            <v>Medicare IP Net Revenue</v>
          </cell>
          <cell r="B15">
            <v>31121488.832301997</v>
          </cell>
          <cell r="C15">
            <v>0</v>
          </cell>
          <cell r="D15">
            <v>27119290.282899991</v>
          </cell>
          <cell r="E15">
            <v>0</v>
          </cell>
          <cell r="F15">
            <v>9524616.3284000009</v>
          </cell>
          <cell r="G15">
            <v>0</v>
          </cell>
          <cell r="H15">
            <v>26799605.049997702</v>
          </cell>
          <cell r="I15">
            <v>0</v>
          </cell>
          <cell r="J15">
            <v>27899099.178292669</v>
          </cell>
          <cell r="K15">
            <v>0</v>
          </cell>
          <cell r="L15">
            <v>27846083.674006954</v>
          </cell>
        </row>
        <row r="16">
          <cell r="A16" t="str">
            <v>Medicare IP Net to Gross %</v>
          </cell>
          <cell r="B16">
            <v>0.37011303311033106</v>
          </cell>
          <cell r="C16">
            <v>0</v>
          </cell>
          <cell r="D16">
            <v>0.37784644053023891</v>
          </cell>
          <cell r="E16">
            <v>0</v>
          </cell>
          <cell r="F16">
            <v>0.37964848787589062</v>
          </cell>
          <cell r="G16">
            <v>0</v>
          </cell>
          <cell r="H16">
            <v>0.35122461176212266</v>
          </cell>
          <cell r="I16">
            <v>0</v>
          </cell>
          <cell r="J16">
            <v>0.35057997719441275</v>
          </cell>
          <cell r="K16">
            <v>0</v>
          </cell>
          <cell r="L16">
            <v>0.33590371409170655</v>
          </cell>
        </row>
        <row r="17">
          <cell r="A17">
            <v>0</v>
          </cell>
          <cell r="B17">
            <v>0</v>
          </cell>
          <cell r="C17">
            <v>0</v>
          </cell>
          <cell r="D17">
            <v>0</v>
          </cell>
          <cell r="E17">
            <v>0</v>
          </cell>
          <cell r="F17">
            <v>0</v>
          </cell>
          <cell r="G17">
            <v>0</v>
          </cell>
          <cell r="H17">
            <v>0</v>
          </cell>
          <cell r="I17">
            <v>0</v>
          </cell>
          <cell r="J17">
            <v>0</v>
          </cell>
          <cell r="K17">
            <v>0</v>
          </cell>
          <cell r="L17">
            <v>0</v>
          </cell>
        </row>
        <row r="18">
          <cell r="A18" t="str">
            <v>Medicare IP Swing Revenue</v>
          </cell>
          <cell r="B18">
            <v>452683</v>
          </cell>
          <cell r="C18">
            <v>0</v>
          </cell>
          <cell r="D18">
            <v>812147.85000000009</v>
          </cell>
          <cell r="E18">
            <v>0</v>
          </cell>
          <cell r="F18">
            <v>186531</v>
          </cell>
          <cell r="G18">
            <v>0</v>
          </cell>
          <cell r="H18">
            <v>567320.73285700963</v>
          </cell>
          <cell r="I18">
            <v>0</v>
          </cell>
          <cell r="J18">
            <v>573960.60052093468</v>
          </cell>
          <cell r="K18">
            <v>0</v>
          </cell>
          <cell r="L18">
            <v>597900</v>
          </cell>
        </row>
        <row r="19">
          <cell r="A19" t="str">
            <v>Medicare IP Swing Bed C/A</v>
          </cell>
          <cell r="B19">
            <v>401197.60832576524</v>
          </cell>
          <cell r="C19">
            <v>0</v>
          </cell>
          <cell r="D19">
            <v>812425.74563302053</v>
          </cell>
          <cell r="E19">
            <v>0</v>
          </cell>
          <cell r="F19">
            <v>138434.8459490519</v>
          </cell>
          <cell r="G19">
            <v>0</v>
          </cell>
          <cell r="H19">
            <v>504718.34071140049</v>
          </cell>
          <cell r="I19">
            <v>0</v>
          </cell>
          <cell r="J19">
            <v>511990.55577073572</v>
          </cell>
          <cell r="K19">
            <v>0</v>
          </cell>
          <cell r="L19">
            <v>535929.95524980105</v>
          </cell>
        </row>
        <row r="20">
          <cell r="A20" t="str">
            <v>Medicare IP Swing Bed Net Revenue</v>
          </cell>
          <cell r="B20">
            <v>51485.391674234765</v>
          </cell>
          <cell r="C20">
            <v>0</v>
          </cell>
          <cell r="D20">
            <v>-277.89563302043825</v>
          </cell>
          <cell r="E20">
            <v>0</v>
          </cell>
          <cell r="F20">
            <v>48096.154050948098</v>
          </cell>
          <cell r="G20">
            <v>0</v>
          </cell>
          <cell r="H20">
            <v>62602.392145609134</v>
          </cell>
          <cell r="I20">
            <v>0</v>
          </cell>
          <cell r="J20">
            <v>61970.044750198955</v>
          </cell>
          <cell r="K20">
            <v>0</v>
          </cell>
          <cell r="L20">
            <v>61970.044750198955</v>
          </cell>
        </row>
        <row r="21">
          <cell r="A21" t="str">
            <v>Medicare IP Swing Bed Net to Gross %</v>
          </cell>
          <cell r="B21">
            <v>0.11373387486217676</v>
          </cell>
          <cell r="C21">
            <v>0</v>
          </cell>
          <cell r="D21">
            <v>-3.421736978315441E-4</v>
          </cell>
          <cell r="E21">
            <v>0</v>
          </cell>
          <cell r="F21">
            <v>0.2578453664589162</v>
          </cell>
          <cell r="G21">
            <v>0</v>
          </cell>
          <cell r="H21">
            <v>0.11034744284832572</v>
          </cell>
          <cell r="I21">
            <v>0</v>
          </cell>
          <cell r="J21">
            <v>0.10796916146152553</v>
          </cell>
          <cell r="K21">
            <v>0</v>
          </cell>
          <cell r="L21">
            <v>0.10364616951028426</v>
          </cell>
        </row>
        <row r="22">
          <cell r="A22">
            <v>0</v>
          </cell>
          <cell r="B22">
            <v>0</v>
          </cell>
          <cell r="C22">
            <v>0</v>
          </cell>
          <cell r="D22">
            <v>0</v>
          </cell>
          <cell r="E22">
            <v>0</v>
          </cell>
          <cell r="F22">
            <v>0</v>
          </cell>
          <cell r="G22">
            <v>0</v>
          </cell>
          <cell r="H22">
            <v>0</v>
          </cell>
          <cell r="I22">
            <v>0</v>
          </cell>
          <cell r="J22">
            <v>0</v>
          </cell>
          <cell r="K22">
            <v>0</v>
          </cell>
          <cell r="L22">
            <v>0</v>
          </cell>
        </row>
        <row r="23">
          <cell r="A23" t="str">
            <v>Medicare OP APC Revenue</v>
          </cell>
          <cell r="B23">
            <v>78126971</v>
          </cell>
          <cell r="C23">
            <v>0</v>
          </cell>
          <cell r="D23">
            <v>69524666</v>
          </cell>
          <cell r="E23">
            <v>0</v>
          </cell>
          <cell r="F23">
            <v>26849314</v>
          </cell>
          <cell r="G23">
            <v>0</v>
          </cell>
          <cell r="H23">
            <v>78970941.907446951</v>
          </cell>
          <cell r="I23">
            <v>0</v>
          </cell>
          <cell r="J23">
            <v>80390042.999337971</v>
          </cell>
          <cell r="K23">
            <v>0</v>
          </cell>
          <cell r="L23">
            <v>84503200</v>
          </cell>
        </row>
        <row r="24">
          <cell r="A24" t="str">
            <v>Medicare OP Fee Based Revenue</v>
          </cell>
          <cell r="B24">
            <v>17954156</v>
          </cell>
          <cell r="C24">
            <v>0</v>
          </cell>
          <cell r="D24">
            <v>14857548</v>
          </cell>
          <cell r="E24">
            <v>0</v>
          </cell>
          <cell r="F24">
            <v>4750958</v>
          </cell>
          <cell r="G24">
            <v>0</v>
          </cell>
          <cell r="H24">
            <v>13973825.48480458</v>
          </cell>
          <cell r="I24">
            <v>0</v>
          </cell>
          <cell r="J24">
            <v>14133010.194739232</v>
          </cell>
          <cell r="K24">
            <v>0</v>
          </cell>
          <cell r="L24">
            <v>14856126</v>
          </cell>
        </row>
        <row r="25">
          <cell r="A25" t="str">
            <v>Medicare OP Revenue</v>
          </cell>
          <cell r="B25">
            <v>96081127</v>
          </cell>
          <cell r="C25">
            <v>0</v>
          </cell>
          <cell r="D25">
            <v>84382214</v>
          </cell>
          <cell r="E25">
            <v>0</v>
          </cell>
          <cell r="F25">
            <v>31600272</v>
          </cell>
          <cell r="G25">
            <v>0</v>
          </cell>
          <cell r="H25">
            <v>92944767.392251536</v>
          </cell>
          <cell r="I25">
            <v>0</v>
          </cell>
          <cell r="J25">
            <v>94523053.194077209</v>
          </cell>
          <cell r="K25">
            <v>0</v>
          </cell>
          <cell r="L25">
            <v>99359326</v>
          </cell>
        </row>
        <row r="26">
          <cell r="A26" t="str">
            <v>Medicare OP APC C/A</v>
          </cell>
          <cell r="B26">
            <v>55309262.594038934</v>
          </cell>
          <cell r="C26">
            <v>0</v>
          </cell>
          <cell r="D26">
            <v>43337603.284530342</v>
          </cell>
          <cell r="E26">
            <v>0</v>
          </cell>
          <cell r="F26">
            <v>17863440.373599999</v>
          </cell>
          <cell r="G26">
            <v>0</v>
          </cell>
          <cell r="H26">
            <v>53258479.825449809</v>
          </cell>
          <cell r="I26">
            <v>0</v>
          </cell>
          <cell r="J26">
            <v>54777989.144175485</v>
          </cell>
          <cell r="K26">
            <v>0</v>
          </cell>
          <cell r="L26">
            <v>58705185.225797787</v>
          </cell>
        </row>
        <row r="27">
          <cell r="A27" t="str">
            <v>Medicare OP Sequestration</v>
          </cell>
          <cell r="B27">
            <v>0</v>
          </cell>
          <cell r="C27">
            <v>0</v>
          </cell>
          <cell r="D27">
            <v>0</v>
          </cell>
          <cell r="E27">
            <v>0</v>
          </cell>
          <cell r="F27">
            <v>0</v>
          </cell>
          <cell r="G27">
            <v>0</v>
          </cell>
          <cell r="H27">
            <v>23713.960519335775</v>
          </cell>
          <cell r="I27">
            <v>0</v>
          </cell>
          <cell r="J27">
            <v>44539.333643392325</v>
          </cell>
          <cell r="K27">
            <v>0</v>
          </cell>
          <cell r="L27">
            <v>44539.333643392325</v>
          </cell>
        </row>
        <row r="28">
          <cell r="A28" t="str">
            <v>Medicare OP Fee Based C/A</v>
          </cell>
          <cell r="B28">
            <v>13722588.628841802</v>
          </cell>
          <cell r="C28">
            <v>0</v>
          </cell>
          <cell r="D28">
            <v>11027977.997590818</v>
          </cell>
          <cell r="E28">
            <v>0</v>
          </cell>
          <cell r="F28">
            <v>3865045.0350000001</v>
          </cell>
          <cell r="G28">
            <v>0</v>
          </cell>
          <cell r="H28">
            <v>10426951.232871003</v>
          </cell>
          <cell r="I28">
            <v>0</v>
          </cell>
          <cell r="J28">
            <v>10717174.694569616</v>
          </cell>
          <cell r="K28">
            <v>0</v>
          </cell>
          <cell r="L28">
            <v>11379461.998830384</v>
          </cell>
        </row>
        <row r="29">
          <cell r="A29" t="str">
            <v>Medicare OP C/A</v>
          </cell>
          <cell r="B29">
            <v>69031851.222880736</v>
          </cell>
          <cell r="C29">
            <v>0</v>
          </cell>
          <cell r="D29">
            <v>54365581.282121159</v>
          </cell>
          <cell r="E29">
            <v>0</v>
          </cell>
          <cell r="F29">
            <v>21728485.408599999</v>
          </cell>
          <cell r="G29">
            <v>0</v>
          </cell>
          <cell r="H29">
            <v>63709145.018840149</v>
          </cell>
          <cell r="I29">
            <v>0</v>
          </cell>
          <cell r="J29">
            <v>65539703.172388494</v>
          </cell>
          <cell r="K29">
            <v>0</v>
          </cell>
          <cell r="L29">
            <v>70129186.558271557</v>
          </cell>
        </row>
        <row r="30">
          <cell r="A30" t="str">
            <v>Medicare OP Net Revenue</v>
          </cell>
          <cell r="B30">
            <v>27049275.777119264</v>
          </cell>
          <cell r="C30">
            <v>0</v>
          </cell>
          <cell r="D30">
            <v>30016632.717878841</v>
          </cell>
          <cell r="E30">
            <v>0</v>
          </cell>
          <cell r="F30">
            <v>9871786.5914000012</v>
          </cell>
          <cell r="G30">
            <v>0</v>
          </cell>
          <cell r="H30">
            <v>29235622.373411387</v>
          </cell>
          <cell r="I30">
            <v>0</v>
          </cell>
          <cell r="J30">
            <v>28983350.021688715</v>
          </cell>
          <cell r="K30">
            <v>0</v>
          </cell>
          <cell r="L30">
            <v>29230139.441728443</v>
          </cell>
        </row>
        <row r="31">
          <cell r="A31" t="str">
            <v>Medicare OP Net to Gross %</v>
          </cell>
          <cell r="B31">
            <v>0.28152537987110898</v>
          </cell>
          <cell r="C31">
            <v>0</v>
          </cell>
          <cell r="D31">
            <v>0.35572227007315593</v>
          </cell>
          <cell r="E31">
            <v>0</v>
          </cell>
          <cell r="F31">
            <v>0.31239562087946587</v>
          </cell>
          <cell r="G31">
            <v>0</v>
          </cell>
          <cell r="H31">
            <v>0.31454834084450733</v>
          </cell>
          <cell r="I31">
            <v>0</v>
          </cell>
          <cell r="J31">
            <v>0.30662731516066605</v>
          </cell>
          <cell r="K31">
            <v>0</v>
          </cell>
          <cell r="L31">
            <v>0.29418616871181719</v>
          </cell>
        </row>
        <row r="32">
          <cell r="A32">
            <v>0</v>
          </cell>
          <cell r="B32">
            <v>0</v>
          </cell>
          <cell r="C32">
            <v>0</v>
          </cell>
          <cell r="D32">
            <v>0</v>
          </cell>
          <cell r="E32">
            <v>0</v>
          </cell>
          <cell r="F32">
            <v>0</v>
          </cell>
          <cell r="G32">
            <v>0</v>
          </cell>
          <cell r="H32">
            <v>0</v>
          </cell>
          <cell r="I32">
            <v>0</v>
          </cell>
          <cell r="J32">
            <v>0</v>
          </cell>
          <cell r="K32">
            <v>0</v>
          </cell>
          <cell r="L32">
            <v>0</v>
          </cell>
        </row>
        <row r="33">
          <cell r="A33" t="str">
            <v>Medicare IP Rehab Revenue</v>
          </cell>
          <cell r="B33">
            <v>0</v>
          </cell>
          <cell r="C33">
            <v>0</v>
          </cell>
          <cell r="D33">
            <v>5296299.7499999972</v>
          </cell>
          <cell r="E33">
            <v>0</v>
          </cell>
          <cell r="F33">
            <v>0</v>
          </cell>
          <cell r="G33">
            <v>0</v>
          </cell>
          <cell r="H33">
            <v>0</v>
          </cell>
          <cell r="I33">
            <v>0</v>
          </cell>
          <cell r="J33">
            <v>0</v>
          </cell>
          <cell r="K33">
            <v>0</v>
          </cell>
          <cell r="L33">
            <v>0</v>
          </cell>
        </row>
        <row r="34">
          <cell r="A34" t="str">
            <v>Medicare IP Rehab C/A</v>
          </cell>
          <cell r="B34">
            <v>0</v>
          </cell>
          <cell r="C34">
            <v>0</v>
          </cell>
          <cell r="D34">
            <v>2272668.0799999973</v>
          </cell>
          <cell r="E34">
            <v>0</v>
          </cell>
          <cell r="F34">
            <v>-66200</v>
          </cell>
          <cell r="G34">
            <v>0</v>
          </cell>
          <cell r="H34">
            <v>-66200</v>
          </cell>
          <cell r="I34">
            <v>0</v>
          </cell>
          <cell r="J34">
            <v>0</v>
          </cell>
          <cell r="K34">
            <v>0</v>
          </cell>
          <cell r="L34">
            <v>0</v>
          </cell>
        </row>
        <row r="35">
          <cell r="A35" t="str">
            <v>Medicare IP Rehab Net Revenue</v>
          </cell>
          <cell r="B35">
            <v>0</v>
          </cell>
          <cell r="C35">
            <v>0</v>
          </cell>
          <cell r="D35">
            <v>3023631.67</v>
          </cell>
          <cell r="E35">
            <v>0</v>
          </cell>
          <cell r="F35">
            <v>66200</v>
          </cell>
          <cell r="G35">
            <v>0</v>
          </cell>
          <cell r="H35">
            <v>66200</v>
          </cell>
          <cell r="I35">
            <v>0</v>
          </cell>
          <cell r="J35">
            <v>0</v>
          </cell>
          <cell r="K35">
            <v>0</v>
          </cell>
          <cell r="L35">
            <v>0</v>
          </cell>
        </row>
        <row r="36">
          <cell r="A36" t="str">
            <v>Medicare IP Rehab Net to Gross %</v>
          </cell>
          <cell r="B36" t="e">
            <v>#DIV/0!</v>
          </cell>
          <cell r="C36">
            <v>0</v>
          </cell>
          <cell r="D36">
            <v>0.57089511786035174</v>
          </cell>
          <cell r="E36">
            <v>0</v>
          </cell>
          <cell r="F36" t="e">
            <v>#DIV/0!</v>
          </cell>
          <cell r="G36">
            <v>0</v>
          </cell>
          <cell r="H36" t="e">
            <v>#DIV/0!</v>
          </cell>
          <cell r="I36">
            <v>0</v>
          </cell>
          <cell r="J36" t="e">
            <v>#DIV/0!</v>
          </cell>
          <cell r="K36">
            <v>0</v>
          </cell>
          <cell r="L36" t="e">
            <v>#DIV/0!</v>
          </cell>
        </row>
        <row r="37">
          <cell r="A37">
            <v>0</v>
          </cell>
          <cell r="B37">
            <v>0</v>
          </cell>
          <cell r="C37">
            <v>0</v>
          </cell>
          <cell r="D37">
            <v>0</v>
          </cell>
          <cell r="E37">
            <v>0</v>
          </cell>
          <cell r="F37">
            <v>0</v>
          </cell>
          <cell r="G37">
            <v>0</v>
          </cell>
          <cell r="H37">
            <v>0</v>
          </cell>
          <cell r="I37">
            <v>0</v>
          </cell>
          <cell r="J37">
            <v>0</v>
          </cell>
          <cell r="K37">
            <v>0</v>
          </cell>
          <cell r="L37">
            <v>0</v>
          </cell>
        </row>
        <row r="38">
          <cell r="A38" t="str">
            <v>Medicare IP Psych Revenue</v>
          </cell>
          <cell r="B38">
            <v>4262253</v>
          </cell>
          <cell r="C38">
            <v>0</v>
          </cell>
          <cell r="D38">
            <v>4655682.2100000018</v>
          </cell>
          <cell r="E38">
            <v>0</v>
          </cell>
          <cell r="F38">
            <v>1703912</v>
          </cell>
          <cell r="G38">
            <v>0</v>
          </cell>
          <cell r="H38">
            <v>5182326.8226935621</v>
          </cell>
          <cell r="I38">
            <v>0</v>
          </cell>
          <cell r="J38">
            <v>5242980.2807834987</v>
          </cell>
          <cell r="K38">
            <v>0</v>
          </cell>
          <cell r="L38">
            <v>5461658</v>
          </cell>
        </row>
        <row r="39">
          <cell r="A39" t="str">
            <v>Medicare IP Psych C/A</v>
          </cell>
          <cell r="B39">
            <v>1548549</v>
          </cell>
          <cell r="C39">
            <v>0</v>
          </cell>
          <cell r="D39">
            <v>2798354.2100000018</v>
          </cell>
          <cell r="E39">
            <v>0</v>
          </cell>
          <cell r="F39">
            <v>822855</v>
          </cell>
          <cell r="G39">
            <v>0</v>
          </cell>
          <cell r="H39">
            <v>2342020.4926935621</v>
          </cell>
          <cell r="I39">
            <v>0</v>
          </cell>
          <cell r="J39">
            <v>2319481.4407834988</v>
          </cell>
          <cell r="K39">
            <v>0</v>
          </cell>
          <cell r="L39">
            <v>2518294.16</v>
          </cell>
        </row>
        <row r="40">
          <cell r="A40" t="str">
            <v>Medicare IP Psych Net Revenue</v>
          </cell>
          <cell r="B40">
            <v>2713704</v>
          </cell>
          <cell r="C40">
            <v>0</v>
          </cell>
          <cell r="D40">
            <v>1857328</v>
          </cell>
          <cell r="E40">
            <v>0</v>
          </cell>
          <cell r="F40">
            <v>881057</v>
          </cell>
          <cell r="G40">
            <v>0</v>
          </cell>
          <cell r="H40">
            <v>2840306.33</v>
          </cell>
          <cell r="I40">
            <v>0</v>
          </cell>
          <cell r="J40">
            <v>2923498.84</v>
          </cell>
          <cell r="K40">
            <v>0</v>
          </cell>
          <cell r="L40">
            <v>2943363.84</v>
          </cell>
        </row>
        <row r="41">
          <cell r="A41" t="str">
            <v>Medicare IP Psych Net to Gross %</v>
          </cell>
          <cell r="B41">
            <v>0.63668299371248027</v>
          </cell>
          <cell r="C41">
            <v>0</v>
          </cell>
          <cell r="D41">
            <v>0.3989378819736924</v>
          </cell>
          <cell r="E41">
            <v>0</v>
          </cell>
          <cell r="F41">
            <v>0.51707893365385071</v>
          </cell>
          <cell r="G41">
            <v>0</v>
          </cell>
          <cell r="H41">
            <v>0.54807549334060035</v>
          </cell>
          <cell r="I41">
            <v>0</v>
          </cell>
          <cell r="J41">
            <v>0.55760248626438069</v>
          </cell>
          <cell r="K41">
            <v>0</v>
          </cell>
          <cell r="L41">
            <v>0.53891397813630948</v>
          </cell>
        </row>
        <row r="42">
          <cell r="A42">
            <v>0</v>
          </cell>
          <cell r="B42">
            <v>0</v>
          </cell>
          <cell r="C42">
            <v>0</v>
          </cell>
          <cell r="D42">
            <v>0</v>
          </cell>
          <cell r="E42">
            <v>0</v>
          </cell>
          <cell r="F42">
            <v>0</v>
          </cell>
          <cell r="G42">
            <v>0</v>
          </cell>
          <cell r="H42">
            <v>0</v>
          </cell>
          <cell r="I42">
            <v>0</v>
          </cell>
          <cell r="J42">
            <v>0</v>
          </cell>
          <cell r="K42">
            <v>0</v>
          </cell>
          <cell r="L42">
            <v>0</v>
          </cell>
        </row>
        <row r="43">
          <cell r="A43" t="str">
            <v>Medicare U&amp;C Revenue</v>
          </cell>
          <cell r="B43">
            <v>23398570</v>
          </cell>
          <cell r="C43">
            <v>0</v>
          </cell>
          <cell r="D43">
            <v>17018231</v>
          </cell>
          <cell r="E43">
            <v>0</v>
          </cell>
          <cell r="F43">
            <v>7559590</v>
          </cell>
          <cell r="G43">
            <v>0</v>
          </cell>
          <cell r="H43">
            <v>22565646.799736977</v>
          </cell>
          <cell r="I43">
            <v>0</v>
          </cell>
          <cell r="J43">
            <v>22825843.882039491</v>
          </cell>
          <cell r="K43">
            <v>0</v>
          </cell>
          <cell r="L43">
            <v>23897605</v>
          </cell>
        </row>
        <row r="44">
          <cell r="A44" t="str">
            <v>Medicare U&amp;C C/A</v>
          </cell>
          <cell r="B44">
            <v>15640364.981509876</v>
          </cell>
          <cell r="C44">
            <v>0</v>
          </cell>
          <cell r="D44">
            <v>10590991.219999999</v>
          </cell>
          <cell r="E44">
            <v>0</v>
          </cell>
          <cell r="F44">
            <v>5773638.544999999</v>
          </cell>
          <cell r="G44">
            <v>0</v>
          </cell>
          <cell r="H44">
            <v>15405553.109654743</v>
          </cell>
          <cell r="I44">
            <v>0</v>
          </cell>
          <cell r="J44">
            <v>16102299.396141578</v>
          </cell>
          <cell r="K44">
            <v>0</v>
          </cell>
          <cell r="L44">
            <v>17201555.10086</v>
          </cell>
        </row>
        <row r="45">
          <cell r="A45" t="str">
            <v>Medicare U&amp;C Net Revenue</v>
          </cell>
          <cell r="B45">
            <v>7758205.0184901245</v>
          </cell>
          <cell r="C45">
            <v>0</v>
          </cell>
          <cell r="D45">
            <v>6427239.7800000012</v>
          </cell>
          <cell r="E45">
            <v>0</v>
          </cell>
          <cell r="F45">
            <v>1785951.455000001</v>
          </cell>
          <cell r="G45">
            <v>0</v>
          </cell>
          <cell r="H45">
            <v>7160093.6900822334</v>
          </cell>
          <cell r="I45">
            <v>0</v>
          </cell>
          <cell r="J45">
            <v>6723544.4858979136</v>
          </cell>
          <cell r="K45">
            <v>0</v>
          </cell>
          <cell r="L45">
            <v>6696049.8991400003</v>
          </cell>
        </row>
        <row r="46">
          <cell r="A46" t="str">
            <v>Medicare U&amp;C Net to Gross %</v>
          </cell>
          <cell r="B46">
            <v>0.33156748546984388</v>
          </cell>
          <cell r="C46">
            <v>0</v>
          </cell>
          <cell r="D46">
            <v>0.37766791272253863</v>
          </cell>
          <cell r="E46">
            <v>0</v>
          </cell>
          <cell r="F46">
            <v>0.23624977743501976</v>
          </cell>
          <cell r="G46">
            <v>0</v>
          </cell>
          <cell r="H46">
            <v>0.31730061866277598</v>
          </cell>
          <cell r="I46">
            <v>0</v>
          </cell>
          <cell r="J46">
            <v>0.29455841898525964</v>
          </cell>
          <cell r="K46">
            <v>0</v>
          </cell>
          <cell r="L46">
            <v>0.28019753021861399</v>
          </cell>
        </row>
        <row r="47">
          <cell r="A47">
            <v>0</v>
          </cell>
          <cell r="B47">
            <v>0</v>
          </cell>
          <cell r="C47">
            <v>0</v>
          </cell>
          <cell r="D47">
            <v>0</v>
          </cell>
          <cell r="E47">
            <v>0</v>
          </cell>
          <cell r="F47">
            <v>0</v>
          </cell>
          <cell r="G47">
            <v>0</v>
          </cell>
          <cell r="H47">
            <v>0</v>
          </cell>
          <cell r="I47">
            <v>0</v>
          </cell>
          <cell r="J47">
            <v>0</v>
          </cell>
          <cell r="K47">
            <v>0</v>
          </cell>
          <cell r="L47">
            <v>0</v>
          </cell>
        </row>
        <row r="48">
          <cell r="A48" t="str">
            <v>Medicaid IP DRG Revenue</v>
          </cell>
          <cell r="B48">
            <v>15091568</v>
          </cell>
          <cell r="C48">
            <v>0</v>
          </cell>
          <cell r="D48">
            <v>15441147.540000005</v>
          </cell>
          <cell r="E48">
            <v>0</v>
          </cell>
          <cell r="F48">
            <v>4335163</v>
          </cell>
          <cell r="G48">
            <v>0</v>
          </cell>
          <cell r="H48">
            <v>13185089.074816478</v>
          </cell>
          <cell r="I48">
            <v>0</v>
          </cell>
          <cell r="J48">
            <v>13339406.0978397</v>
          </cell>
          <cell r="K48">
            <v>0</v>
          </cell>
          <cell r="L48">
            <v>13895774</v>
          </cell>
        </row>
        <row r="49">
          <cell r="A49" t="str">
            <v>Medicaid IP Rehab Revenue</v>
          </cell>
          <cell r="B49">
            <v>0</v>
          </cell>
          <cell r="C49">
            <v>0</v>
          </cell>
          <cell r="D49">
            <v>570444</v>
          </cell>
          <cell r="E49">
            <v>0</v>
          </cell>
          <cell r="F49">
            <v>0</v>
          </cell>
          <cell r="G49">
            <v>0</v>
          </cell>
          <cell r="H49">
            <v>0</v>
          </cell>
          <cell r="I49">
            <v>0</v>
          </cell>
          <cell r="J49">
            <v>0</v>
          </cell>
          <cell r="K49">
            <v>0</v>
          </cell>
          <cell r="L49">
            <v>0</v>
          </cell>
        </row>
        <row r="50">
          <cell r="A50" t="str">
            <v>Medicaid IP Psych Revenue</v>
          </cell>
          <cell r="B50">
            <v>2771037</v>
          </cell>
          <cell r="C50">
            <v>0</v>
          </cell>
          <cell r="D50">
            <v>2973449.22</v>
          </cell>
          <cell r="E50">
            <v>0</v>
          </cell>
          <cell r="F50">
            <v>1266310</v>
          </cell>
          <cell r="G50">
            <v>0</v>
          </cell>
          <cell r="H50">
            <v>3851391.5500595598</v>
          </cell>
          <cell r="I50">
            <v>0</v>
          </cell>
          <cell r="J50">
            <v>3896467.8688564622</v>
          </cell>
          <cell r="K50">
            <v>0</v>
          </cell>
          <cell r="L50">
            <v>4058984</v>
          </cell>
        </row>
        <row r="51">
          <cell r="A51" t="str">
            <v>Medicaid Level II Revenue</v>
          </cell>
          <cell r="B51">
            <v>3327338</v>
          </cell>
          <cell r="C51">
            <v>0</v>
          </cell>
          <cell r="D51">
            <v>3107892</v>
          </cell>
          <cell r="E51">
            <v>0</v>
          </cell>
          <cell r="F51">
            <v>852055</v>
          </cell>
          <cell r="G51">
            <v>0</v>
          </cell>
          <cell r="H51">
            <v>2591464.5127859674</v>
          </cell>
          <cell r="I51">
            <v>0</v>
          </cell>
          <cell r="J51">
            <v>2621794.7658934174</v>
          </cell>
          <cell r="K51">
            <v>0</v>
          </cell>
          <cell r="L51">
            <v>2731146</v>
          </cell>
        </row>
        <row r="52">
          <cell r="A52" t="str">
            <v>Medicaid IP Revenue</v>
          </cell>
          <cell r="B52">
            <v>21189943</v>
          </cell>
          <cell r="C52">
            <v>0</v>
          </cell>
          <cell r="D52">
            <v>22092932.760000005</v>
          </cell>
          <cell r="E52">
            <v>0</v>
          </cell>
          <cell r="F52">
            <v>6453528</v>
          </cell>
          <cell r="G52">
            <v>0</v>
          </cell>
          <cell r="H52">
            <v>19627945.137662005</v>
          </cell>
          <cell r="I52">
            <v>0</v>
          </cell>
          <cell r="J52">
            <v>19857668.73258958</v>
          </cell>
          <cell r="K52">
            <v>0</v>
          </cell>
          <cell r="L52">
            <v>20685904</v>
          </cell>
        </row>
        <row r="53">
          <cell r="A53" t="str">
            <v>Medicaid IP Per Diem</v>
          </cell>
          <cell r="B53">
            <v>0</v>
          </cell>
          <cell r="C53">
            <v>0</v>
          </cell>
          <cell r="D53">
            <v>0</v>
          </cell>
          <cell r="E53">
            <v>0</v>
          </cell>
          <cell r="F53">
            <v>0</v>
          </cell>
          <cell r="G53">
            <v>0</v>
          </cell>
          <cell r="H53">
            <v>0</v>
          </cell>
          <cell r="I53">
            <v>0</v>
          </cell>
          <cell r="J53">
            <v>0</v>
          </cell>
          <cell r="K53">
            <v>0</v>
          </cell>
          <cell r="L53">
            <v>0</v>
          </cell>
        </row>
        <row r="54">
          <cell r="A54" t="str">
            <v>Medicaid IP DRG</v>
          </cell>
          <cell r="B54">
            <v>6754526.4170759991</v>
          </cell>
          <cell r="C54">
            <v>0</v>
          </cell>
          <cell r="D54">
            <v>8585805.996767005</v>
          </cell>
          <cell r="E54">
            <v>0</v>
          </cell>
          <cell r="F54">
            <v>2554513.3153868001</v>
          </cell>
          <cell r="G54">
            <v>0</v>
          </cell>
          <cell r="H54">
            <v>7915539.7072094381</v>
          </cell>
          <cell r="I54">
            <v>0</v>
          </cell>
          <cell r="J54">
            <v>7788428.222895042</v>
          </cell>
          <cell r="K54">
            <v>0</v>
          </cell>
          <cell r="L54">
            <v>8507312.2561988793</v>
          </cell>
        </row>
        <row r="55">
          <cell r="A55" t="str">
            <v>Medicaid Level II</v>
          </cell>
          <cell r="B55">
            <v>3119618</v>
          </cell>
          <cell r="C55">
            <v>0</v>
          </cell>
          <cell r="D55">
            <v>2841672</v>
          </cell>
          <cell r="E55">
            <v>0</v>
          </cell>
          <cell r="F55">
            <v>789415</v>
          </cell>
          <cell r="G55">
            <v>0</v>
          </cell>
          <cell r="H55">
            <v>2411104.5127859674</v>
          </cell>
          <cell r="I55">
            <v>0</v>
          </cell>
          <cell r="J55">
            <v>2441434.7658934174</v>
          </cell>
          <cell r="K55">
            <v>0</v>
          </cell>
          <cell r="L55">
            <v>2550786</v>
          </cell>
        </row>
        <row r="56">
          <cell r="A56" t="str">
            <v>Medicaid Level I</v>
          </cell>
          <cell r="B56">
            <v>0</v>
          </cell>
          <cell r="C56">
            <v>0</v>
          </cell>
          <cell r="D56">
            <v>0</v>
          </cell>
          <cell r="E56">
            <v>0</v>
          </cell>
          <cell r="F56">
            <v>0</v>
          </cell>
          <cell r="G56">
            <v>0</v>
          </cell>
          <cell r="H56">
            <v>0</v>
          </cell>
          <cell r="I56">
            <v>0</v>
          </cell>
          <cell r="J56">
            <v>0</v>
          </cell>
          <cell r="K56">
            <v>0</v>
          </cell>
          <cell r="L56">
            <v>0</v>
          </cell>
        </row>
        <row r="57">
          <cell r="A57" t="str">
            <v>Medicaid Billing Adjustment</v>
          </cell>
          <cell r="B57">
            <v>1276000</v>
          </cell>
          <cell r="C57">
            <v>0</v>
          </cell>
          <cell r="D57">
            <v>1805850.8</v>
          </cell>
          <cell r="E57">
            <v>0</v>
          </cell>
          <cell r="F57">
            <v>564921</v>
          </cell>
          <cell r="G57">
            <v>0</v>
          </cell>
          <cell r="H57">
            <v>1419290.777142857</v>
          </cell>
          <cell r="I57">
            <v>0</v>
          </cell>
          <cell r="J57">
            <v>1277773.067142857</v>
          </cell>
          <cell r="K57">
            <v>0</v>
          </cell>
          <cell r="L57">
            <v>1292000</v>
          </cell>
        </row>
        <row r="58">
          <cell r="A58" t="str">
            <v>M'caid Add'l Reserve</v>
          </cell>
          <cell r="B58">
            <v>-320000</v>
          </cell>
          <cell r="C58">
            <v>0</v>
          </cell>
          <cell r="D58">
            <v>1396</v>
          </cell>
          <cell r="E58">
            <v>0</v>
          </cell>
          <cell r="F58">
            <v>185334</v>
          </cell>
          <cell r="G58">
            <v>0</v>
          </cell>
          <cell r="H58">
            <v>0</v>
          </cell>
          <cell r="I58">
            <v>0</v>
          </cell>
          <cell r="J58">
            <v>200000</v>
          </cell>
          <cell r="K58">
            <v>0</v>
          </cell>
          <cell r="L58">
            <v>200000</v>
          </cell>
        </row>
        <row r="59">
          <cell r="A59" t="str">
            <v>Medicaid IP C/A</v>
          </cell>
          <cell r="B59">
            <v>10830144.417075999</v>
          </cell>
          <cell r="C59">
            <v>0</v>
          </cell>
          <cell r="D59">
            <v>13234724.796767006</v>
          </cell>
          <cell r="E59">
            <v>0</v>
          </cell>
          <cell r="F59">
            <v>4094183.3153868001</v>
          </cell>
          <cell r="G59">
            <v>0</v>
          </cell>
          <cell r="H59">
            <v>11745934.997138262</v>
          </cell>
          <cell r="I59">
            <v>0</v>
          </cell>
          <cell r="J59">
            <v>11707636.055931317</v>
          </cell>
          <cell r="K59">
            <v>0</v>
          </cell>
          <cell r="L59">
            <v>12550098.256198879</v>
          </cell>
        </row>
        <row r="60">
          <cell r="A60" t="str">
            <v>Medicaid IP Net Revenue</v>
          </cell>
          <cell r="B60">
            <v>10359798.582924001</v>
          </cell>
          <cell r="C60">
            <v>0</v>
          </cell>
          <cell r="D60">
            <v>8858207.9632329997</v>
          </cell>
          <cell r="E60">
            <v>0</v>
          </cell>
          <cell r="F60">
            <v>2359344.6846131999</v>
          </cell>
          <cell r="G60">
            <v>0</v>
          </cell>
          <cell r="H60">
            <v>7882010.1405237429</v>
          </cell>
          <cell r="I60">
            <v>0</v>
          </cell>
          <cell r="J60">
            <v>8150032.6766582634</v>
          </cell>
          <cell r="K60">
            <v>0</v>
          </cell>
          <cell r="L60">
            <v>8135805.7438011207</v>
          </cell>
        </row>
        <row r="61">
          <cell r="A61" t="str">
            <v>Medicaid Net to Gross %</v>
          </cell>
          <cell r="B61">
            <v>0.48890167297401416</v>
          </cell>
          <cell r="C61">
            <v>0</v>
          </cell>
          <cell r="D61">
            <v>0.4009521080547116</v>
          </cell>
          <cell r="E61">
            <v>0</v>
          </cell>
          <cell r="F61">
            <v>0.36558990440782158</v>
          </cell>
          <cell r="G61">
            <v>0</v>
          </cell>
          <cell r="H61">
            <v>0.40157082594447346</v>
          </cell>
          <cell r="I61">
            <v>0</v>
          </cell>
          <cell r="J61">
            <v>0.41042243107232262</v>
          </cell>
          <cell r="K61">
            <v>0</v>
          </cell>
          <cell r="L61">
            <v>0.39330191921035312</v>
          </cell>
        </row>
        <row r="62">
          <cell r="A62">
            <v>0</v>
          </cell>
          <cell r="B62">
            <v>0</v>
          </cell>
          <cell r="C62">
            <v>0</v>
          </cell>
          <cell r="D62">
            <v>0</v>
          </cell>
          <cell r="E62">
            <v>0</v>
          </cell>
          <cell r="F62">
            <v>0</v>
          </cell>
          <cell r="G62">
            <v>0</v>
          </cell>
          <cell r="H62">
            <v>0</v>
          </cell>
          <cell r="I62">
            <v>0</v>
          </cell>
          <cell r="J62">
            <v>0</v>
          </cell>
          <cell r="K62">
            <v>0</v>
          </cell>
          <cell r="L62">
            <v>0</v>
          </cell>
        </row>
        <row r="63">
          <cell r="A63" t="str">
            <v>Medicaid OP Revenue</v>
          </cell>
          <cell r="B63">
            <v>34304014</v>
          </cell>
          <cell r="C63">
            <v>0</v>
          </cell>
          <cell r="D63">
            <v>27343079</v>
          </cell>
          <cell r="E63">
            <v>0</v>
          </cell>
          <cell r="F63">
            <v>10434769</v>
          </cell>
          <cell r="G63">
            <v>0</v>
          </cell>
          <cell r="H63">
            <v>30691418.65287986</v>
          </cell>
          <cell r="I63">
            <v>0</v>
          </cell>
          <cell r="J63">
            <v>31041044.070848215</v>
          </cell>
          <cell r="K63">
            <v>0</v>
          </cell>
          <cell r="L63">
            <v>32629260</v>
          </cell>
        </row>
        <row r="64">
          <cell r="A64" t="str">
            <v>Medicaid OP Fee Based Revenue</v>
          </cell>
          <cell r="B64">
            <v>7857241</v>
          </cell>
          <cell r="C64">
            <v>0</v>
          </cell>
          <cell r="D64">
            <v>6501933</v>
          </cell>
          <cell r="E64">
            <v>0</v>
          </cell>
          <cell r="F64">
            <v>2260544</v>
          </cell>
          <cell r="G64">
            <v>0</v>
          </cell>
          <cell r="H64">
            <v>6648858.4737482592</v>
          </cell>
          <cell r="I64">
            <v>0</v>
          </cell>
          <cell r="J64">
            <v>6724599.8381077256</v>
          </cell>
          <cell r="K64">
            <v>0</v>
          </cell>
          <cell r="L64">
            <v>7068664</v>
          </cell>
        </row>
        <row r="65">
          <cell r="A65" t="str">
            <v>Medicaid OP Revenue</v>
          </cell>
          <cell r="B65">
            <v>42161255</v>
          </cell>
          <cell r="C65">
            <v>0</v>
          </cell>
          <cell r="D65">
            <v>33845012</v>
          </cell>
          <cell r="E65">
            <v>0</v>
          </cell>
          <cell r="F65">
            <v>12695313</v>
          </cell>
          <cell r="G65">
            <v>0</v>
          </cell>
          <cell r="H65">
            <v>37340277.126628116</v>
          </cell>
          <cell r="I65">
            <v>0</v>
          </cell>
          <cell r="J65">
            <v>37765643.908955939</v>
          </cell>
          <cell r="K65">
            <v>0</v>
          </cell>
          <cell r="L65">
            <v>39697924</v>
          </cell>
        </row>
        <row r="66">
          <cell r="A66" t="str">
            <v>Medicaid Cost Base C/A</v>
          </cell>
          <cell r="B66">
            <v>0</v>
          </cell>
          <cell r="C66">
            <v>0</v>
          </cell>
          <cell r="D66">
            <v>0</v>
          </cell>
          <cell r="E66">
            <v>0</v>
          </cell>
          <cell r="F66">
            <v>0</v>
          </cell>
          <cell r="G66">
            <v>0</v>
          </cell>
          <cell r="H66">
            <v>0</v>
          </cell>
          <cell r="I66">
            <v>0</v>
          </cell>
          <cell r="J66">
            <v>0</v>
          </cell>
          <cell r="K66">
            <v>0</v>
          </cell>
          <cell r="L66">
            <v>0</v>
          </cell>
        </row>
        <row r="67">
          <cell r="A67" t="str">
            <v>Medicaid PPS Base C/A</v>
          </cell>
          <cell r="B67">
            <v>25440329.619999997</v>
          </cell>
          <cell r="C67">
            <v>0</v>
          </cell>
          <cell r="D67">
            <v>17443696.460000001</v>
          </cell>
          <cell r="E67">
            <v>0</v>
          </cell>
          <cell r="F67">
            <v>6877824.9900000002</v>
          </cell>
          <cell r="G67">
            <v>0</v>
          </cell>
          <cell r="H67">
            <v>21790907.24287986</v>
          </cell>
          <cell r="I67">
            <v>0</v>
          </cell>
          <cell r="J67">
            <v>21939551.270848215</v>
          </cell>
          <cell r="K67">
            <v>0</v>
          </cell>
          <cell r="L67">
            <v>23527767.199999999</v>
          </cell>
        </row>
        <row r="68">
          <cell r="A68" t="str">
            <v>Medicaid Fee Based C/A</v>
          </cell>
          <cell r="B68">
            <v>6624639</v>
          </cell>
          <cell r="C68">
            <v>0</v>
          </cell>
          <cell r="D68">
            <v>5410200</v>
          </cell>
          <cell r="E68">
            <v>0</v>
          </cell>
          <cell r="F68">
            <v>1870874</v>
          </cell>
          <cell r="G68">
            <v>0</v>
          </cell>
          <cell r="H68">
            <v>5193422</v>
          </cell>
          <cell r="I68">
            <v>0</v>
          </cell>
          <cell r="J68">
            <v>5306573</v>
          </cell>
          <cell r="K68">
            <v>0</v>
          </cell>
          <cell r="L68">
            <v>5650638</v>
          </cell>
        </row>
        <row r="69">
          <cell r="A69" t="str">
            <v>Medicaid OP C/A</v>
          </cell>
          <cell r="B69">
            <v>32064968.619999997</v>
          </cell>
          <cell r="C69">
            <v>0</v>
          </cell>
          <cell r="D69">
            <v>22853896.460000001</v>
          </cell>
          <cell r="E69">
            <v>0</v>
          </cell>
          <cell r="F69">
            <v>8748698.9900000002</v>
          </cell>
          <cell r="G69">
            <v>0</v>
          </cell>
          <cell r="H69">
            <v>26984329.24287986</v>
          </cell>
          <cell r="I69">
            <v>0</v>
          </cell>
          <cell r="J69">
            <v>27246124.270848215</v>
          </cell>
          <cell r="K69">
            <v>0</v>
          </cell>
          <cell r="L69">
            <v>29178405.199999999</v>
          </cell>
        </row>
        <row r="70">
          <cell r="A70" t="str">
            <v>Medicaid OP Net Revenue</v>
          </cell>
          <cell r="B70">
            <v>10096286.380000003</v>
          </cell>
          <cell r="C70">
            <v>0</v>
          </cell>
          <cell r="D70">
            <v>10991115.539999999</v>
          </cell>
          <cell r="E70">
            <v>0</v>
          </cell>
          <cell r="F70">
            <v>3946614.01</v>
          </cell>
          <cell r="G70">
            <v>0</v>
          </cell>
          <cell r="H70">
            <v>10355947.883748256</v>
          </cell>
          <cell r="I70">
            <v>0</v>
          </cell>
          <cell r="J70">
            <v>10519519.638107724</v>
          </cell>
          <cell r="K70">
            <v>0</v>
          </cell>
          <cell r="L70">
            <v>10519518.800000001</v>
          </cell>
        </row>
        <row r="71">
          <cell r="A71" t="str">
            <v>Medicaid Net to Gross %</v>
          </cell>
          <cell r="B71">
            <v>0.23946835500983077</v>
          </cell>
          <cell r="C71">
            <v>0</v>
          </cell>
          <cell r="D71">
            <v>0.32474846042306027</v>
          </cell>
          <cell r="E71">
            <v>0</v>
          </cell>
          <cell r="F71">
            <v>0.31087173746720542</v>
          </cell>
          <cell r="G71">
            <v>0</v>
          </cell>
          <cell r="H71">
            <v>0.2773398774901758</v>
          </cell>
          <cell r="I71">
            <v>0</v>
          </cell>
          <cell r="J71">
            <v>0.2785473395731794</v>
          </cell>
          <cell r="K71">
            <v>0</v>
          </cell>
          <cell r="L71">
            <v>0.26498914149767633</v>
          </cell>
        </row>
        <row r="72">
          <cell r="A72">
            <v>0</v>
          </cell>
          <cell r="B72">
            <v>0</v>
          </cell>
          <cell r="C72">
            <v>0</v>
          </cell>
          <cell r="D72">
            <v>0</v>
          </cell>
          <cell r="E72">
            <v>0</v>
          </cell>
          <cell r="F72">
            <v>0</v>
          </cell>
          <cell r="G72">
            <v>0</v>
          </cell>
          <cell r="H72">
            <v>0</v>
          </cell>
          <cell r="I72">
            <v>0</v>
          </cell>
          <cell r="J72">
            <v>0</v>
          </cell>
          <cell r="K72">
            <v>0</v>
          </cell>
          <cell r="L72">
            <v>0</v>
          </cell>
        </row>
        <row r="73">
          <cell r="A73" t="str">
            <v>Medicaid U&amp;C Revenue</v>
          </cell>
          <cell r="B73">
            <v>10844945</v>
          </cell>
          <cell r="C73">
            <v>0</v>
          </cell>
          <cell r="D73">
            <v>7304510</v>
          </cell>
          <cell r="E73">
            <v>0</v>
          </cell>
          <cell r="F73">
            <v>3320424</v>
          </cell>
          <cell r="G73">
            <v>0</v>
          </cell>
          <cell r="H73">
            <v>9858991.649955038</v>
          </cell>
          <cell r="I73">
            <v>0</v>
          </cell>
          <cell r="J73">
            <v>9972181.0838374905</v>
          </cell>
          <cell r="K73">
            <v>0</v>
          </cell>
          <cell r="L73">
            <v>10455466</v>
          </cell>
        </row>
        <row r="74">
          <cell r="A74" t="str">
            <v>Medicaid U&amp;C C/A</v>
          </cell>
          <cell r="B74">
            <v>7580544.4479999999</v>
          </cell>
          <cell r="C74">
            <v>0</v>
          </cell>
          <cell r="D74">
            <v>5641656.120000001</v>
          </cell>
          <cell r="E74">
            <v>0</v>
          </cell>
          <cell r="F74">
            <v>2724921.1180000002</v>
          </cell>
          <cell r="G74">
            <v>0</v>
          </cell>
          <cell r="H74">
            <v>7294483.9740000004</v>
          </cell>
          <cell r="I74">
            <v>0</v>
          </cell>
          <cell r="J74">
            <v>7407548.4442800423</v>
          </cell>
          <cell r="K74">
            <v>0</v>
          </cell>
          <cell r="L74">
            <v>7895668.2934416672</v>
          </cell>
        </row>
        <row r="75">
          <cell r="A75" t="str">
            <v>Medicaid U&amp;C Net Revenue</v>
          </cell>
          <cell r="B75">
            <v>3264400.5520000001</v>
          </cell>
          <cell r="C75">
            <v>0</v>
          </cell>
          <cell r="D75">
            <v>1662853.879999999</v>
          </cell>
          <cell r="E75">
            <v>0</v>
          </cell>
          <cell r="F75">
            <v>595502.88199999975</v>
          </cell>
          <cell r="G75">
            <v>0</v>
          </cell>
          <cell r="H75">
            <v>2564507.6759550376</v>
          </cell>
          <cell r="I75">
            <v>0</v>
          </cell>
          <cell r="J75">
            <v>2564632.6395574482</v>
          </cell>
          <cell r="K75">
            <v>0</v>
          </cell>
          <cell r="L75">
            <v>2559797.7065583328</v>
          </cell>
        </row>
        <row r="76">
          <cell r="A76" t="str">
            <v>Medicaid Net to Gross %</v>
          </cell>
          <cell r="B76">
            <v>0.3010066489041669</v>
          </cell>
          <cell r="C76">
            <v>0</v>
          </cell>
          <cell r="D76">
            <v>0.22764756020595481</v>
          </cell>
          <cell r="E76">
            <v>0</v>
          </cell>
          <cell r="F76">
            <v>0.17934543359522753</v>
          </cell>
          <cell r="G76">
            <v>0</v>
          </cell>
          <cell r="H76">
            <v>0.26011865787174421</v>
          </cell>
          <cell r="I76">
            <v>0</v>
          </cell>
          <cell r="J76">
            <v>0.25717870724530878</v>
          </cell>
          <cell r="K76">
            <v>0</v>
          </cell>
          <cell r="L76">
            <v>0.24482865771437953</v>
          </cell>
        </row>
        <row r="77">
          <cell r="A77">
            <v>0</v>
          </cell>
          <cell r="B77">
            <v>0</v>
          </cell>
          <cell r="C77">
            <v>0</v>
          </cell>
          <cell r="D77">
            <v>0</v>
          </cell>
          <cell r="E77">
            <v>0</v>
          </cell>
          <cell r="F77">
            <v>0</v>
          </cell>
          <cell r="G77">
            <v>0</v>
          </cell>
          <cell r="H77">
            <v>0</v>
          </cell>
          <cell r="I77">
            <v>0</v>
          </cell>
          <cell r="J77">
            <v>0</v>
          </cell>
          <cell r="K77">
            <v>0</v>
          </cell>
          <cell r="L77">
            <v>0</v>
          </cell>
        </row>
        <row r="78">
          <cell r="A78" t="str">
            <v>M'care HMO IP Revenue</v>
          </cell>
          <cell r="B78">
            <v>4925548</v>
          </cell>
          <cell r="C78">
            <v>0</v>
          </cell>
          <cell r="D78">
            <v>5527346.5</v>
          </cell>
          <cell r="E78">
            <v>0</v>
          </cell>
          <cell r="F78">
            <v>1718597</v>
          </cell>
          <cell r="G78">
            <v>0</v>
          </cell>
          <cell r="H78">
            <v>5226990.202839518</v>
          </cell>
          <cell r="I78">
            <v>0</v>
          </cell>
          <cell r="J78">
            <v>5288166.3968642037</v>
          </cell>
          <cell r="K78">
            <v>0</v>
          </cell>
          <cell r="L78">
            <v>5508728</v>
          </cell>
        </row>
        <row r="79">
          <cell r="A79" t="str">
            <v>M'care HMO OP Revenue</v>
          </cell>
          <cell r="B79">
            <v>5478564</v>
          </cell>
          <cell r="C79">
            <v>0</v>
          </cell>
          <cell r="D79">
            <v>4572455.5</v>
          </cell>
          <cell r="E79">
            <v>0</v>
          </cell>
          <cell r="F79">
            <v>1800792</v>
          </cell>
          <cell r="G79">
            <v>0</v>
          </cell>
          <cell r="H79">
            <v>5296606.103954656</v>
          </cell>
          <cell r="I79">
            <v>0</v>
          </cell>
          <cell r="J79">
            <v>5356943.1038129255</v>
          </cell>
          <cell r="K79">
            <v>0</v>
          </cell>
          <cell r="L79">
            <v>5631031</v>
          </cell>
        </row>
        <row r="80">
          <cell r="A80" t="str">
            <v>M'care HMO U&amp;C Revenue</v>
          </cell>
          <cell r="B80">
            <v>996562</v>
          </cell>
          <cell r="C80">
            <v>0</v>
          </cell>
          <cell r="D80">
            <v>1001850</v>
          </cell>
          <cell r="E80">
            <v>0</v>
          </cell>
          <cell r="F80">
            <v>512190</v>
          </cell>
          <cell r="G80">
            <v>0</v>
          </cell>
          <cell r="H80">
            <v>1530296.9717808296</v>
          </cell>
          <cell r="I80">
            <v>0</v>
          </cell>
          <cell r="J80">
            <v>1547955.3254360151</v>
          </cell>
          <cell r="K80">
            <v>0</v>
          </cell>
          <cell r="L80">
            <v>1620239</v>
          </cell>
        </row>
        <row r="81">
          <cell r="A81" t="str">
            <v>M'care HMO IP &amp; OP Revenue</v>
          </cell>
          <cell r="B81">
            <v>11400674</v>
          </cell>
          <cell r="C81">
            <v>0</v>
          </cell>
          <cell r="D81">
            <v>11101652</v>
          </cell>
          <cell r="E81">
            <v>0</v>
          </cell>
          <cell r="F81">
            <v>4031579</v>
          </cell>
          <cell r="G81">
            <v>0</v>
          </cell>
          <cell r="H81">
            <v>12053893.278575003</v>
          </cell>
          <cell r="I81">
            <v>0</v>
          </cell>
          <cell r="J81">
            <v>12193064.826113144</v>
          </cell>
          <cell r="K81">
            <v>0</v>
          </cell>
          <cell r="L81">
            <v>12759998</v>
          </cell>
        </row>
        <row r="82">
          <cell r="A82" t="str">
            <v>M'care HMO IP Contractual</v>
          </cell>
          <cell r="B82">
            <v>3154965.3344839998</v>
          </cell>
          <cell r="C82">
            <v>0</v>
          </cell>
          <cell r="D82">
            <v>3162741.5745999999</v>
          </cell>
          <cell r="E82">
            <v>0</v>
          </cell>
          <cell r="F82">
            <v>935292.29599999997</v>
          </cell>
          <cell r="G82">
            <v>0</v>
          </cell>
          <cell r="H82">
            <v>2928124.7948395177</v>
          </cell>
          <cell r="I82">
            <v>0</v>
          </cell>
          <cell r="J82">
            <v>2932891.4226562036</v>
          </cell>
          <cell r="K82">
            <v>0</v>
          </cell>
          <cell r="L82">
            <v>3153453.0257919999</v>
          </cell>
        </row>
        <row r="83">
          <cell r="A83" t="str">
            <v>M'care HMO OP Contractual</v>
          </cell>
          <cell r="B83">
            <v>4062978.5386844696</v>
          </cell>
          <cell r="C83">
            <v>0</v>
          </cell>
          <cell r="D83">
            <v>3242328.1950500002</v>
          </cell>
          <cell r="E83">
            <v>0</v>
          </cell>
          <cell r="F83">
            <v>1278562.32</v>
          </cell>
          <cell r="G83">
            <v>0</v>
          </cell>
          <cell r="H83">
            <v>3760590.3338078056</v>
          </cell>
          <cell r="I83">
            <v>0</v>
          </cell>
          <cell r="J83">
            <v>3791778.2524563838</v>
          </cell>
          <cell r="K83">
            <v>0</v>
          </cell>
          <cell r="L83">
            <v>4065866.1845634365</v>
          </cell>
        </row>
        <row r="84">
          <cell r="A84" t="str">
            <v>M'care HMO U&amp;C Contractual</v>
          </cell>
          <cell r="B84">
            <v>717454.45000000007</v>
          </cell>
          <cell r="C84">
            <v>0</v>
          </cell>
          <cell r="D84">
            <v>898969.5399999998</v>
          </cell>
          <cell r="E84">
            <v>0</v>
          </cell>
          <cell r="F84">
            <v>733666.66</v>
          </cell>
          <cell r="G84">
            <v>0</v>
          </cell>
          <cell r="H84">
            <v>1040484.6399999999</v>
          </cell>
          <cell r="I84">
            <v>0</v>
          </cell>
          <cell r="J84">
            <v>1768480.7700000003</v>
          </cell>
          <cell r="K84">
            <v>0</v>
          </cell>
          <cell r="L84">
            <v>1839206.7700000003</v>
          </cell>
        </row>
        <row r="85">
          <cell r="A85" t="str">
            <v>M'care HMO C/A</v>
          </cell>
          <cell r="B85">
            <v>7935398.3231684696</v>
          </cell>
          <cell r="C85">
            <v>0</v>
          </cell>
          <cell r="D85">
            <v>7304039.3096500002</v>
          </cell>
          <cell r="E85">
            <v>0</v>
          </cell>
          <cell r="F85">
            <v>2947521.2760000001</v>
          </cell>
          <cell r="G85">
            <v>0</v>
          </cell>
          <cell r="H85">
            <v>7729199.7686473234</v>
          </cell>
          <cell r="I85">
            <v>0</v>
          </cell>
          <cell r="J85">
            <v>8493150.4451125879</v>
          </cell>
          <cell r="K85">
            <v>0</v>
          </cell>
          <cell r="L85">
            <v>9058525.980355436</v>
          </cell>
        </row>
        <row r="86">
          <cell r="A86" t="str">
            <v>M'care HMO Net Revenue</v>
          </cell>
          <cell r="B86">
            <v>3465275.6768315304</v>
          </cell>
          <cell r="C86">
            <v>0</v>
          </cell>
          <cell r="D86">
            <v>3797612.6903499998</v>
          </cell>
          <cell r="E86">
            <v>0</v>
          </cell>
          <cell r="F86">
            <v>1084057.7239999999</v>
          </cell>
          <cell r="G86">
            <v>0</v>
          </cell>
          <cell r="H86">
            <v>4324693.5099276798</v>
          </cell>
          <cell r="I86">
            <v>0</v>
          </cell>
          <cell r="J86">
            <v>3699914.3810005561</v>
          </cell>
          <cell r="K86">
            <v>0</v>
          </cell>
          <cell r="L86">
            <v>3701472.019644564</v>
          </cell>
        </row>
        <row r="87">
          <cell r="A87" t="str">
            <v>M'care HMO Net to Gross %</v>
          </cell>
          <cell r="B87">
            <v>0.30395358001040379</v>
          </cell>
          <cell r="C87">
            <v>0</v>
          </cell>
          <cell r="D87">
            <v>0.34207635857708385</v>
          </cell>
          <cell r="E87">
            <v>0</v>
          </cell>
          <cell r="F87">
            <v>0.26889159904841253</v>
          </cell>
          <cell r="G87">
            <v>0</v>
          </cell>
          <cell r="H87">
            <v>0.35877980748465194</v>
          </cell>
          <cell r="I87">
            <v>0</v>
          </cell>
          <cell r="J87">
            <v>0.30344416549616587</v>
          </cell>
          <cell r="K87">
            <v>0</v>
          </cell>
          <cell r="L87">
            <v>0.2900840595464485</v>
          </cell>
        </row>
        <row r="88">
          <cell r="A88">
            <v>0</v>
          </cell>
          <cell r="B88">
            <v>0</v>
          </cell>
          <cell r="C88">
            <v>0</v>
          </cell>
          <cell r="D88">
            <v>0</v>
          </cell>
          <cell r="E88">
            <v>0</v>
          </cell>
          <cell r="F88">
            <v>0</v>
          </cell>
          <cell r="G88">
            <v>0</v>
          </cell>
          <cell r="H88">
            <v>0</v>
          </cell>
          <cell r="I88">
            <v>0</v>
          </cell>
          <cell r="J88">
            <v>0</v>
          </cell>
          <cell r="K88">
            <v>0</v>
          </cell>
          <cell r="L88">
            <v>0</v>
          </cell>
        </row>
        <row r="89">
          <cell r="A89" t="str">
            <v>Blue Cross IP &amp; OP Revenue</v>
          </cell>
          <cell r="B89">
            <v>71170093</v>
          </cell>
          <cell r="C89">
            <v>0</v>
          </cell>
          <cell r="D89">
            <v>62858161</v>
          </cell>
          <cell r="E89">
            <v>0</v>
          </cell>
          <cell r="F89">
            <v>23652443</v>
          </cell>
          <cell r="G89">
            <v>0</v>
          </cell>
          <cell r="H89">
            <v>70208445.035002902</v>
          </cell>
          <cell r="I89">
            <v>0</v>
          </cell>
          <cell r="J89">
            <v>71014305.697279781</v>
          </cell>
          <cell r="K89">
            <v>0</v>
          </cell>
          <cell r="L89">
            <v>74461733</v>
          </cell>
        </row>
        <row r="90">
          <cell r="A90" t="str">
            <v>Blue Shield Physician Revenue</v>
          </cell>
          <cell r="B90">
            <v>8207033.9999999991</v>
          </cell>
          <cell r="C90">
            <v>0</v>
          </cell>
          <cell r="D90">
            <v>6877631.9600000009</v>
          </cell>
          <cell r="E90">
            <v>0</v>
          </cell>
          <cell r="F90">
            <v>4116864</v>
          </cell>
          <cell r="G90">
            <v>0</v>
          </cell>
          <cell r="H90">
            <v>12334711.893772176</v>
          </cell>
          <cell r="I90">
            <v>0</v>
          </cell>
          <cell r="J90">
            <v>12476126.35060367</v>
          </cell>
          <cell r="K90">
            <v>0</v>
          </cell>
          <cell r="L90">
            <v>13086835.000000002</v>
          </cell>
        </row>
        <row r="91">
          <cell r="A91" t="str">
            <v>Blue Cross IP Psych Revenue</v>
          </cell>
          <cell r="B91">
            <v>158838</v>
          </cell>
          <cell r="C91">
            <v>0</v>
          </cell>
          <cell r="D91">
            <v>233008</v>
          </cell>
          <cell r="E91">
            <v>0</v>
          </cell>
          <cell r="F91">
            <v>105556</v>
          </cell>
          <cell r="G91">
            <v>0</v>
          </cell>
          <cell r="H91">
            <v>321041.04560343589</v>
          </cell>
          <cell r="I91">
            <v>0</v>
          </cell>
          <cell r="J91">
            <v>324798.47933366452</v>
          </cell>
          <cell r="K91">
            <v>0</v>
          </cell>
          <cell r="L91">
            <v>338345</v>
          </cell>
        </row>
        <row r="92">
          <cell r="A92" t="str">
            <v>Blue Cross IP &amp; OP Revenue</v>
          </cell>
          <cell r="B92">
            <v>79535965</v>
          </cell>
          <cell r="C92">
            <v>0</v>
          </cell>
          <cell r="D92">
            <v>69968800.960000008</v>
          </cell>
          <cell r="E92">
            <v>0</v>
          </cell>
          <cell r="F92">
            <v>27874863</v>
          </cell>
          <cell r="G92">
            <v>0</v>
          </cell>
          <cell r="H92">
            <v>82864197.974378511</v>
          </cell>
          <cell r="I92">
            <v>0</v>
          </cell>
          <cell r="J92">
            <v>83815230.52721712</v>
          </cell>
          <cell r="K92">
            <v>0</v>
          </cell>
          <cell r="L92">
            <v>87886913</v>
          </cell>
        </row>
        <row r="93">
          <cell r="A93" t="str">
            <v>Blue Cross C/A</v>
          </cell>
          <cell r="B93">
            <v>9481559.0294874813</v>
          </cell>
          <cell r="C93">
            <v>0</v>
          </cell>
          <cell r="D93">
            <v>9162085.988880001</v>
          </cell>
          <cell r="E93">
            <v>0</v>
          </cell>
          <cell r="F93">
            <v>4194082.4029999999</v>
          </cell>
          <cell r="G93">
            <v>0</v>
          </cell>
          <cell r="H93">
            <v>12584698.920944346</v>
          </cell>
          <cell r="I93">
            <v>0</v>
          </cell>
          <cell r="J93">
            <v>12676530.247653639</v>
          </cell>
          <cell r="K93">
            <v>0</v>
          </cell>
          <cell r="L93">
            <v>13533469.066692512</v>
          </cell>
        </row>
        <row r="94">
          <cell r="A94" t="str">
            <v>Blue Cross Net Revenue</v>
          </cell>
          <cell r="B94">
            <v>70054405.970512524</v>
          </cell>
          <cell r="C94">
            <v>0</v>
          </cell>
          <cell r="D94">
            <v>60806714.971120007</v>
          </cell>
          <cell r="E94">
            <v>0</v>
          </cell>
          <cell r="F94">
            <v>23680780.596999999</v>
          </cell>
          <cell r="G94">
            <v>0</v>
          </cell>
          <cell r="H94">
            <v>70279499.053434163</v>
          </cell>
          <cell r="I94">
            <v>0</v>
          </cell>
          <cell r="J94">
            <v>71138700.279563487</v>
          </cell>
          <cell r="K94">
            <v>0</v>
          </cell>
          <cell r="L94">
            <v>74353443.933307484</v>
          </cell>
        </row>
        <row r="95">
          <cell r="A95" t="str">
            <v>Blue Cross Net to Gross %</v>
          </cell>
          <cell r="B95">
            <v>0.88078903638765838</v>
          </cell>
          <cell r="C95">
            <v>0</v>
          </cell>
          <cell r="D95">
            <v>0.86905469490440734</v>
          </cell>
          <cell r="E95">
            <v>0</v>
          </cell>
          <cell r="F95">
            <v>0.84953890524950737</v>
          </cell>
          <cell r="G95">
            <v>0</v>
          </cell>
          <cell r="H95">
            <v>0.84812863421624474</v>
          </cell>
          <cell r="I95">
            <v>0</v>
          </cell>
          <cell r="J95">
            <v>0.84875624432557972</v>
          </cell>
          <cell r="K95">
            <v>0</v>
          </cell>
          <cell r="L95">
            <v>0.84601269284890557</v>
          </cell>
        </row>
        <row r="96">
          <cell r="A96">
            <v>0</v>
          </cell>
          <cell r="B96">
            <v>0</v>
          </cell>
          <cell r="C96">
            <v>0</v>
          </cell>
          <cell r="D96">
            <v>0</v>
          </cell>
          <cell r="E96">
            <v>0</v>
          </cell>
          <cell r="F96">
            <v>0</v>
          </cell>
          <cell r="G96">
            <v>0</v>
          </cell>
          <cell r="H96">
            <v>0</v>
          </cell>
          <cell r="I96">
            <v>0</v>
          </cell>
          <cell r="J96">
            <v>0</v>
          </cell>
          <cell r="K96">
            <v>0</v>
          </cell>
          <cell r="L96">
            <v>0</v>
          </cell>
        </row>
        <row r="97">
          <cell r="A97" t="str">
            <v>Catamount IP Revenue</v>
          </cell>
          <cell r="B97">
            <v>1481429</v>
          </cell>
          <cell r="C97">
            <v>0</v>
          </cell>
          <cell r="D97">
            <v>1500384</v>
          </cell>
          <cell r="E97">
            <v>0</v>
          </cell>
          <cell r="F97">
            <v>1020206</v>
          </cell>
          <cell r="G97">
            <v>0</v>
          </cell>
          <cell r="H97">
            <v>3102883.7865294148</v>
          </cell>
          <cell r="I97">
            <v>0</v>
          </cell>
          <cell r="J97">
            <v>3139199.6419633236</v>
          </cell>
          <cell r="K97">
            <v>0</v>
          </cell>
          <cell r="L97">
            <v>3270131</v>
          </cell>
        </row>
        <row r="98">
          <cell r="A98" t="str">
            <v>Catamount OP Revenue</v>
          </cell>
          <cell r="B98">
            <v>5426934</v>
          </cell>
          <cell r="C98">
            <v>0</v>
          </cell>
          <cell r="D98">
            <v>4761894</v>
          </cell>
          <cell r="E98">
            <v>0</v>
          </cell>
          <cell r="F98">
            <v>2028516</v>
          </cell>
          <cell r="G98">
            <v>0</v>
          </cell>
          <cell r="H98">
            <v>5966402.6870230902</v>
          </cell>
          <cell r="I98">
            <v>0</v>
          </cell>
          <cell r="J98">
            <v>6034369.764622556</v>
          </cell>
          <cell r="K98">
            <v>0</v>
          </cell>
          <cell r="L98">
            <v>6343118</v>
          </cell>
        </row>
        <row r="99">
          <cell r="A99" t="str">
            <v>Catamount IP &amp; OP Revenue</v>
          </cell>
          <cell r="B99">
            <v>6908363</v>
          </cell>
          <cell r="C99">
            <v>0</v>
          </cell>
          <cell r="D99">
            <v>6262278</v>
          </cell>
          <cell r="E99">
            <v>0</v>
          </cell>
          <cell r="F99">
            <v>3048722</v>
          </cell>
          <cell r="G99">
            <v>0</v>
          </cell>
          <cell r="H99">
            <v>9069286.4735525046</v>
          </cell>
          <cell r="I99">
            <v>0</v>
          </cell>
          <cell r="J99">
            <v>9173569.4065858796</v>
          </cell>
          <cell r="K99">
            <v>0</v>
          </cell>
          <cell r="L99">
            <v>9613249</v>
          </cell>
        </row>
        <row r="100">
          <cell r="A100" t="str">
            <v>Catamount IP C/A</v>
          </cell>
          <cell r="B100">
            <v>675531.62</v>
          </cell>
          <cell r="C100">
            <v>0</v>
          </cell>
          <cell r="D100">
            <v>602174.1</v>
          </cell>
          <cell r="E100">
            <v>0</v>
          </cell>
          <cell r="F100">
            <v>607163.93999999994</v>
          </cell>
          <cell r="G100">
            <v>0</v>
          </cell>
          <cell r="H100">
            <v>1840765.0065294148</v>
          </cell>
          <cell r="I100">
            <v>0</v>
          </cell>
          <cell r="J100">
            <v>1857325.0319633235</v>
          </cell>
          <cell r="K100">
            <v>0</v>
          </cell>
          <cell r="L100">
            <v>1917029.74</v>
          </cell>
        </row>
        <row r="101">
          <cell r="A101" t="str">
            <v>Catamount OP C/A</v>
          </cell>
          <cell r="B101">
            <v>2474681.9</v>
          </cell>
          <cell r="C101">
            <v>0</v>
          </cell>
          <cell r="D101">
            <v>2171423.66</v>
          </cell>
          <cell r="E101">
            <v>0</v>
          </cell>
          <cell r="F101">
            <v>925003.3</v>
          </cell>
          <cell r="G101">
            <v>0</v>
          </cell>
          <cell r="H101">
            <v>2720679.6270230901</v>
          </cell>
          <cell r="I101">
            <v>0</v>
          </cell>
          <cell r="J101">
            <v>2751672.6146225561</v>
          </cell>
          <cell r="K101">
            <v>0</v>
          </cell>
          <cell r="L101">
            <v>2892461.81</v>
          </cell>
        </row>
        <row r="102">
          <cell r="A102" t="str">
            <v>Catamount C/A</v>
          </cell>
          <cell r="B102">
            <v>3150213.52</v>
          </cell>
          <cell r="C102">
            <v>0</v>
          </cell>
          <cell r="D102">
            <v>2773597.7600000002</v>
          </cell>
          <cell r="E102">
            <v>0</v>
          </cell>
          <cell r="F102">
            <v>1532167.24</v>
          </cell>
          <cell r="G102">
            <v>0</v>
          </cell>
          <cell r="H102">
            <v>4561444.6335525047</v>
          </cell>
          <cell r="I102">
            <v>0</v>
          </cell>
          <cell r="J102">
            <v>4608997.6465858798</v>
          </cell>
          <cell r="K102">
            <v>0</v>
          </cell>
          <cell r="L102">
            <v>4809491.55</v>
          </cell>
        </row>
        <row r="103">
          <cell r="A103" t="str">
            <v>Catamount Net Revenue</v>
          </cell>
          <cell r="B103">
            <v>3758149.48</v>
          </cell>
          <cell r="D103">
            <v>3488680.2399999998</v>
          </cell>
          <cell r="F103">
            <v>1516554.76</v>
          </cell>
          <cell r="H103">
            <v>4507841.84</v>
          </cell>
          <cell r="I103">
            <v>0</v>
          </cell>
          <cell r="J103">
            <v>4564571.76</v>
          </cell>
          <cell r="K103">
            <v>0</v>
          </cell>
          <cell r="L103">
            <v>4803757.45</v>
          </cell>
        </row>
        <row r="104">
          <cell r="A104" t="str">
            <v>Catamount Net to Gross %</v>
          </cell>
          <cell r="B104">
            <v>0.54400000115801672</v>
          </cell>
          <cell r="D104">
            <v>0.55709443751938192</v>
          </cell>
          <cell r="F104">
            <v>0.49743950415944782</v>
          </cell>
          <cell r="H104">
            <v>0.49704481748873963</v>
          </cell>
          <cell r="I104">
            <v>0</v>
          </cell>
          <cell r="J104">
            <v>0.49757859320528025</v>
          </cell>
          <cell r="K104">
            <v>0</v>
          </cell>
          <cell r="L104">
            <v>0.4997017605598274</v>
          </cell>
        </row>
        <row r="105">
          <cell r="A105">
            <v>0</v>
          </cell>
          <cell r="B105">
            <v>0</v>
          </cell>
          <cell r="C105">
            <v>0</v>
          </cell>
          <cell r="D105">
            <v>0</v>
          </cell>
          <cell r="E105">
            <v>0</v>
          </cell>
          <cell r="F105">
            <v>0</v>
          </cell>
          <cell r="G105">
            <v>0</v>
          </cell>
          <cell r="H105">
            <v>0</v>
          </cell>
          <cell r="I105">
            <v>0</v>
          </cell>
          <cell r="J105">
            <v>0</v>
          </cell>
          <cell r="K105">
            <v>0</v>
          </cell>
          <cell r="L105">
            <v>0</v>
          </cell>
        </row>
        <row r="106">
          <cell r="A106" t="str">
            <v>Cigna IP &amp; OP Revenue</v>
          </cell>
          <cell r="B106">
            <v>22471605.210000001</v>
          </cell>
          <cell r="C106">
            <v>0</v>
          </cell>
          <cell r="D106">
            <v>8824970.5</v>
          </cell>
          <cell r="E106">
            <v>0</v>
          </cell>
          <cell r="F106">
            <v>6057194</v>
          </cell>
          <cell r="G106">
            <v>0</v>
          </cell>
          <cell r="H106">
            <v>22821748.281015623</v>
          </cell>
          <cell r="I106">
            <v>0</v>
          </cell>
          <cell r="J106">
            <v>23083932.211977646</v>
          </cell>
          <cell r="K106">
            <v>0</v>
          </cell>
          <cell r="L106">
            <v>24197407.98</v>
          </cell>
        </row>
        <row r="107">
          <cell r="A107" t="str">
            <v>Cigna C/A</v>
          </cell>
          <cell r="B107">
            <v>2134802.4949500002</v>
          </cell>
          <cell r="C107">
            <v>0</v>
          </cell>
          <cell r="D107">
            <v>764005.19750000001</v>
          </cell>
          <cell r="E107">
            <v>0</v>
          </cell>
          <cell r="F107">
            <v>367714.43000000005</v>
          </cell>
          <cell r="G107">
            <v>0</v>
          </cell>
          <cell r="H107">
            <v>2168066.0866964841</v>
          </cell>
          <cell r="I107">
            <v>0</v>
          </cell>
          <cell r="J107">
            <v>2192973.5601378763</v>
          </cell>
          <cell r="K107">
            <v>0</v>
          </cell>
          <cell r="L107">
            <v>2298753.7581000002</v>
          </cell>
        </row>
        <row r="108">
          <cell r="A108" t="str">
            <v>Cigna Net Revenue</v>
          </cell>
          <cell r="B108">
            <v>20336802.715050001</v>
          </cell>
          <cell r="C108">
            <v>0</v>
          </cell>
          <cell r="D108">
            <v>8060965.3025000002</v>
          </cell>
          <cell r="E108">
            <v>0</v>
          </cell>
          <cell r="F108">
            <v>5689479.5700000003</v>
          </cell>
          <cell r="G108">
            <v>0</v>
          </cell>
          <cell r="H108">
            <v>20653682.19431914</v>
          </cell>
          <cell r="I108">
            <v>0</v>
          </cell>
          <cell r="J108">
            <v>20890958.65183977</v>
          </cell>
          <cell r="K108">
            <v>0</v>
          </cell>
          <cell r="L108">
            <v>21898654.221900001</v>
          </cell>
        </row>
        <row r="109">
          <cell r="A109" t="str">
            <v>Cigna Net to Gross %</v>
          </cell>
          <cell r="B109">
            <v>0.90500000000000003</v>
          </cell>
          <cell r="C109">
            <v>0</v>
          </cell>
          <cell r="D109">
            <v>0.91342688369326563</v>
          </cell>
          <cell r="E109">
            <v>0</v>
          </cell>
          <cell r="F109">
            <v>0.939292941583182</v>
          </cell>
          <cell r="G109">
            <v>0</v>
          </cell>
          <cell r="H109">
            <v>0.90500000000000003</v>
          </cell>
          <cell r="I109">
            <v>0</v>
          </cell>
          <cell r="J109">
            <v>0.90500000000000003</v>
          </cell>
          <cell r="K109">
            <v>0</v>
          </cell>
          <cell r="L109">
            <v>0.90500000000000003</v>
          </cell>
        </row>
        <row r="110">
          <cell r="A110">
            <v>0</v>
          </cell>
          <cell r="B110">
            <v>0</v>
          </cell>
          <cell r="C110">
            <v>0</v>
          </cell>
          <cell r="D110">
            <v>0</v>
          </cell>
          <cell r="E110">
            <v>0</v>
          </cell>
          <cell r="F110">
            <v>0</v>
          </cell>
          <cell r="G110">
            <v>0</v>
          </cell>
          <cell r="H110">
            <v>0</v>
          </cell>
          <cell r="I110">
            <v>0</v>
          </cell>
          <cell r="J110">
            <v>0</v>
          </cell>
          <cell r="K110">
            <v>0</v>
          </cell>
          <cell r="L110">
            <v>0</v>
          </cell>
        </row>
        <row r="111">
          <cell r="A111" t="str">
            <v>Workers Comp IP &amp; OP Revenue</v>
          </cell>
          <cell r="B111">
            <v>3403656</v>
          </cell>
          <cell r="C111">
            <v>0</v>
          </cell>
          <cell r="D111">
            <v>3497349</v>
          </cell>
          <cell r="E111">
            <v>0</v>
          </cell>
          <cell r="F111">
            <v>1215717</v>
          </cell>
          <cell r="G111">
            <v>0</v>
          </cell>
          <cell r="H111">
            <v>3588419.2435170058</v>
          </cell>
          <cell r="I111">
            <v>0</v>
          </cell>
          <cell r="J111">
            <v>3629417.3739062059</v>
          </cell>
          <cell r="K111">
            <v>0</v>
          </cell>
          <cell r="L111">
            <v>3811434</v>
          </cell>
        </row>
        <row r="112">
          <cell r="A112" t="str">
            <v>Workers Comp C/A</v>
          </cell>
          <cell r="B112">
            <v>636105.95025171782</v>
          </cell>
          <cell r="C112">
            <v>0</v>
          </cell>
          <cell r="D112">
            <v>453020.46200000006</v>
          </cell>
          <cell r="E112">
            <v>0</v>
          </cell>
          <cell r="F112">
            <v>377259.54300000001</v>
          </cell>
          <cell r="G112">
            <v>0</v>
          </cell>
          <cell r="H112">
            <v>865354.64538490912</v>
          </cell>
          <cell r="I112">
            <v>0</v>
          </cell>
          <cell r="J112">
            <v>875241.42844362976</v>
          </cell>
          <cell r="K112">
            <v>0</v>
          </cell>
          <cell r="L112">
            <v>934061.60192620149</v>
          </cell>
        </row>
        <row r="113">
          <cell r="A113" t="str">
            <v>Workers Comp Net Revenue</v>
          </cell>
          <cell r="B113">
            <v>2767550.0497482819</v>
          </cell>
          <cell r="C113">
            <v>0</v>
          </cell>
          <cell r="D113">
            <v>3044328.5379999997</v>
          </cell>
          <cell r="E113">
            <v>0</v>
          </cell>
          <cell r="F113">
            <v>838457.45699999994</v>
          </cell>
          <cell r="G113">
            <v>0</v>
          </cell>
          <cell r="H113">
            <v>2723064.5981320967</v>
          </cell>
          <cell r="I113">
            <v>0</v>
          </cell>
          <cell r="J113">
            <v>2754175.9454625761</v>
          </cell>
          <cell r="K113">
            <v>0</v>
          </cell>
          <cell r="L113">
            <v>2877372.3980737985</v>
          </cell>
        </row>
        <row r="114">
          <cell r="A114" t="str">
            <v>Workers Comp Net to Gross %</v>
          </cell>
          <cell r="B114">
            <v>0.81311097530075949</v>
          </cell>
          <cell r="C114">
            <v>0</v>
          </cell>
          <cell r="D114">
            <v>0.87046747064705288</v>
          </cell>
          <cell r="E114">
            <v>0</v>
          </cell>
          <cell r="F114">
            <v>0.68968144477703275</v>
          </cell>
          <cell r="G114">
            <v>0</v>
          </cell>
          <cell r="H114">
            <v>0.75884795319044829</v>
          </cell>
          <cell r="I114">
            <v>0</v>
          </cell>
          <cell r="J114">
            <v>0.75884795319044829</v>
          </cell>
          <cell r="K114">
            <v>0</v>
          </cell>
          <cell r="L114">
            <v>0.75493171286025118</v>
          </cell>
        </row>
        <row r="115">
          <cell r="A115">
            <v>0</v>
          </cell>
          <cell r="B115">
            <v>0</v>
          </cell>
          <cell r="C115">
            <v>0</v>
          </cell>
          <cell r="D115">
            <v>0</v>
          </cell>
          <cell r="E115">
            <v>0</v>
          </cell>
          <cell r="F115">
            <v>0</v>
          </cell>
          <cell r="G115">
            <v>0</v>
          </cell>
          <cell r="H115">
            <v>0</v>
          </cell>
          <cell r="I115">
            <v>0</v>
          </cell>
          <cell r="J115">
            <v>0</v>
          </cell>
          <cell r="K115">
            <v>0</v>
          </cell>
          <cell r="L115">
            <v>0</v>
          </cell>
        </row>
        <row r="116">
          <cell r="A116" t="str">
            <v>Other Payor Revenue</v>
          </cell>
          <cell r="B116">
            <v>36304460.789999999</v>
          </cell>
          <cell r="C116">
            <v>0</v>
          </cell>
          <cell r="D116">
            <v>39416855.5</v>
          </cell>
          <cell r="E116">
            <v>0</v>
          </cell>
          <cell r="F116">
            <v>14643908</v>
          </cell>
          <cell r="G116">
            <v>0</v>
          </cell>
          <cell r="H116">
            <v>38781591.935812831</v>
          </cell>
          <cell r="I116">
            <v>0</v>
          </cell>
          <cell r="J116">
            <v>36324994.014759123</v>
          </cell>
          <cell r="K116">
            <v>0</v>
          </cell>
          <cell r="L116">
            <v>38065741.019999996</v>
          </cell>
        </row>
        <row r="117">
          <cell r="A117" t="str">
            <v>Other C/A</v>
          </cell>
          <cell r="B117">
            <v>12331587.225257743</v>
          </cell>
          <cell r="C117">
            <v>0</v>
          </cell>
          <cell r="D117">
            <v>12456100.910850001</v>
          </cell>
          <cell r="E117">
            <v>0</v>
          </cell>
          <cell r="F117">
            <v>5558428</v>
          </cell>
          <cell r="G117">
            <v>0</v>
          </cell>
          <cell r="H117">
            <v>12926940.365607833</v>
          </cell>
          <cell r="I117">
            <v>0</v>
          </cell>
          <cell r="J117">
            <v>11210888.74551985</v>
          </cell>
          <cell r="K117">
            <v>0</v>
          </cell>
          <cell r="L117">
            <v>11561969.097367717</v>
          </cell>
        </row>
        <row r="118">
          <cell r="A118" t="str">
            <v>Bad Debt</v>
          </cell>
          <cell r="B118">
            <v>9292541</v>
          </cell>
          <cell r="C118">
            <v>0</v>
          </cell>
          <cell r="D118">
            <v>7581672</v>
          </cell>
          <cell r="E118">
            <v>0</v>
          </cell>
          <cell r="F118">
            <v>2116394</v>
          </cell>
          <cell r="G118">
            <v>0</v>
          </cell>
          <cell r="H118">
            <v>9538534</v>
          </cell>
          <cell r="I118">
            <v>0</v>
          </cell>
          <cell r="J118">
            <v>9209789</v>
          </cell>
          <cell r="K118">
            <v>0</v>
          </cell>
          <cell r="L118">
            <v>9647180</v>
          </cell>
        </row>
        <row r="119">
          <cell r="A119" t="str">
            <v>Medicaid DPS</v>
          </cell>
          <cell r="B119">
            <v>-4207111</v>
          </cell>
          <cell r="C119">
            <v>0</v>
          </cell>
          <cell r="D119">
            <v>-3935233.52</v>
          </cell>
          <cell r="E119">
            <v>0</v>
          </cell>
          <cell r="F119">
            <v>-1414395</v>
          </cell>
          <cell r="G119">
            <v>0</v>
          </cell>
          <cell r="H119">
            <v>-4356823</v>
          </cell>
          <cell r="I119">
            <v>0</v>
          </cell>
          <cell r="J119">
            <v>-5336685</v>
          </cell>
          <cell r="K119">
            <v>0</v>
          </cell>
          <cell r="L119">
            <v>-5336685</v>
          </cell>
        </row>
        <row r="120">
          <cell r="A120" t="str">
            <v>Other Net Revenue</v>
          </cell>
          <cell r="B120">
            <v>18887443.564742256</v>
          </cell>
          <cell r="C120">
            <v>0</v>
          </cell>
          <cell r="D120">
            <v>23314316.109149996</v>
          </cell>
          <cell r="E120">
            <v>0</v>
          </cell>
          <cell r="F120">
            <v>8383481</v>
          </cell>
          <cell r="G120">
            <v>0</v>
          </cell>
          <cell r="H120">
            <v>20672940.570204996</v>
          </cell>
          <cell r="I120">
            <v>0</v>
          </cell>
          <cell r="J120">
            <v>21241001.269239273</v>
          </cell>
          <cell r="K120">
            <v>0</v>
          </cell>
          <cell r="L120">
            <v>22193276.922632277</v>
          </cell>
        </row>
        <row r="121">
          <cell r="A121">
            <v>0</v>
          </cell>
          <cell r="B121">
            <v>0</v>
          </cell>
          <cell r="C121">
            <v>0</v>
          </cell>
          <cell r="D121">
            <v>0</v>
          </cell>
          <cell r="E121">
            <v>0</v>
          </cell>
          <cell r="F121">
            <v>0</v>
          </cell>
          <cell r="G121">
            <v>0</v>
          </cell>
          <cell r="H121">
            <v>0</v>
          </cell>
          <cell r="I121">
            <v>0</v>
          </cell>
          <cell r="J121">
            <v>0</v>
          </cell>
          <cell r="K121">
            <v>0</v>
          </cell>
          <cell r="L121">
            <v>0</v>
          </cell>
        </row>
        <row r="122">
          <cell r="A122" t="str">
            <v>Gross Patient Revenue</v>
          </cell>
          <cell r="B122">
            <v>442501944</v>
          </cell>
          <cell r="C122">
            <v>0</v>
          </cell>
          <cell r="D122">
            <v>386252247.05000007</v>
          </cell>
          <cell r="E122">
            <v>0</v>
          </cell>
          <cell r="F122">
            <v>145479540</v>
          </cell>
          <cell r="G122">
            <v>0</v>
          </cell>
          <cell r="H122">
            <v>433569736</v>
          </cell>
          <cell r="I122">
            <v>0</v>
          </cell>
          <cell r="J122">
            <v>438561382</v>
          </cell>
          <cell r="K122">
            <v>0</v>
          </cell>
          <cell r="L122">
            <v>459389531</v>
          </cell>
        </row>
        <row r="123">
          <cell r="A123" t="str">
            <v>Contractual Allowance ( w/ DPS )</v>
          </cell>
          <cell r="B123">
            <v>230817672.00860581</v>
          </cell>
          <cell r="C123">
            <v>0</v>
          </cell>
          <cell r="D123">
            <v>193783607.26050121</v>
          </cell>
          <cell r="E123">
            <v>0</v>
          </cell>
          <cell r="F123">
            <v>75207559.786535859</v>
          </cell>
          <cell r="G123">
            <v>0</v>
          </cell>
          <cell r="H123">
            <v>223441118.69811788</v>
          </cell>
          <cell r="I123">
            <v>0</v>
          </cell>
          <cell r="J123">
            <v>226446412.18794137</v>
          </cell>
          <cell r="K123">
            <v>0</v>
          </cell>
          <cell r="L123">
            <v>241568824.90445679</v>
          </cell>
        </row>
        <row r="124">
          <cell r="A124" t="str">
            <v>Net Patient Revenue</v>
          </cell>
          <cell r="B124">
            <v>211684271.99139419</v>
          </cell>
          <cell r="C124">
            <v>0</v>
          </cell>
          <cell r="D124">
            <v>192468639.78949887</v>
          </cell>
          <cell r="E124">
            <v>0</v>
          </cell>
          <cell r="F124">
            <v>70271980.213464141</v>
          </cell>
          <cell r="G124">
            <v>0</v>
          </cell>
          <cell r="H124">
            <v>210128617.30188212</v>
          </cell>
          <cell r="I124">
            <v>0</v>
          </cell>
          <cell r="J124">
            <v>212114969.81205863</v>
          </cell>
          <cell r="K124">
            <v>0</v>
          </cell>
          <cell r="L124">
            <v>217820706.09554321</v>
          </cell>
        </row>
        <row r="125">
          <cell r="A125" t="str">
            <v>Total Net To Gross %  ( w/ DPS )</v>
          </cell>
          <cell r="B125">
            <v>0.47838043394312002</v>
          </cell>
          <cell r="C125">
            <v>0</v>
          </cell>
          <cell r="D125">
            <v>0.4982977866393718</v>
          </cell>
          <cell r="E125">
            <v>0</v>
          </cell>
          <cell r="F125">
            <v>0.48303686012111491</v>
          </cell>
          <cell r="G125">
            <v>0</v>
          </cell>
          <cell r="H125">
            <v>0.48464779677768405</v>
          </cell>
          <cell r="I125">
            <v>0</v>
          </cell>
          <cell r="J125">
            <v>0.4836608477580423</v>
          </cell>
          <cell r="K125">
            <v>0</v>
          </cell>
          <cell r="L125">
            <v>0.47415252502901117</v>
          </cell>
        </row>
        <row r="126">
          <cell r="A126">
            <v>0</v>
          </cell>
          <cell r="B126">
            <v>0</v>
          </cell>
          <cell r="C126">
            <v>0</v>
          </cell>
          <cell r="D126">
            <v>0</v>
          </cell>
          <cell r="E126">
            <v>0</v>
          </cell>
          <cell r="F126">
            <v>0</v>
          </cell>
          <cell r="G126">
            <v>0</v>
          </cell>
          <cell r="H126">
            <v>0</v>
          </cell>
          <cell r="I126">
            <v>0</v>
          </cell>
          <cell r="J126">
            <v>0</v>
          </cell>
          <cell r="K126">
            <v>0</v>
          </cell>
          <cell r="L126">
            <v>0</v>
          </cell>
        </row>
        <row r="127">
          <cell r="A127" t="str">
            <v>Gross Patient Revenue</v>
          </cell>
          <cell r="B127">
            <v>442501944</v>
          </cell>
          <cell r="C127">
            <v>0</v>
          </cell>
          <cell r="D127">
            <v>386252247.05000007</v>
          </cell>
          <cell r="E127">
            <v>0</v>
          </cell>
          <cell r="F127">
            <v>145479540</v>
          </cell>
          <cell r="G127">
            <v>0</v>
          </cell>
          <cell r="H127">
            <v>433569736</v>
          </cell>
          <cell r="I127">
            <v>0</v>
          </cell>
          <cell r="J127">
            <v>438561382</v>
          </cell>
          <cell r="K127">
            <v>0</v>
          </cell>
          <cell r="L127">
            <v>459389531</v>
          </cell>
        </row>
        <row r="128">
          <cell r="A128" t="str">
            <v>Contractual Allowance (w/ DPS &amp; w/o PY Adj)</v>
          </cell>
          <cell r="B128">
            <v>230719344.2788308</v>
          </cell>
          <cell r="C128">
            <v>0</v>
          </cell>
          <cell r="D128">
            <v>193406767.01050121</v>
          </cell>
          <cell r="E128">
            <v>0</v>
          </cell>
          <cell r="F128">
            <v>75167700.786535859</v>
          </cell>
          <cell r="G128">
            <v>0</v>
          </cell>
          <cell r="H128">
            <v>223156118.69811788</v>
          </cell>
          <cell r="I128">
            <v>0</v>
          </cell>
          <cell r="J128">
            <v>226350569.18794137</v>
          </cell>
          <cell r="K128">
            <v>0</v>
          </cell>
          <cell r="L128">
            <v>241471601.76525679</v>
          </cell>
        </row>
        <row r="129">
          <cell r="A129" t="str">
            <v>Net Patient Revenue</v>
          </cell>
          <cell r="B129">
            <v>211782599.7211692</v>
          </cell>
          <cell r="C129">
            <v>0</v>
          </cell>
          <cell r="D129">
            <v>192845480.03949887</v>
          </cell>
          <cell r="E129">
            <v>0</v>
          </cell>
          <cell r="F129">
            <v>70311839.213464141</v>
          </cell>
          <cell r="G129">
            <v>0</v>
          </cell>
          <cell r="H129">
            <v>210413617.30188212</v>
          </cell>
          <cell r="I129">
            <v>0</v>
          </cell>
          <cell r="J129">
            <v>212210812.81205863</v>
          </cell>
          <cell r="K129">
            <v>0</v>
          </cell>
          <cell r="L129">
            <v>217917929.23474321</v>
          </cell>
        </row>
        <row r="130">
          <cell r="A130" t="str">
            <v>Total Net To Gross % (w/ DPS &amp; w/o PY Adj)</v>
          </cell>
          <cell r="B130">
            <v>0.47860264252572232</v>
          </cell>
          <cell r="C130">
            <v>0</v>
          </cell>
          <cell r="D130">
            <v>0.4992734191512293</v>
          </cell>
          <cell r="E130">
            <v>0</v>
          </cell>
          <cell r="F130">
            <v>0.48331084366546762</v>
          </cell>
          <cell r="G130">
            <v>0</v>
          </cell>
          <cell r="H130">
            <v>0.48530513048051427</v>
          </cell>
          <cell r="I130">
            <v>0</v>
          </cell>
          <cell r="J130">
            <v>0.4838793872919222</v>
          </cell>
          <cell r="K130">
            <v>0</v>
          </cell>
          <cell r="L130">
            <v>0.47436416054231589</v>
          </cell>
        </row>
        <row r="131">
          <cell r="A131">
            <v>0</v>
          </cell>
          <cell r="B131">
            <v>0</v>
          </cell>
          <cell r="C131">
            <v>0</v>
          </cell>
          <cell r="D131">
            <v>0</v>
          </cell>
          <cell r="E131">
            <v>0</v>
          </cell>
          <cell r="F131">
            <v>0</v>
          </cell>
          <cell r="G131">
            <v>0</v>
          </cell>
          <cell r="H131">
            <v>0</v>
          </cell>
          <cell r="I131">
            <v>0</v>
          </cell>
          <cell r="J131">
            <v>0</v>
          </cell>
          <cell r="K131">
            <v>0</v>
          </cell>
          <cell r="L131">
            <v>0</v>
          </cell>
        </row>
        <row r="132">
          <cell r="A132">
            <v>0</v>
          </cell>
          <cell r="B132">
            <v>211684271.99139419</v>
          </cell>
          <cell r="C132">
            <v>0</v>
          </cell>
          <cell r="D132">
            <v>192468639.78949881</v>
          </cell>
          <cell r="E132">
            <v>0</v>
          </cell>
          <cell r="F132">
            <v>70271980.213464156</v>
          </cell>
          <cell r="G132">
            <v>0</v>
          </cell>
          <cell r="H132">
            <v>210128617.30188206</v>
          </cell>
          <cell r="I132">
            <v>0</v>
          </cell>
          <cell r="J132">
            <v>212114969.81205857</v>
          </cell>
          <cell r="K132">
            <v>0</v>
          </cell>
          <cell r="L132">
            <v>217820706.09554315</v>
          </cell>
        </row>
      </sheetData>
      <sheetData sheetId="17"/>
      <sheetData sheetId="18">
        <row r="4">
          <cell r="C4" t="str">
            <v>BY 2014</v>
          </cell>
        </row>
      </sheetData>
      <sheetData sheetId="19">
        <row r="43">
          <cell r="L43">
            <v>500000</v>
          </cell>
        </row>
      </sheetData>
      <sheetData sheetId="20"/>
      <sheetData sheetId="21"/>
      <sheetData sheetId="22">
        <row r="50">
          <cell r="Z50">
            <v>49943.16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sheetName val="Report"/>
      <sheetName val="User"/>
      <sheetName val="Settings"/>
      <sheetName val="Orientation"/>
      <sheetName val="Delivery"/>
      <sheetName val="RptClose"/>
      <sheetName val="Hidden"/>
    </sheetNames>
    <sheetDataSet>
      <sheetData sheetId="0"/>
      <sheetData sheetId="1">
        <row r="3">
          <cell r="B3" t="str">
            <v xml:space="preserve"> </v>
          </cell>
        </row>
        <row r="4">
          <cell r="B4" t="str">
            <v>R_IPRev</v>
          </cell>
        </row>
        <row r="5">
          <cell r="B5" t="str">
            <v>R_OPRev</v>
          </cell>
        </row>
        <row r="6">
          <cell r="B6" t="str">
            <v>R_OthPtRev</v>
          </cell>
        </row>
        <row r="7">
          <cell r="B7" t="str">
            <v>R_IntRevAlloc</v>
          </cell>
        </row>
        <row r="8">
          <cell r="B8" t="str">
            <v>R_OtherRev</v>
          </cell>
        </row>
        <row r="9">
          <cell r="B9" t="str">
            <v>D_Charity</v>
          </cell>
        </row>
        <row r="10">
          <cell r="B10" t="str">
            <v>D_Contractual</v>
          </cell>
        </row>
        <row r="11">
          <cell r="B11" t="str">
            <v>E_SalariesContract</v>
          </cell>
        </row>
        <row r="12">
          <cell r="B12" t="str">
            <v>E_SalariesPhy</v>
          </cell>
        </row>
        <row r="13">
          <cell r="B13" t="str">
            <v>E_SalariesProd</v>
          </cell>
        </row>
        <row r="14">
          <cell r="B14" t="str">
            <v>E_SalariesOvertime</v>
          </cell>
        </row>
        <row r="15">
          <cell r="B15" t="str">
            <v>E_SalariesNonProd</v>
          </cell>
        </row>
        <row r="16">
          <cell r="B16" t="str">
            <v>E_SalariesOth</v>
          </cell>
        </row>
        <row r="17">
          <cell r="B17" t="str">
            <v>E_SalariesPhyOth</v>
          </cell>
        </row>
        <row r="18">
          <cell r="B18" t="str">
            <v>E_AllocFringe</v>
          </cell>
        </row>
        <row r="19">
          <cell r="B19" t="str">
            <v>E_Benefits</v>
          </cell>
        </row>
        <row r="20">
          <cell r="B20" t="str">
            <v>E_MedSupplies</v>
          </cell>
        </row>
        <row r="21">
          <cell r="B21" t="str">
            <v>E_Drugs</v>
          </cell>
        </row>
        <row r="22">
          <cell r="B22" t="str">
            <v>E_Nutrition</v>
          </cell>
        </row>
        <row r="23">
          <cell r="B23" t="str">
            <v>E_OthSupplies</v>
          </cell>
        </row>
        <row r="24">
          <cell r="B24" t="str">
            <v>E_PurchSvcs</v>
          </cell>
        </row>
        <row r="25">
          <cell r="B25" t="str">
            <v>E_ProFees</v>
          </cell>
        </row>
        <row r="26">
          <cell r="B26" t="str">
            <v>E_MaintRepairs</v>
          </cell>
        </row>
        <row r="27">
          <cell r="B27" t="str">
            <v>E_RentLease</v>
          </cell>
        </row>
        <row r="28">
          <cell r="B28" t="str">
            <v>E_Utilities</v>
          </cell>
        </row>
        <row r="29">
          <cell r="B29" t="str">
            <v>E_OtherExp</v>
          </cell>
        </row>
        <row r="30">
          <cell r="B30" t="str">
            <v>E_Insurance</v>
          </cell>
        </row>
        <row r="31">
          <cell r="B31" t="str">
            <v>E_Interest</v>
          </cell>
        </row>
        <row r="32">
          <cell r="B32" t="str">
            <v>E_Depreciation</v>
          </cell>
        </row>
        <row r="33">
          <cell r="B33" t="str">
            <v>E_BadDebt</v>
          </cell>
        </row>
        <row r="34">
          <cell r="B34" t="str">
            <v>E_IntExpAlloc</v>
          </cell>
        </row>
        <row r="35">
          <cell r="B35" t="str">
            <v>R_NonOpGainLoss</v>
          </cell>
        </row>
        <row r="36">
          <cell r="B36" t="str">
            <v>R_NonOpRev</v>
          </cell>
        </row>
      </sheetData>
      <sheetData sheetId="2"/>
      <sheetData sheetId="3" refreshError="1"/>
      <sheetData sheetId="4"/>
      <sheetData sheetId="5"/>
      <sheetData sheetId="6"/>
      <sheetData sheetId="7" refreshError="1"/>
      <sheetData sheetId="8"/>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Changes"/>
      <sheetName val="Balance By Cost Center"/>
      <sheetName val="Data Collection"/>
    </sheetNames>
    <sheetDataSet>
      <sheetData sheetId="0">
        <row r="3">
          <cell r="A3" t="str">
            <v>F/Y 2013</v>
          </cell>
        </row>
        <row r="41">
          <cell r="B41">
            <v>10</v>
          </cell>
          <cell r="C41">
            <v>1</v>
          </cell>
          <cell r="D41">
            <v>12</v>
          </cell>
        </row>
        <row r="42">
          <cell r="B42">
            <v>11</v>
          </cell>
          <cell r="C42">
            <v>2</v>
          </cell>
          <cell r="D42">
            <v>11</v>
          </cell>
        </row>
        <row r="43">
          <cell r="B43">
            <v>12</v>
          </cell>
          <cell r="C43">
            <v>3</v>
          </cell>
          <cell r="D43">
            <v>10</v>
          </cell>
        </row>
        <row r="44">
          <cell r="B44">
            <v>1</v>
          </cell>
          <cell r="C44">
            <v>4</v>
          </cell>
          <cell r="D44">
            <v>9</v>
          </cell>
        </row>
        <row r="45">
          <cell r="B45">
            <v>2</v>
          </cell>
          <cell r="C45">
            <v>5</v>
          </cell>
          <cell r="D45">
            <v>8</v>
          </cell>
        </row>
        <row r="46">
          <cell r="B46">
            <v>3</v>
          </cell>
          <cell r="C46">
            <v>6</v>
          </cell>
          <cell r="D46">
            <v>7</v>
          </cell>
        </row>
        <row r="47">
          <cell r="B47">
            <v>4</v>
          </cell>
          <cell r="C47">
            <v>7</v>
          </cell>
          <cell r="D47">
            <v>6</v>
          </cell>
        </row>
        <row r="48">
          <cell r="B48">
            <v>5</v>
          </cell>
          <cell r="C48">
            <v>8</v>
          </cell>
          <cell r="D48">
            <v>5</v>
          </cell>
        </row>
        <row r="49">
          <cell r="B49">
            <v>6</v>
          </cell>
          <cell r="C49">
            <v>9</v>
          </cell>
          <cell r="D49">
            <v>4</v>
          </cell>
        </row>
        <row r="50">
          <cell r="B50">
            <v>7</v>
          </cell>
          <cell r="C50">
            <v>10</v>
          </cell>
          <cell r="D50">
            <v>3</v>
          </cell>
        </row>
        <row r="51">
          <cell r="B51">
            <v>8</v>
          </cell>
          <cell r="C51">
            <v>11</v>
          </cell>
          <cell r="D51">
            <v>2</v>
          </cell>
        </row>
        <row r="52">
          <cell r="B52">
            <v>9</v>
          </cell>
          <cell r="C52">
            <v>12</v>
          </cell>
          <cell r="D52">
            <v>1</v>
          </cell>
        </row>
      </sheetData>
      <sheetData sheetId="1"/>
      <sheetData sheetId="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Changes"/>
      <sheetName val="Balance By Cost Center"/>
      <sheetName val="Data Collection"/>
    </sheetNames>
    <sheetDataSet>
      <sheetData sheetId="0">
        <row r="3">
          <cell r="A3" t="str">
            <v>F/Y 2013</v>
          </cell>
        </row>
        <row r="41">
          <cell r="B41">
            <v>10</v>
          </cell>
          <cell r="C41">
            <v>1</v>
          </cell>
          <cell r="D41">
            <v>12</v>
          </cell>
        </row>
        <row r="42">
          <cell r="B42">
            <v>11</v>
          </cell>
          <cell r="C42">
            <v>2</v>
          </cell>
          <cell r="D42">
            <v>11</v>
          </cell>
        </row>
        <row r="43">
          <cell r="B43">
            <v>12</v>
          </cell>
          <cell r="C43">
            <v>3</v>
          </cell>
          <cell r="D43">
            <v>10</v>
          </cell>
        </row>
        <row r="44">
          <cell r="B44">
            <v>1</v>
          </cell>
          <cell r="C44">
            <v>4</v>
          </cell>
          <cell r="D44">
            <v>9</v>
          </cell>
        </row>
        <row r="45">
          <cell r="B45">
            <v>2</v>
          </cell>
          <cell r="C45">
            <v>5</v>
          </cell>
          <cell r="D45">
            <v>8</v>
          </cell>
        </row>
        <row r="46">
          <cell r="B46">
            <v>3</v>
          </cell>
          <cell r="C46">
            <v>6</v>
          </cell>
          <cell r="D46">
            <v>7</v>
          </cell>
        </row>
        <row r="47">
          <cell r="B47">
            <v>4</v>
          </cell>
          <cell r="C47">
            <v>7</v>
          </cell>
          <cell r="D47">
            <v>6</v>
          </cell>
        </row>
        <row r="48">
          <cell r="B48">
            <v>5</v>
          </cell>
          <cell r="C48">
            <v>8</v>
          </cell>
          <cell r="D48">
            <v>5</v>
          </cell>
        </row>
        <row r="49">
          <cell r="B49">
            <v>6</v>
          </cell>
          <cell r="C49">
            <v>9</v>
          </cell>
          <cell r="D49">
            <v>4</v>
          </cell>
        </row>
        <row r="50">
          <cell r="B50">
            <v>7</v>
          </cell>
          <cell r="C50">
            <v>10</v>
          </cell>
          <cell r="D50">
            <v>3</v>
          </cell>
        </row>
        <row r="51">
          <cell r="B51">
            <v>8</v>
          </cell>
          <cell r="C51">
            <v>11</v>
          </cell>
          <cell r="D51">
            <v>2</v>
          </cell>
        </row>
        <row r="52">
          <cell r="B52">
            <v>9</v>
          </cell>
          <cell r="C52">
            <v>12</v>
          </cell>
          <cell r="D52">
            <v>1</v>
          </cell>
        </row>
      </sheetData>
      <sheetData sheetId="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row r="1">
          <cell r="AG1" t="str">
            <v>Use Individual Scenarios</v>
          </cell>
        </row>
        <row r="2">
          <cell r="AG2"/>
        </row>
        <row r="3">
          <cell r="AG3"/>
        </row>
        <row r="4">
          <cell r="AG4"/>
        </row>
        <row r="5">
          <cell r="AG5"/>
        </row>
        <row r="6">
          <cell r="AG6"/>
        </row>
        <row r="7">
          <cell r="AG7"/>
        </row>
        <row r="8">
          <cell r="AG8"/>
        </row>
        <row r="9">
          <cell r="AG9"/>
        </row>
        <row r="10">
          <cell r="AG10"/>
        </row>
        <row r="11">
          <cell r="AG11"/>
        </row>
        <row r="12">
          <cell r="AG12"/>
        </row>
        <row r="13">
          <cell r="AG13"/>
        </row>
        <row r="14">
          <cell r="AG14"/>
        </row>
        <row r="15">
          <cell r="AG15"/>
        </row>
        <row r="16">
          <cell r="AG16"/>
        </row>
        <row r="17">
          <cell r="AG17"/>
        </row>
        <row r="18">
          <cell r="AG18"/>
        </row>
        <row r="19">
          <cell r="AG19"/>
        </row>
        <row r="20">
          <cell r="AG20"/>
        </row>
        <row r="21">
          <cell r="AG21"/>
        </row>
        <row r="22">
          <cell r="AG22"/>
        </row>
        <row r="23">
          <cell r="AG23"/>
        </row>
        <row r="24">
          <cell r="AG24"/>
        </row>
        <row r="25">
          <cell r="AG25"/>
        </row>
        <row r="26">
          <cell r="AG26"/>
        </row>
        <row r="27">
          <cell r="AG27"/>
        </row>
        <row r="28">
          <cell r="AG28"/>
        </row>
        <row r="29">
          <cell r="AG29"/>
        </row>
        <row r="30">
          <cell r="AG30"/>
        </row>
        <row r="31">
          <cell r="AG31"/>
        </row>
        <row r="32">
          <cell r="AG32"/>
        </row>
        <row r="33">
          <cell r="AG33"/>
        </row>
        <row r="34">
          <cell r="AG34"/>
        </row>
        <row r="35">
          <cell r="AG35"/>
        </row>
        <row r="36">
          <cell r="AG36"/>
        </row>
        <row r="37">
          <cell r="AG37"/>
        </row>
        <row r="38">
          <cell r="AG38"/>
        </row>
        <row r="39">
          <cell r="AG39"/>
        </row>
        <row r="40">
          <cell r="AG40"/>
        </row>
        <row r="41">
          <cell r="AG41"/>
        </row>
        <row r="42">
          <cell r="AG42"/>
        </row>
        <row r="43">
          <cell r="AG43"/>
        </row>
        <row r="44">
          <cell r="AG44"/>
        </row>
        <row r="45">
          <cell r="AG45"/>
        </row>
        <row r="46">
          <cell r="AG46"/>
        </row>
        <row r="47">
          <cell r="AG47"/>
        </row>
        <row r="48">
          <cell r="AG48"/>
        </row>
        <row r="49">
          <cell r="AG49"/>
        </row>
        <row r="50">
          <cell r="AG50"/>
        </row>
        <row r="51">
          <cell r="AG51"/>
        </row>
        <row r="52">
          <cell r="AG52"/>
        </row>
        <row r="53">
          <cell r="AG53"/>
        </row>
        <row r="54">
          <cell r="AG54"/>
        </row>
        <row r="55">
          <cell r="AG55"/>
        </row>
        <row r="56">
          <cell r="AG56"/>
        </row>
        <row r="57">
          <cell r="AG57"/>
        </row>
        <row r="58">
          <cell r="AG58"/>
        </row>
        <row r="59">
          <cell r="AG59"/>
        </row>
        <row r="60">
          <cell r="AG60"/>
        </row>
        <row r="61">
          <cell r="AG61"/>
        </row>
        <row r="62">
          <cell r="AG62"/>
        </row>
        <row r="63">
          <cell r="AG63"/>
        </row>
        <row r="64">
          <cell r="AG64"/>
        </row>
        <row r="65">
          <cell r="AG65"/>
        </row>
        <row r="66">
          <cell r="AG66"/>
        </row>
        <row r="67">
          <cell r="AG67"/>
        </row>
        <row r="68">
          <cell r="AG68"/>
        </row>
        <row r="69">
          <cell r="AG69"/>
        </row>
        <row r="70">
          <cell r="AG70"/>
        </row>
        <row r="71">
          <cell r="AG71"/>
        </row>
        <row r="72">
          <cell r="AG72"/>
        </row>
        <row r="73">
          <cell r="AG73"/>
        </row>
        <row r="74">
          <cell r="AG74"/>
        </row>
        <row r="75">
          <cell r="AG75"/>
        </row>
        <row r="76">
          <cell r="AG76"/>
        </row>
        <row r="77">
          <cell r="AG77"/>
        </row>
        <row r="78">
          <cell r="AG78"/>
        </row>
        <row r="79">
          <cell r="AG79"/>
        </row>
        <row r="80">
          <cell r="AG80"/>
        </row>
        <row r="81">
          <cell r="AG81"/>
        </row>
        <row r="82">
          <cell r="AG82"/>
        </row>
        <row r="83">
          <cell r="AG83"/>
        </row>
        <row r="84">
          <cell r="AG84"/>
        </row>
        <row r="85">
          <cell r="AG85"/>
        </row>
        <row r="86">
          <cell r="AG86"/>
        </row>
        <row r="87">
          <cell r="AG87"/>
        </row>
        <row r="88">
          <cell r="AG88"/>
        </row>
        <row r="89">
          <cell r="AG89"/>
        </row>
        <row r="90">
          <cell r="AG90"/>
        </row>
        <row r="91">
          <cell r="AG91"/>
        </row>
        <row r="92">
          <cell r="AG92"/>
        </row>
        <row r="93">
          <cell r="AG93"/>
        </row>
        <row r="94">
          <cell r="AG94"/>
        </row>
        <row r="95">
          <cell r="AG95"/>
        </row>
        <row r="96">
          <cell r="AG96"/>
        </row>
        <row r="97">
          <cell r="AG97"/>
        </row>
        <row r="98">
          <cell r="AG98"/>
        </row>
        <row r="99">
          <cell r="AG99"/>
        </row>
        <row r="100">
          <cell r="AG100"/>
        </row>
        <row r="101">
          <cell r="AG101"/>
        </row>
        <row r="102">
          <cell r="AG102"/>
        </row>
      </sheetData>
      <sheetData sheetId="1"/>
      <sheetData sheetId="2"/>
      <sheetData sheetId="3"/>
      <sheetData sheetId="4"/>
      <sheetData sheetId="5"/>
      <sheetData sheetId="6"/>
      <sheetData sheetId="7"/>
      <sheetData sheetId="8">
        <row r="31">
          <cell r="C31" t="str">
            <v>Scenario=0</v>
          </cell>
        </row>
      </sheetData>
      <sheetData sheetId="9"/>
      <sheetData sheetId="10"/>
      <sheetData sheetId="11"/>
      <sheetData sheetId="12"/>
      <sheetData sheetId="13"/>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Menu"/>
      <sheetName val="Report"/>
      <sheetName val="User"/>
      <sheetName val="Outpatient"/>
      <sheetName val="Bed Occupancy"/>
      <sheetName val="Discharges&amp;DischDays"/>
      <sheetName val="Pat_Days"/>
      <sheetName val="ED"/>
      <sheetName val="OR_and_Minor_Cases"/>
      <sheetName val="OR_and_Minor_Hrs"/>
      <sheetName val="Cardiology"/>
      <sheetName val="Endoscopy"/>
      <sheetName val="Radiology"/>
      <sheetName val="Lab"/>
      <sheetName val="Prescriptions &amp; Doses"/>
      <sheetName val="MG_Worked_RVUs_by_Div"/>
      <sheetName val="MG_Total_RVUs_by_Div"/>
      <sheetName val="MG_Clinical_Metric_by_Div"/>
      <sheetName val="MG Worked RVU's"/>
      <sheetName val="MG Total RVU's"/>
      <sheetName val="MG Clinical Metric"/>
      <sheetName val="Settings"/>
      <sheetName val="Orientation"/>
      <sheetName val="Delivery"/>
      <sheetName val="List"/>
      <sheetName val="DOSES"/>
      <sheetName val="Discharge Days"/>
      <sheetName val="Hidden"/>
      <sheetName val="ORG"/>
      <sheetName val="FP_Total_RVUs_by_Div"/>
      <sheetName val="FP_Worked_RVUs_by_Div"/>
      <sheetName val="FP_Clinical_Metric_by_Div"/>
      <sheetName val="FP Total RVU's"/>
      <sheetName val="FP Worked RVU's"/>
      <sheetName val="FP Clinical Metric"/>
    </sheetNames>
    <sheetDataSet>
      <sheetData sheetId="0" refreshError="1"/>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A2" t="str">
            <v>OR Cases - Total</v>
          </cell>
        </row>
        <row r="3">
          <cell r="A3" t="str">
            <v>OR Cases - Inpatient</v>
          </cell>
        </row>
        <row r="4">
          <cell r="A4" t="str">
            <v>OR Cases - Outpatient</v>
          </cell>
        </row>
        <row r="5">
          <cell r="A5" t="str">
            <v>Minor Cases - Total</v>
          </cell>
        </row>
        <row r="6">
          <cell r="A6" t="str">
            <v>Minor Cases - Inpatient</v>
          </cell>
        </row>
        <row r="7">
          <cell r="A7" t="str">
            <v>Minor Cases - Outpatient</v>
          </cell>
        </row>
        <row r="8">
          <cell r="A8" t="str">
            <v>OR&amp;Minor Cases - Total</v>
          </cell>
        </row>
        <row r="9">
          <cell r="A9" t="str">
            <v>OR&amp;Minor Cases - Inpatient</v>
          </cell>
        </row>
        <row r="10">
          <cell r="A10" t="str">
            <v>OR&amp;Minor Cases - Outpatient</v>
          </cell>
        </row>
        <row r="11">
          <cell r="A11" t="str">
            <v>OR Hours - Total</v>
          </cell>
        </row>
        <row r="12">
          <cell r="A12" t="str">
            <v>OR Hours - Inpatient</v>
          </cell>
        </row>
        <row r="13">
          <cell r="A13" t="str">
            <v>OR Hours - Outpatient</v>
          </cell>
        </row>
        <row r="14">
          <cell r="A14" t="str">
            <v>Minor Hours - Total</v>
          </cell>
        </row>
        <row r="15">
          <cell r="A15" t="str">
            <v>Minor Hours - Inpatient</v>
          </cell>
        </row>
        <row r="16">
          <cell r="A16" t="str">
            <v>Minor Hours - Outpatient</v>
          </cell>
        </row>
        <row r="17">
          <cell r="A17" t="str">
            <v>OR&amp;Minor Hours - Total</v>
          </cell>
        </row>
        <row r="18">
          <cell r="A18" t="str">
            <v>OR&amp;Minor Hours - Inpatient</v>
          </cell>
        </row>
        <row r="19">
          <cell r="A19" t="str">
            <v>OR&amp;Minor Hours - Outpatient</v>
          </cell>
        </row>
        <row r="20">
          <cell r="A20" t="str">
            <v>ED Visits - Total</v>
          </cell>
        </row>
        <row r="21">
          <cell r="A21" t="str">
            <v>ED Visits - Inpatient</v>
          </cell>
        </row>
        <row r="22">
          <cell r="A22" t="str">
            <v>ED Visits - Outpatient</v>
          </cell>
        </row>
        <row r="23">
          <cell r="A23" t="str">
            <v>Endo Proc - Total</v>
          </cell>
        </row>
        <row r="24">
          <cell r="A24" t="str">
            <v>Endo Proc - Inpatient</v>
          </cell>
        </row>
        <row r="25">
          <cell r="A25" t="str">
            <v>Endo Proc - Outpatient</v>
          </cell>
        </row>
        <row r="26">
          <cell r="A26" t="str">
            <v>Cardiology Proc - Total</v>
          </cell>
        </row>
        <row r="27">
          <cell r="A27" t="str">
            <v>Cardiology Proc - Inpatient</v>
          </cell>
        </row>
        <row r="28">
          <cell r="A28" t="str">
            <v>Cardiology Proc - Outpatient</v>
          </cell>
        </row>
        <row r="29">
          <cell r="A29" t="str">
            <v>Radiology Proc - Total</v>
          </cell>
        </row>
        <row r="30">
          <cell r="A30" t="str">
            <v>Radiology Proc - Inpatient</v>
          </cell>
        </row>
        <row r="31">
          <cell r="A31" t="str">
            <v>Radiology Proc - Outpatient</v>
          </cell>
        </row>
        <row r="32">
          <cell r="A32" t="str">
            <v>Medical Group MD Worked RVUs</v>
          </cell>
        </row>
        <row r="33">
          <cell r="A33" t="str">
            <v>Medical Group MD Total RVUs</v>
          </cell>
        </row>
        <row r="34">
          <cell r="A34" t="str">
            <v>Medical Group Arrived Visits</v>
          </cell>
        </row>
        <row r="35">
          <cell r="A35" t="str">
            <v>Medical Group Anesthesia Units</v>
          </cell>
        </row>
        <row r="36">
          <cell r="A36" t="str">
            <v>Billed Test - Total</v>
          </cell>
        </row>
        <row r="37">
          <cell r="A37" t="str">
            <v>Billed Test - Inpatient</v>
          </cell>
        </row>
        <row r="38">
          <cell r="A38" t="str">
            <v>Billed Test - Outpatient</v>
          </cell>
        </row>
        <row r="39">
          <cell r="A39" t="str">
            <v>PRO Procedures</v>
          </cell>
        </row>
        <row r="40">
          <cell r="A40" t="str">
            <v>PRO Anesthesia Units</v>
          </cell>
        </row>
        <row r="41">
          <cell r="A41" t="str">
            <v>Hospital Visits - Outpatient</v>
          </cell>
        </row>
        <row r="42">
          <cell r="A42" t="str">
            <v>Discharge Days - Inpatient</v>
          </cell>
        </row>
        <row r="43">
          <cell r="A43" t="str">
            <v>Doses - Inpatient</v>
          </cell>
        </row>
        <row r="44">
          <cell r="A44" t="str">
            <v>Doses - Outpatient</v>
          </cell>
        </row>
        <row r="45">
          <cell r="A45" t="str">
            <v>Doses - Total</v>
          </cell>
        </row>
        <row r="46">
          <cell r="A46" t="str">
            <v>Prescriptions - Outpatient</v>
          </cell>
        </row>
        <row r="47">
          <cell r="A47" t="str">
            <v>Admissions - Inpatient</v>
          </cell>
        </row>
        <row r="48">
          <cell r="A48" t="str">
            <v>IP Discharges Days - Med/Surg</v>
          </cell>
        </row>
        <row r="49">
          <cell r="A49" t="str">
            <v>IP Discharges Days - Critical Care</v>
          </cell>
        </row>
        <row r="50">
          <cell r="A50" t="str">
            <v>IP Discharges Days - Specialty Care</v>
          </cell>
        </row>
        <row r="51">
          <cell r="A51" t="str">
            <v>IP Discharges Days - Rehab</v>
          </cell>
        </row>
        <row r="52">
          <cell r="A52" t="str">
            <v>IP Discharges Days - Other</v>
          </cell>
        </row>
        <row r="53">
          <cell r="A53" t="str">
            <v xml:space="preserve">IP Discharges Days - Perioperative </v>
          </cell>
        </row>
        <row r="54">
          <cell r="A54" t="str">
            <v>IP Discharges Days - Cardiology</v>
          </cell>
        </row>
        <row r="55">
          <cell r="A55" t="str">
            <v>IP Discharges Days - Radiology</v>
          </cell>
        </row>
        <row r="56">
          <cell r="A56" t="str">
            <v>IP Patient Days - Med/Surg</v>
          </cell>
        </row>
        <row r="57">
          <cell r="A57" t="str">
            <v>IP Patient Days - Specialty Nursing</v>
          </cell>
        </row>
        <row r="58">
          <cell r="A58" t="str">
            <v>IP Patient Days - Critical Care Nursing</v>
          </cell>
        </row>
        <row r="59">
          <cell r="A59" t="str">
            <v>IP Patient Days - Rehab</v>
          </cell>
        </row>
        <row r="60">
          <cell r="A60" t="str">
            <v>IP Patient Days - Clin Rsrch Ctr</v>
          </cell>
        </row>
        <row r="61">
          <cell r="A61" t="str">
            <v>IP Patient Days - Other</v>
          </cell>
        </row>
        <row r="62">
          <cell r="A62" t="str">
            <v>OP Patient Days - Med/Surg</v>
          </cell>
        </row>
        <row r="63">
          <cell r="A63" t="str">
            <v>OP Patient Days - Specialty Nursing</v>
          </cell>
        </row>
        <row r="64">
          <cell r="A64" t="str">
            <v>OP Patient Days - Critical Care Nursing</v>
          </cell>
        </row>
        <row r="65">
          <cell r="A65" t="str">
            <v>OP Patient Days - Rehab</v>
          </cell>
        </row>
        <row r="66">
          <cell r="A66" t="str">
            <v>OP Patient Days - Clin Rsrch Ctr</v>
          </cell>
        </row>
        <row r="67">
          <cell r="A67" t="str">
            <v>OP Patient Days - Other</v>
          </cell>
        </row>
        <row r="68">
          <cell r="A68" t="str">
            <v>Total OP Days</v>
          </cell>
        </row>
        <row r="69">
          <cell r="A69" t="str">
            <v>Total Patient Days</v>
          </cell>
        </row>
        <row r="70">
          <cell r="A70" t="str">
            <v>Total Patient Days - Med/Surg</v>
          </cell>
        </row>
        <row r="71">
          <cell r="A71" t="str">
            <v>Total Patient Days - Specialty Nursing</v>
          </cell>
        </row>
        <row r="72">
          <cell r="A72" t="str">
            <v>Total Patient Days - Critical Care Nursing</v>
          </cell>
        </row>
        <row r="73">
          <cell r="A73" t="str">
            <v>Total Patient Days - Rehab</v>
          </cell>
        </row>
        <row r="74">
          <cell r="A74" t="str">
            <v>Total Patient Days - Clin Rsrch Ctr</v>
          </cell>
        </row>
        <row r="75">
          <cell r="A75" t="str">
            <v>Total Patient Days - Other</v>
          </cell>
        </row>
        <row r="76">
          <cell r="A76" t="str">
            <v>OP Discharges Days - Med/Surg</v>
          </cell>
        </row>
        <row r="77">
          <cell r="A77" t="str">
            <v>OP Discharges Days - Critical Care</v>
          </cell>
        </row>
        <row r="78">
          <cell r="A78" t="str">
            <v>OP Discharges Days - Specialty Nursing</v>
          </cell>
        </row>
        <row r="79">
          <cell r="A79" t="str">
            <v>OP Discharges Days - Ped's</v>
          </cell>
        </row>
        <row r="80">
          <cell r="A80" t="str">
            <v>IP Discharges Days - Other</v>
          </cell>
        </row>
        <row r="81">
          <cell r="A81" t="str">
            <v>IP Discharges - Med/Surg</v>
          </cell>
        </row>
        <row r="82">
          <cell r="A82" t="str">
            <v>IP Discharges - Specialty Nursing</v>
          </cell>
        </row>
        <row r="83">
          <cell r="A83" t="str">
            <v>IP Discharges - Critical Care Nursing</v>
          </cell>
        </row>
        <row r="84">
          <cell r="A84" t="str">
            <v>IP Discharges - Rehab</v>
          </cell>
        </row>
        <row r="85">
          <cell r="A85" t="str">
            <v>IP Discharges - Clin Rsrch Ctr</v>
          </cell>
        </row>
        <row r="86">
          <cell r="A86" t="str">
            <v>IP Discharges - Other</v>
          </cell>
        </row>
        <row r="87">
          <cell r="A87" t="str">
            <v>Tubes Received - Inpatient</v>
          </cell>
        </row>
        <row r="88">
          <cell r="A88" t="str">
            <v>Tubes Received - Outpatient</v>
          </cell>
        </row>
      </sheetData>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
      <sheetName val="Sheet3"/>
    </sheetNames>
    <sheetDataSet>
      <sheetData sheetId="0" refreshError="1"/>
      <sheetData sheetId="1">
        <row r="2">
          <cell r="A2" t="str">
            <v>Replacement</v>
          </cell>
        </row>
        <row r="3">
          <cell r="A3" t="str">
            <v>Upgrade Equip</v>
          </cell>
        </row>
        <row r="4">
          <cell r="A4" t="str">
            <v>Add Equipment</v>
          </cell>
        </row>
        <row r="5">
          <cell r="A5" t="str">
            <v>New Equipment</v>
          </cell>
        </row>
        <row r="6">
          <cell r="A6" t="str">
            <v>IT</v>
          </cell>
        </row>
        <row r="7">
          <cell r="A7" t="str">
            <v>Facilities</v>
          </cell>
        </row>
      </sheetData>
      <sheetData sheetId="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
      <sheetName val="Sheet3"/>
    </sheetNames>
    <sheetDataSet>
      <sheetData sheetId="0" refreshError="1"/>
      <sheetData sheetId="1">
        <row r="2">
          <cell r="A2" t="str">
            <v>Replacement</v>
          </cell>
        </row>
        <row r="3">
          <cell r="A3" t="str">
            <v>Upgrade Equip</v>
          </cell>
        </row>
        <row r="4">
          <cell r="A4" t="str">
            <v>Add Equipment</v>
          </cell>
        </row>
        <row r="5">
          <cell r="A5" t="str">
            <v>New Equipment</v>
          </cell>
        </row>
        <row r="6">
          <cell r="A6" t="str">
            <v>IT</v>
          </cell>
        </row>
        <row r="7">
          <cell r="A7" t="str">
            <v>Facilities</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Report"/>
      <sheetName val="User"/>
      <sheetName val="Settings"/>
      <sheetName val="Orientation"/>
      <sheetName val="Delivery"/>
      <sheetName val="Format"/>
      <sheetName val="Filter"/>
      <sheetName val="Hidden"/>
    </sheetNames>
    <sheetDataSet>
      <sheetData sheetId="0" refreshError="1"/>
      <sheetData sheetId="1"/>
      <sheetData sheetId="2"/>
      <sheetData sheetId="3"/>
      <sheetData sheetId="4" refreshError="1"/>
      <sheetData sheetId="5">
        <row r="5">
          <cell r="D5">
            <v>10.71</v>
          </cell>
        </row>
        <row r="6">
          <cell r="I6" t="str">
            <v>Dept</v>
          </cell>
          <cell r="J6" t="str">
            <v>Division</v>
          </cell>
        </row>
        <row r="14">
          <cell r="C14" t="str">
            <v>Dept</v>
          </cell>
          <cell r="D14" t="str">
            <v>Entity</v>
          </cell>
          <cell r="E14" t="str">
            <v>=</v>
          </cell>
          <cell r="F14">
            <v>1201</v>
          </cell>
          <cell r="H14" t="str">
            <v>and</v>
          </cell>
        </row>
        <row r="15">
          <cell r="C15" t="str">
            <v>Dept</v>
          </cell>
          <cell r="D15" t="str">
            <v>DivisionSmry</v>
          </cell>
          <cell r="E15" t="str">
            <v>=</v>
          </cell>
          <cell r="F15" t="str">
            <v>1600 Faculty Practice</v>
          </cell>
        </row>
      </sheetData>
      <sheetData sheetId="6">
        <row r="6">
          <cell r="F6" t="str">
            <v>Time Series</v>
          </cell>
        </row>
        <row r="17">
          <cell r="B17" t="str">
            <v>ACCT</v>
          </cell>
          <cell r="C17" t="str">
            <v>BudgetDetail</v>
          </cell>
        </row>
        <row r="22">
          <cell r="C22" t="str">
            <v>Financial</v>
          </cell>
        </row>
        <row r="23">
          <cell r="C23" t="str">
            <v>ALL</v>
          </cell>
        </row>
        <row r="24">
          <cell r="C24" t="str">
            <v>Fixed</v>
          </cell>
        </row>
      </sheetData>
      <sheetData sheetId="7">
        <row r="8">
          <cell r="E8" t="str">
            <v>Report</v>
          </cell>
        </row>
        <row r="12">
          <cell r="B12" t="b">
            <v>0</v>
          </cell>
        </row>
      </sheetData>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3">
          <cell r="E53">
            <v>0</v>
          </cell>
        </row>
      </sheetData>
      <sheetData sheetId="13"/>
      <sheetData sheetId="14"/>
      <sheetData sheetId="15">
        <row r="18">
          <cell r="J18" t="str">
            <v>J</v>
          </cell>
        </row>
      </sheetData>
      <sheetData sheetId="16"/>
      <sheetData sheetId="17"/>
      <sheetData sheetId="18"/>
      <sheetData sheetId="19">
        <row r="70">
          <cell r="W70" t="str">
            <v>ADC Table</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W71" t="str">
            <v>Average</v>
          </cell>
          <cell r="X71" t="str">
            <v>Assistant</v>
          </cell>
          <cell r="Y71" t="str">
            <v>Clerical</v>
          </cell>
          <cell r="Z71" t="str">
            <v>Contract</v>
          </cell>
          <cell r="AA71" t="str">
            <v>LPN</v>
          </cell>
          <cell r="AB71" t="str">
            <v>Management</v>
          </cell>
          <cell r="AC71" t="str">
            <v>Other</v>
          </cell>
          <cell r="AD71" t="str">
            <v>Professional</v>
          </cell>
          <cell r="AE71" t="str">
            <v>RN</v>
          </cell>
          <cell r="AF71" t="str">
            <v>Support</v>
          </cell>
          <cell r="AG71" t="str">
            <v>Technical</v>
          </cell>
          <cell r="AH71" t="str">
            <v>Unused</v>
          </cell>
          <cell r="AI71" t="str">
            <v>Unused</v>
          </cell>
          <cell r="AJ71" t="str">
            <v>Unused</v>
          </cell>
          <cell r="AK71" t="str">
            <v>Unused</v>
          </cell>
          <cell r="AL71" t="str">
            <v>Unused</v>
          </cell>
          <cell r="AM71" t="str">
            <v>Total</v>
          </cell>
        </row>
        <row r="72">
          <cell r="W72" t="str">
            <v>Daily Census</v>
          </cell>
          <cell r="X72" t="str">
            <v>Staffing</v>
          </cell>
          <cell r="Y72" t="str">
            <v>Staffing</v>
          </cell>
          <cell r="Z72" t="str">
            <v>Staffing</v>
          </cell>
          <cell r="AA72" t="str">
            <v>Staffing</v>
          </cell>
          <cell r="AB72" t="str">
            <v>Staffing</v>
          </cell>
          <cell r="AC72" t="str">
            <v>Staffing</v>
          </cell>
          <cell r="AD72" t="str">
            <v>Staffing</v>
          </cell>
          <cell r="AE72" t="str">
            <v>Staffing</v>
          </cell>
          <cell r="AF72" t="str">
            <v>Staffing</v>
          </cell>
          <cell r="AG72" t="str">
            <v>Staffing</v>
          </cell>
          <cell r="AH72" t="str">
            <v>Staffing</v>
          </cell>
          <cell r="AI72" t="str">
            <v>Staffing</v>
          </cell>
          <cell r="AJ72" t="str">
            <v>Staffing</v>
          </cell>
          <cell r="AK72" t="str">
            <v>Staffing</v>
          </cell>
          <cell r="AL72" t="str">
            <v>Staffing</v>
          </cell>
          <cell r="AM72" t="str">
            <v>Staffing</v>
          </cell>
        </row>
        <row r="73">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row>
        <row r="74">
          <cell r="W74">
            <v>0</v>
          </cell>
          <cell r="X74">
            <v>1</v>
          </cell>
          <cell r="Y74">
            <v>2</v>
          </cell>
          <cell r="Z74">
            <v>3</v>
          </cell>
          <cell r="AA74">
            <v>4</v>
          </cell>
          <cell r="AB74">
            <v>5</v>
          </cell>
          <cell r="AC74">
            <v>6</v>
          </cell>
          <cell r="AD74">
            <v>7</v>
          </cell>
          <cell r="AE74">
            <v>8</v>
          </cell>
          <cell r="AF74">
            <v>9</v>
          </cell>
          <cell r="AG74">
            <v>10</v>
          </cell>
          <cell r="AH74">
            <v>0</v>
          </cell>
          <cell r="AI74">
            <v>0</v>
          </cell>
          <cell r="AJ74">
            <v>0</v>
          </cell>
          <cell r="AK74">
            <v>0</v>
          </cell>
          <cell r="AL74">
            <v>0</v>
          </cell>
          <cell r="AM74">
            <v>55</v>
          </cell>
        </row>
        <row r="75">
          <cell r="W75">
            <v>1</v>
          </cell>
          <cell r="X75">
            <v>1</v>
          </cell>
          <cell r="Y75">
            <v>2</v>
          </cell>
          <cell r="Z75">
            <v>3</v>
          </cell>
          <cell r="AA75">
            <v>4</v>
          </cell>
          <cell r="AB75">
            <v>5</v>
          </cell>
          <cell r="AC75">
            <v>6</v>
          </cell>
          <cell r="AD75">
            <v>7</v>
          </cell>
          <cell r="AE75">
            <v>8</v>
          </cell>
          <cell r="AF75">
            <v>9</v>
          </cell>
          <cell r="AG75">
            <v>10</v>
          </cell>
          <cell r="AH75">
            <v>0</v>
          </cell>
          <cell r="AI75">
            <v>0</v>
          </cell>
          <cell r="AJ75">
            <v>0</v>
          </cell>
          <cell r="AK75">
            <v>0</v>
          </cell>
          <cell r="AL75">
            <v>0</v>
          </cell>
          <cell r="AM75">
            <v>55</v>
          </cell>
        </row>
        <row r="76">
          <cell r="W76">
            <v>2</v>
          </cell>
          <cell r="X76">
            <v>1</v>
          </cell>
          <cell r="Y76">
            <v>2</v>
          </cell>
          <cell r="Z76">
            <v>3</v>
          </cell>
          <cell r="AA76">
            <v>4</v>
          </cell>
          <cell r="AB76">
            <v>5</v>
          </cell>
          <cell r="AC76">
            <v>6</v>
          </cell>
          <cell r="AD76">
            <v>7</v>
          </cell>
          <cell r="AE76">
            <v>8</v>
          </cell>
          <cell r="AF76">
            <v>9</v>
          </cell>
          <cell r="AG76">
            <v>10</v>
          </cell>
          <cell r="AH76">
            <v>0</v>
          </cell>
          <cell r="AI76">
            <v>0</v>
          </cell>
          <cell r="AJ76">
            <v>0</v>
          </cell>
          <cell r="AK76">
            <v>0</v>
          </cell>
          <cell r="AL76">
            <v>0</v>
          </cell>
          <cell r="AM76">
            <v>55</v>
          </cell>
        </row>
        <row r="77">
          <cell r="W77">
            <v>3</v>
          </cell>
          <cell r="X77">
            <v>1</v>
          </cell>
          <cell r="Y77">
            <v>2</v>
          </cell>
          <cell r="Z77">
            <v>3</v>
          </cell>
          <cell r="AA77">
            <v>4</v>
          </cell>
          <cell r="AB77">
            <v>5</v>
          </cell>
          <cell r="AC77">
            <v>6</v>
          </cell>
          <cell r="AD77">
            <v>7</v>
          </cell>
          <cell r="AE77">
            <v>8</v>
          </cell>
          <cell r="AF77">
            <v>9</v>
          </cell>
          <cell r="AG77">
            <v>10</v>
          </cell>
          <cell r="AH77">
            <v>0</v>
          </cell>
          <cell r="AI77">
            <v>0</v>
          </cell>
          <cell r="AJ77">
            <v>0</v>
          </cell>
          <cell r="AK77">
            <v>0</v>
          </cell>
          <cell r="AL77">
            <v>0</v>
          </cell>
          <cell r="AM77">
            <v>55</v>
          </cell>
        </row>
        <row r="78">
          <cell r="W78">
            <v>4</v>
          </cell>
          <cell r="X78">
            <v>1</v>
          </cell>
          <cell r="Y78">
            <v>2</v>
          </cell>
          <cell r="Z78">
            <v>3</v>
          </cell>
          <cell r="AA78">
            <v>4</v>
          </cell>
          <cell r="AB78">
            <v>5</v>
          </cell>
          <cell r="AC78">
            <v>6</v>
          </cell>
          <cell r="AD78">
            <v>7</v>
          </cell>
          <cell r="AE78">
            <v>8</v>
          </cell>
          <cell r="AF78">
            <v>9</v>
          </cell>
          <cell r="AG78">
            <v>10</v>
          </cell>
          <cell r="AH78">
            <v>0</v>
          </cell>
          <cell r="AI78">
            <v>0</v>
          </cell>
          <cell r="AJ78">
            <v>0</v>
          </cell>
          <cell r="AK78">
            <v>0</v>
          </cell>
          <cell r="AL78">
            <v>0</v>
          </cell>
          <cell r="AM78">
            <v>55</v>
          </cell>
        </row>
        <row r="79">
          <cell r="W79">
            <v>5</v>
          </cell>
          <cell r="X79">
            <v>1</v>
          </cell>
          <cell r="Y79">
            <v>2</v>
          </cell>
          <cell r="Z79">
            <v>3</v>
          </cell>
          <cell r="AA79">
            <v>4</v>
          </cell>
          <cell r="AB79">
            <v>5</v>
          </cell>
          <cell r="AC79">
            <v>6</v>
          </cell>
          <cell r="AD79">
            <v>7</v>
          </cell>
          <cell r="AE79">
            <v>8</v>
          </cell>
          <cell r="AF79">
            <v>9</v>
          </cell>
          <cell r="AG79">
            <v>10</v>
          </cell>
          <cell r="AH79">
            <v>0</v>
          </cell>
          <cell r="AI79">
            <v>0</v>
          </cell>
          <cell r="AJ79">
            <v>0</v>
          </cell>
          <cell r="AK79">
            <v>0</v>
          </cell>
          <cell r="AL79">
            <v>0</v>
          </cell>
          <cell r="AM79">
            <v>55</v>
          </cell>
        </row>
        <row r="80">
          <cell r="W80">
            <v>6</v>
          </cell>
          <cell r="X80">
            <v>1</v>
          </cell>
          <cell r="Y80">
            <v>2</v>
          </cell>
          <cell r="Z80">
            <v>3</v>
          </cell>
          <cell r="AA80">
            <v>4</v>
          </cell>
          <cell r="AB80">
            <v>5</v>
          </cell>
          <cell r="AC80">
            <v>6</v>
          </cell>
          <cell r="AD80">
            <v>7</v>
          </cell>
          <cell r="AE80">
            <v>8</v>
          </cell>
          <cell r="AF80">
            <v>9</v>
          </cell>
          <cell r="AG80">
            <v>10</v>
          </cell>
          <cell r="AH80">
            <v>0</v>
          </cell>
          <cell r="AI80">
            <v>0</v>
          </cell>
          <cell r="AJ80">
            <v>0</v>
          </cell>
          <cell r="AK80">
            <v>0</v>
          </cell>
          <cell r="AL80">
            <v>0</v>
          </cell>
          <cell r="AM80">
            <v>55</v>
          </cell>
        </row>
        <row r="81">
          <cell r="W81">
            <v>7</v>
          </cell>
          <cell r="X81">
            <v>1</v>
          </cell>
          <cell r="Y81">
            <v>2</v>
          </cell>
          <cell r="Z81">
            <v>3</v>
          </cell>
          <cell r="AA81">
            <v>4</v>
          </cell>
          <cell r="AB81">
            <v>5</v>
          </cell>
          <cell r="AC81">
            <v>6</v>
          </cell>
          <cell r="AD81">
            <v>7</v>
          </cell>
          <cell r="AE81">
            <v>8</v>
          </cell>
          <cell r="AF81">
            <v>9</v>
          </cell>
          <cell r="AG81">
            <v>10</v>
          </cell>
          <cell r="AH81">
            <v>0</v>
          </cell>
          <cell r="AI81">
            <v>0</v>
          </cell>
          <cell r="AJ81">
            <v>0</v>
          </cell>
          <cell r="AK81">
            <v>0</v>
          </cell>
          <cell r="AL81">
            <v>0</v>
          </cell>
          <cell r="AM81">
            <v>55</v>
          </cell>
        </row>
        <row r="82">
          <cell r="W82">
            <v>8</v>
          </cell>
          <cell r="X82">
            <v>1</v>
          </cell>
          <cell r="Y82">
            <v>2</v>
          </cell>
          <cell r="Z82">
            <v>3</v>
          </cell>
          <cell r="AA82">
            <v>4</v>
          </cell>
          <cell r="AB82">
            <v>5</v>
          </cell>
          <cell r="AC82">
            <v>6</v>
          </cell>
          <cell r="AD82">
            <v>7</v>
          </cell>
          <cell r="AE82">
            <v>8</v>
          </cell>
          <cell r="AF82">
            <v>9</v>
          </cell>
          <cell r="AG82">
            <v>10</v>
          </cell>
          <cell r="AH82">
            <v>0</v>
          </cell>
          <cell r="AI82">
            <v>0</v>
          </cell>
          <cell r="AJ82">
            <v>0</v>
          </cell>
          <cell r="AK82">
            <v>0</v>
          </cell>
          <cell r="AL82">
            <v>0</v>
          </cell>
          <cell r="AM82">
            <v>55</v>
          </cell>
        </row>
        <row r="83">
          <cell r="W83">
            <v>9</v>
          </cell>
          <cell r="X83">
            <v>1</v>
          </cell>
          <cell r="Y83">
            <v>2</v>
          </cell>
          <cell r="Z83">
            <v>3</v>
          </cell>
          <cell r="AA83">
            <v>4</v>
          </cell>
          <cell r="AB83">
            <v>5</v>
          </cell>
          <cell r="AC83">
            <v>6</v>
          </cell>
          <cell r="AD83">
            <v>7</v>
          </cell>
          <cell r="AE83">
            <v>8</v>
          </cell>
          <cell r="AF83">
            <v>9</v>
          </cell>
          <cell r="AG83">
            <v>10</v>
          </cell>
          <cell r="AH83">
            <v>0</v>
          </cell>
          <cell r="AI83">
            <v>0</v>
          </cell>
          <cell r="AJ83">
            <v>0</v>
          </cell>
          <cell r="AK83">
            <v>0</v>
          </cell>
          <cell r="AL83">
            <v>0</v>
          </cell>
          <cell r="AM83">
            <v>55</v>
          </cell>
        </row>
        <row r="84">
          <cell r="W84">
            <v>10</v>
          </cell>
          <cell r="X84">
            <v>1</v>
          </cell>
          <cell r="Y84">
            <v>2</v>
          </cell>
          <cell r="Z84">
            <v>3</v>
          </cell>
          <cell r="AA84">
            <v>4</v>
          </cell>
          <cell r="AB84">
            <v>5</v>
          </cell>
          <cell r="AC84">
            <v>6</v>
          </cell>
          <cell r="AD84">
            <v>7</v>
          </cell>
          <cell r="AE84">
            <v>8</v>
          </cell>
          <cell r="AF84">
            <v>9</v>
          </cell>
          <cell r="AG84">
            <v>10</v>
          </cell>
          <cell r="AH84">
            <v>0</v>
          </cell>
          <cell r="AI84">
            <v>0</v>
          </cell>
          <cell r="AJ84">
            <v>0</v>
          </cell>
          <cell r="AK84">
            <v>0</v>
          </cell>
          <cell r="AL84">
            <v>0</v>
          </cell>
          <cell r="AM84">
            <v>55</v>
          </cell>
        </row>
        <row r="85">
          <cell r="W85">
            <v>11</v>
          </cell>
          <cell r="X85">
            <v>1</v>
          </cell>
          <cell r="Y85">
            <v>2</v>
          </cell>
          <cell r="Z85">
            <v>3</v>
          </cell>
          <cell r="AA85">
            <v>4</v>
          </cell>
          <cell r="AB85">
            <v>5</v>
          </cell>
          <cell r="AC85">
            <v>6</v>
          </cell>
          <cell r="AD85">
            <v>7</v>
          </cell>
          <cell r="AE85">
            <v>8</v>
          </cell>
          <cell r="AF85">
            <v>9</v>
          </cell>
          <cell r="AG85">
            <v>10</v>
          </cell>
          <cell r="AH85">
            <v>0</v>
          </cell>
          <cell r="AI85">
            <v>0</v>
          </cell>
          <cell r="AJ85">
            <v>0</v>
          </cell>
          <cell r="AK85">
            <v>0</v>
          </cell>
          <cell r="AL85">
            <v>0</v>
          </cell>
          <cell r="AM85">
            <v>55</v>
          </cell>
        </row>
        <row r="86">
          <cell r="W86">
            <v>12</v>
          </cell>
          <cell r="X86">
            <v>1</v>
          </cell>
          <cell r="Y86">
            <v>2</v>
          </cell>
          <cell r="Z86">
            <v>3</v>
          </cell>
          <cell r="AA86">
            <v>4</v>
          </cell>
          <cell r="AB86">
            <v>5</v>
          </cell>
          <cell r="AC86">
            <v>6</v>
          </cell>
          <cell r="AD86">
            <v>7</v>
          </cell>
          <cell r="AE86">
            <v>8</v>
          </cell>
          <cell r="AF86">
            <v>9</v>
          </cell>
          <cell r="AG86">
            <v>10</v>
          </cell>
          <cell r="AH86">
            <v>0</v>
          </cell>
          <cell r="AI86">
            <v>0</v>
          </cell>
          <cell r="AJ86">
            <v>0</v>
          </cell>
          <cell r="AK86">
            <v>0</v>
          </cell>
          <cell r="AL86">
            <v>0</v>
          </cell>
          <cell r="AM86">
            <v>55</v>
          </cell>
        </row>
        <row r="87">
          <cell r="W87">
            <v>13</v>
          </cell>
          <cell r="X87">
            <v>1</v>
          </cell>
          <cell r="Y87">
            <v>2</v>
          </cell>
          <cell r="Z87">
            <v>3</v>
          </cell>
          <cell r="AA87">
            <v>4</v>
          </cell>
          <cell r="AB87">
            <v>5</v>
          </cell>
          <cell r="AC87">
            <v>6</v>
          </cell>
          <cell r="AD87">
            <v>7</v>
          </cell>
          <cell r="AE87">
            <v>8</v>
          </cell>
          <cell r="AF87">
            <v>9</v>
          </cell>
          <cell r="AG87">
            <v>10</v>
          </cell>
          <cell r="AH87">
            <v>0</v>
          </cell>
          <cell r="AI87">
            <v>0</v>
          </cell>
          <cell r="AJ87">
            <v>0</v>
          </cell>
          <cell r="AK87">
            <v>0</v>
          </cell>
          <cell r="AL87">
            <v>0</v>
          </cell>
          <cell r="AM87">
            <v>55</v>
          </cell>
        </row>
        <row r="88">
          <cell r="W88">
            <v>14</v>
          </cell>
          <cell r="X88">
            <v>1</v>
          </cell>
          <cell r="Y88">
            <v>2</v>
          </cell>
          <cell r="Z88">
            <v>3</v>
          </cell>
          <cell r="AA88">
            <v>4</v>
          </cell>
          <cell r="AB88">
            <v>5</v>
          </cell>
          <cell r="AC88">
            <v>6</v>
          </cell>
          <cell r="AD88">
            <v>7</v>
          </cell>
          <cell r="AE88">
            <v>8</v>
          </cell>
          <cell r="AF88">
            <v>9</v>
          </cell>
          <cell r="AG88">
            <v>10</v>
          </cell>
          <cell r="AH88">
            <v>0</v>
          </cell>
          <cell r="AI88">
            <v>0</v>
          </cell>
          <cell r="AJ88">
            <v>0</v>
          </cell>
          <cell r="AK88">
            <v>0</v>
          </cell>
          <cell r="AL88">
            <v>0</v>
          </cell>
          <cell r="AM88">
            <v>55</v>
          </cell>
        </row>
        <row r="89">
          <cell r="W89">
            <v>15</v>
          </cell>
          <cell r="X89">
            <v>1</v>
          </cell>
          <cell r="Y89">
            <v>2</v>
          </cell>
          <cell r="Z89">
            <v>3</v>
          </cell>
          <cell r="AA89">
            <v>4</v>
          </cell>
          <cell r="AB89">
            <v>5</v>
          </cell>
          <cell r="AC89">
            <v>6</v>
          </cell>
          <cell r="AD89">
            <v>7</v>
          </cell>
          <cell r="AE89">
            <v>8</v>
          </cell>
          <cell r="AF89">
            <v>9</v>
          </cell>
          <cell r="AG89">
            <v>10</v>
          </cell>
          <cell r="AH89">
            <v>0</v>
          </cell>
          <cell r="AI89">
            <v>0</v>
          </cell>
          <cell r="AJ89">
            <v>0</v>
          </cell>
          <cell r="AK89">
            <v>0</v>
          </cell>
          <cell r="AL89">
            <v>0</v>
          </cell>
          <cell r="AM89">
            <v>55</v>
          </cell>
        </row>
        <row r="90">
          <cell r="W90">
            <v>16</v>
          </cell>
          <cell r="X90">
            <v>1</v>
          </cell>
          <cell r="Y90">
            <v>2</v>
          </cell>
          <cell r="Z90">
            <v>3</v>
          </cell>
          <cell r="AA90">
            <v>4</v>
          </cell>
          <cell r="AB90">
            <v>5</v>
          </cell>
          <cell r="AC90">
            <v>6</v>
          </cell>
          <cell r="AD90">
            <v>7</v>
          </cell>
          <cell r="AE90">
            <v>8</v>
          </cell>
          <cell r="AF90">
            <v>9</v>
          </cell>
          <cell r="AG90">
            <v>10</v>
          </cell>
          <cell r="AH90">
            <v>0</v>
          </cell>
          <cell r="AI90">
            <v>0</v>
          </cell>
          <cell r="AJ90">
            <v>0</v>
          </cell>
          <cell r="AK90">
            <v>0</v>
          </cell>
          <cell r="AL90">
            <v>0</v>
          </cell>
          <cell r="AM90">
            <v>55</v>
          </cell>
        </row>
        <row r="91">
          <cell r="W91">
            <v>17</v>
          </cell>
          <cell r="X91">
            <v>1</v>
          </cell>
          <cell r="Y91">
            <v>2</v>
          </cell>
          <cell r="Z91">
            <v>3</v>
          </cell>
          <cell r="AA91">
            <v>4</v>
          </cell>
          <cell r="AB91">
            <v>5</v>
          </cell>
          <cell r="AC91">
            <v>6</v>
          </cell>
          <cell r="AD91">
            <v>7</v>
          </cell>
          <cell r="AE91">
            <v>8</v>
          </cell>
          <cell r="AF91">
            <v>9</v>
          </cell>
          <cell r="AG91">
            <v>10</v>
          </cell>
          <cell r="AH91">
            <v>0</v>
          </cell>
          <cell r="AI91">
            <v>0</v>
          </cell>
          <cell r="AJ91">
            <v>0</v>
          </cell>
          <cell r="AK91">
            <v>0</v>
          </cell>
          <cell r="AL91">
            <v>0</v>
          </cell>
          <cell r="AM91">
            <v>55</v>
          </cell>
        </row>
        <row r="92">
          <cell r="W92">
            <v>18</v>
          </cell>
          <cell r="X92">
            <v>1</v>
          </cell>
          <cell r="Y92">
            <v>2</v>
          </cell>
          <cell r="Z92">
            <v>3</v>
          </cell>
          <cell r="AA92">
            <v>4</v>
          </cell>
          <cell r="AB92">
            <v>5</v>
          </cell>
          <cell r="AC92">
            <v>6</v>
          </cell>
          <cell r="AD92">
            <v>7</v>
          </cell>
          <cell r="AE92">
            <v>8</v>
          </cell>
          <cell r="AF92">
            <v>9</v>
          </cell>
          <cell r="AG92">
            <v>10</v>
          </cell>
          <cell r="AH92">
            <v>0</v>
          </cell>
          <cell r="AI92">
            <v>0</v>
          </cell>
          <cell r="AJ92">
            <v>0</v>
          </cell>
          <cell r="AK92">
            <v>0</v>
          </cell>
          <cell r="AL92">
            <v>0</v>
          </cell>
          <cell r="AM92">
            <v>55</v>
          </cell>
        </row>
        <row r="93">
          <cell r="W93">
            <v>19</v>
          </cell>
          <cell r="X93">
            <v>1</v>
          </cell>
          <cell r="Y93">
            <v>2</v>
          </cell>
          <cell r="Z93">
            <v>3</v>
          </cell>
          <cell r="AA93">
            <v>4</v>
          </cell>
          <cell r="AB93">
            <v>5</v>
          </cell>
          <cell r="AC93">
            <v>6</v>
          </cell>
          <cell r="AD93">
            <v>7</v>
          </cell>
          <cell r="AE93">
            <v>8</v>
          </cell>
          <cell r="AF93">
            <v>9</v>
          </cell>
          <cell r="AG93">
            <v>10</v>
          </cell>
          <cell r="AH93">
            <v>0</v>
          </cell>
          <cell r="AI93">
            <v>0</v>
          </cell>
          <cell r="AJ93">
            <v>0</v>
          </cell>
          <cell r="AK93">
            <v>0</v>
          </cell>
          <cell r="AL93">
            <v>0</v>
          </cell>
          <cell r="AM93">
            <v>55</v>
          </cell>
        </row>
        <row r="94">
          <cell r="W94">
            <v>20</v>
          </cell>
          <cell r="X94">
            <v>1</v>
          </cell>
          <cell r="Y94">
            <v>2</v>
          </cell>
          <cell r="Z94">
            <v>3</v>
          </cell>
          <cell r="AA94">
            <v>4</v>
          </cell>
          <cell r="AB94">
            <v>5</v>
          </cell>
          <cell r="AC94">
            <v>6</v>
          </cell>
          <cell r="AD94">
            <v>7</v>
          </cell>
          <cell r="AE94">
            <v>8</v>
          </cell>
          <cell r="AF94">
            <v>9</v>
          </cell>
          <cell r="AG94">
            <v>10</v>
          </cell>
          <cell r="AH94">
            <v>0</v>
          </cell>
          <cell r="AI94">
            <v>0</v>
          </cell>
          <cell r="AJ94">
            <v>0</v>
          </cell>
          <cell r="AK94">
            <v>0</v>
          </cell>
          <cell r="AL94">
            <v>0</v>
          </cell>
          <cell r="AM94">
            <v>55</v>
          </cell>
        </row>
        <row r="95">
          <cell r="W95">
            <v>21</v>
          </cell>
          <cell r="X95">
            <v>1</v>
          </cell>
          <cell r="Y95">
            <v>2</v>
          </cell>
          <cell r="Z95">
            <v>3</v>
          </cell>
          <cell r="AA95">
            <v>4</v>
          </cell>
          <cell r="AB95">
            <v>5</v>
          </cell>
          <cell r="AC95">
            <v>6</v>
          </cell>
          <cell r="AD95">
            <v>7</v>
          </cell>
          <cell r="AE95">
            <v>8</v>
          </cell>
          <cell r="AF95">
            <v>9</v>
          </cell>
          <cell r="AG95">
            <v>10</v>
          </cell>
          <cell r="AH95">
            <v>0</v>
          </cell>
          <cell r="AI95">
            <v>0</v>
          </cell>
          <cell r="AJ95">
            <v>0</v>
          </cell>
          <cell r="AK95">
            <v>0</v>
          </cell>
          <cell r="AL95">
            <v>0</v>
          </cell>
          <cell r="AM95">
            <v>55</v>
          </cell>
        </row>
        <row r="96">
          <cell r="W96">
            <v>22</v>
          </cell>
          <cell r="X96">
            <v>1</v>
          </cell>
          <cell r="Y96">
            <v>2</v>
          </cell>
          <cell r="Z96">
            <v>3</v>
          </cell>
          <cell r="AA96">
            <v>4</v>
          </cell>
          <cell r="AB96">
            <v>5</v>
          </cell>
          <cell r="AC96">
            <v>6</v>
          </cell>
          <cell r="AD96">
            <v>7</v>
          </cell>
          <cell r="AE96">
            <v>8</v>
          </cell>
          <cell r="AF96">
            <v>9</v>
          </cell>
          <cell r="AG96">
            <v>10</v>
          </cell>
          <cell r="AH96">
            <v>0</v>
          </cell>
          <cell r="AI96">
            <v>0</v>
          </cell>
          <cell r="AJ96">
            <v>0</v>
          </cell>
          <cell r="AK96">
            <v>0</v>
          </cell>
          <cell r="AL96">
            <v>0</v>
          </cell>
          <cell r="AM96">
            <v>55</v>
          </cell>
        </row>
        <row r="97">
          <cell r="W97">
            <v>23</v>
          </cell>
          <cell r="X97">
            <v>1</v>
          </cell>
          <cell r="Y97">
            <v>2</v>
          </cell>
          <cell r="Z97">
            <v>3</v>
          </cell>
          <cell r="AA97">
            <v>4</v>
          </cell>
          <cell r="AB97">
            <v>5</v>
          </cell>
          <cell r="AC97">
            <v>6</v>
          </cell>
          <cell r="AD97">
            <v>7</v>
          </cell>
          <cell r="AE97">
            <v>8</v>
          </cell>
          <cell r="AF97">
            <v>9</v>
          </cell>
          <cell r="AG97">
            <v>10</v>
          </cell>
          <cell r="AH97">
            <v>0</v>
          </cell>
          <cell r="AI97">
            <v>0</v>
          </cell>
          <cell r="AJ97">
            <v>0</v>
          </cell>
          <cell r="AK97">
            <v>0</v>
          </cell>
          <cell r="AL97">
            <v>0</v>
          </cell>
          <cell r="AM97">
            <v>55</v>
          </cell>
        </row>
        <row r="98">
          <cell r="W98">
            <v>24</v>
          </cell>
          <cell r="X98">
            <v>1</v>
          </cell>
          <cell r="Y98">
            <v>2</v>
          </cell>
          <cell r="Z98">
            <v>3</v>
          </cell>
          <cell r="AA98">
            <v>4</v>
          </cell>
          <cell r="AB98">
            <v>5</v>
          </cell>
          <cell r="AC98">
            <v>6</v>
          </cell>
          <cell r="AD98">
            <v>7</v>
          </cell>
          <cell r="AE98">
            <v>8</v>
          </cell>
          <cell r="AF98">
            <v>9</v>
          </cell>
          <cell r="AG98">
            <v>10</v>
          </cell>
          <cell r="AH98">
            <v>0</v>
          </cell>
          <cell r="AI98">
            <v>0</v>
          </cell>
          <cell r="AJ98">
            <v>0</v>
          </cell>
          <cell r="AK98">
            <v>0</v>
          </cell>
          <cell r="AL98">
            <v>0</v>
          </cell>
          <cell r="AM98">
            <v>55</v>
          </cell>
        </row>
        <row r="99">
          <cell r="W99">
            <v>25</v>
          </cell>
          <cell r="X99">
            <v>1</v>
          </cell>
          <cell r="Y99">
            <v>2</v>
          </cell>
          <cell r="Z99">
            <v>3</v>
          </cell>
          <cell r="AA99">
            <v>4</v>
          </cell>
          <cell r="AB99">
            <v>5</v>
          </cell>
          <cell r="AC99">
            <v>6</v>
          </cell>
          <cell r="AD99">
            <v>7</v>
          </cell>
          <cell r="AE99">
            <v>8</v>
          </cell>
          <cell r="AF99">
            <v>9</v>
          </cell>
          <cell r="AG99">
            <v>10</v>
          </cell>
          <cell r="AH99">
            <v>0</v>
          </cell>
          <cell r="AI99">
            <v>0</v>
          </cell>
          <cell r="AJ99">
            <v>0</v>
          </cell>
          <cell r="AK99">
            <v>0</v>
          </cell>
          <cell r="AL99">
            <v>0</v>
          </cell>
          <cell r="AM99">
            <v>55</v>
          </cell>
        </row>
        <row r="100">
          <cell r="W100">
            <v>26</v>
          </cell>
          <cell r="X100">
            <v>1</v>
          </cell>
          <cell r="Y100">
            <v>2</v>
          </cell>
          <cell r="Z100">
            <v>3</v>
          </cell>
          <cell r="AA100">
            <v>4</v>
          </cell>
          <cell r="AB100">
            <v>5</v>
          </cell>
          <cell r="AC100">
            <v>6</v>
          </cell>
          <cell r="AD100">
            <v>7</v>
          </cell>
          <cell r="AE100">
            <v>8</v>
          </cell>
          <cell r="AF100">
            <v>9</v>
          </cell>
          <cell r="AG100">
            <v>10</v>
          </cell>
          <cell r="AH100">
            <v>0</v>
          </cell>
          <cell r="AI100">
            <v>0</v>
          </cell>
          <cell r="AJ100">
            <v>0</v>
          </cell>
          <cell r="AK100">
            <v>0</v>
          </cell>
          <cell r="AL100">
            <v>0</v>
          </cell>
          <cell r="AM100">
            <v>55</v>
          </cell>
        </row>
        <row r="101">
          <cell r="W101">
            <v>27</v>
          </cell>
          <cell r="X101">
            <v>1</v>
          </cell>
          <cell r="Y101">
            <v>2</v>
          </cell>
          <cell r="Z101">
            <v>3</v>
          </cell>
          <cell r="AA101">
            <v>4</v>
          </cell>
          <cell r="AB101">
            <v>5</v>
          </cell>
          <cell r="AC101">
            <v>6</v>
          </cell>
          <cell r="AD101">
            <v>7</v>
          </cell>
          <cell r="AE101">
            <v>8</v>
          </cell>
          <cell r="AF101">
            <v>9</v>
          </cell>
          <cell r="AG101">
            <v>10</v>
          </cell>
          <cell r="AH101">
            <v>0</v>
          </cell>
          <cell r="AI101">
            <v>0</v>
          </cell>
          <cell r="AJ101">
            <v>0</v>
          </cell>
          <cell r="AK101">
            <v>0</v>
          </cell>
          <cell r="AL101">
            <v>0</v>
          </cell>
          <cell r="AM101">
            <v>55</v>
          </cell>
        </row>
        <row r="102">
          <cell r="W102">
            <v>28</v>
          </cell>
          <cell r="X102">
            <v>1</v>
          </cell>
          <cell r="Y102">
            <v>2</v>
          </cell>
          <cell r="Z102">
            <v>3</v>
          </cell>
          <cell r="AA102">
            <v>4</v>
          </cell>
          <cell r="AB102">
            <v>5</v>
          </cell>
          <cell r="AC102">
            <v>6</v>
          </cell>
          <cell r="AD102">
            <v>7</v>
          </cell>
          <cell r="AE102">
            <v>8</v>
          </cell>
          <cell r="AF102">
            <v>9</v>
          </cell>
          <cell r="AG102">
            <v>10</v>
          </cell>
          <cell r="AH102">
            <v>0</v>
          </cell>
          <cell r="AI102">
            <v>0</v>
          </cell>
          <cell r="AJ102">
            <v>0</v>
          </cell>
          <cell r="AK102">
            <v>0</v>
          </cell>
          <cell r="AL102">
            <v>0</v>
          </cell>
          <cell r="AM102">
            <v>55</v>
          </cell>
        </row>
        <row r="103">
          <cell r="W103">
            <v>29</v>
          </cell>
          <cell r="X103">
            <v>1</v>
          </cell>
          <cell r="Y103">
            <v>2</v>
          </cell>
          <cell r="Z103">
            <v>3</v>
          </cell>
          <cell r="AA103">
            <v>4</v>
          </cell>
          <cell r="AB103">
            <v>5</v>
          </cell>
          <cell r="AC103">
            <v>6</v>
          </cell>
          <cell r="AD103">
            <v>7</v>
          </cell>
          <cell r="AE103">
            <v>8</v>
          </cell>
          <cell r="AF103">
            <v>9</v>
          </cell>
          <cell r="AG103">
            <v>10</v>
          </cell>
          <cell r="AH103">
            <v>0</v>
          </cell>
          <cell r="AI103">
            <v>0</v>
          </cell>
          <cell r="AJ103">
            <v>0</v>
          </cell>
          <cell r="AK103">
            <v>0</v>
          </cell>
          <cell r="AL103">
            <v>0</v>
          </cell>
          <cell r="AM103">
            <v>55</v>
          </cell>
        </row>
        <row r="104">
          <cell r="W104">
            <v>30</v>
          </cell>
          <cell r="X104">
            <v>1</v>
          </cell>
          <cell r="Y104">
            <v>2</v>
          </cell>
          <cell r="Z104">
            <v>3</v>
          </cell>
          <cell r="AA104">
            <v>4</v>
          </cell>
          <cell r="AB104">
            <v>5</v>
          </cell>
          <cell r="AC104">
            <v>6</v>
          </cell>
          <cell r="AD104">
            <v>7</v>
          </cell>
          <cell r="AE104">
            <v>8</v>
          </cell>
          <cell r="AF104">
            <v>9</v>
          </cell>
          <cell r="AG104">
            <v>10</v>
          </cell>
          <cell r="AH104">
            <v>0</v>
          </cell>
          <cell r="AI104">
            <v>0</v>
          </cell>
          <cell r="AJ104">
            <v>0</v>
          </cell>
          <cell r="AK104">
            <v>0</v>
          </cell>
          <cell r="AL104">
            <v>0</v>
          </cell>
          <cell r="AM104">
            <v>55</v>
          </cell>
        </row>
        <row r="105">
          <cell r="W105">
            <v>31</v>
          </cell>
          <cell r="X105">
            <v>1</v>
          </cell>
          <cell r="Y105">
            <v>2</v>
          </cell>
          <cell r="Z105">
            <v>3</v>
          </cell>
          <cell r="AA105">
            <v>4</v>
          </cell>
          <cell r="AB105">
            <v>5</v>
          </cell>
          <cell r="AC105">
            <v>6</v>
          </cell>
          <cell r="AD105">
            <v>7</v>
          </cell>
          <cell r="AE105">
            <v>8</v>
          </cell>
          <cell r="AF105">
            <v>9</v>
          </cell>
          <cell r="AG105">
            <v>10</v>
          </cell>
          <cell r="AH105">
            <v>0</v>
          </cell>
          <cell r="AI105">
            <v>0</v>
          </cell>
          <cell r="AJ105">
            <v>0</v>
          </cell>
          <cell r="AK105">
            <v>0</v>
          </cell>
          <cell r="AL105">
            <v>0</v>
          </cell>
          <cell r="AM105">
            <v>55</v>
          </cell>
        </row>
        <row r="106">
          <cell r="W106">
            <v>32</v>
          </cell>
          <cell r="X106">
            <v>1</v>
          </cell>
          <cell r="Y106">
            <v>2</v>
          </cell>
          <cell r="Z106">
            <v>3</v>
          </cell>
          <cell r="AA106">
            <v>4</v>
          </cell>
          <cell r="AB106">
            <v>5</v>
          </cell>
          <cell r="AC106">
            <v>6</v>
          </cell>
          <cell r="AD106">
            <v>7</v>
          </cell>
          <cell r="AE106">
            <v>8</v>
          </cell>
          <cell r="AF106">
            <v>9</v>
          </cell>
          <cell r="AG106">
            <v>10</v>
          </cell>
          <cell r="AH106">
            <v>0</v>
          </cell>
          <cell r="AI106">
            <v>0</v>
          </cell>
          <cell r="AJ106">
            <v>0</v>
          </cell>
          <cell r="AK106">
            <v>0</v>
          </cell>
          <cell r="AL106">
            <v>0</v>
          </cell>
          <cell r="AM106">
            <v>55</v>
          </cell>
        </row>
        <row r="107">
          <cell r="W107">
            <v>33</v>
          </cell>
          <cell r="X107">
            <v>1</v>
          </cell>
          <cell r="Y107">
            <v>2</v>
          </cell>
          <cell r="Z107">
            <v>3</v>
          </cell>
          <cell r="AA107">
            <v>4</v>
          </cell>
          <cell r="AB107">
            <v>5</v>
          </cell>
          <cell r="AC107">
            <v>6</v>
          </cell>
          <cell r="AD107">
            <v>7</v>
          </cell>
          <cell r="AE107">
            <v>8</v>
          </cell>
          <cell r="AF107">
            <v>9</v>
          </cell>
          <cell r="AG107">
            <v>10</v>
          </cell>
          <cell r="AH107">
            <v>0</v>
          </cell>
          <cell r="AI107">
            <v>0</v>
          </cell>
          <cell r="AJ107">
            <v>0</v>
          </cell>
          <cell r="AK107">
            <v>0</v>
          </cell>
          <cell r="AL107">
            <v>0</v>
          </cell>
          <cell r="AM107">
            <v>55</v>
          </cell>
        </row>
        <row r="108">
          <cell r="W108">
            <v>34</v>
          </cell>
          <cell r="X108">
            <v>1</v>
          </cell>
          <cell r="Y108">
            <v>2</v>
          </cell>
          <cell r="Z108">
            <v>3</v>
          </cell>
          <cell r="AA108">
            <v>4</v>
          </cell>
          <cell r="AB108">
            <v>5</v>
          </cell>
          <cell r="AC108">
            <v>6</v>
          </cell>
          <cell r="AD108">
            <v>7</v>
          </cell>
          <cell r="AE108">
            <v>8</v>
          </cell>
          <cell r="AF108">
            <v>9</v>
          </cell>
          <cell r="AG108">
            <v>10</v>
          </cell>
          <cell r="AH108">
            <v>0</v>
          </cell>
          <cell r="AI108">
            <v>0</v>
          </cell>
          <cell r="AJ108">
            <v>0</v>
          </cell>
          <cell r="AK108">
            <v>0</v>
          </cell>
          <cell r="AL108">
            <v>0</v>
          </cell>
          <cell r="AM108">
            <v>55</v>
          </cell>
        </row>
        <row r="109">
          <cell r="W109">
            <v>35</v>
          </cell>
          <cell r="X109">
            <v>1</v>
          </cell>
          <cell r="Y109">
            <v>2</v>
          </cell>
          <cell r="Z109">
            <v>3</v>
          </cell>
          <cell r="AA109">
            <v>4</v>
          </cell>
          <cell r="AB109">
            <v>5</v>
          </cell>
          <cell r="AC109">
            <v>6</v>
          </cell>
          <cell r="AD109">
            <v>7</v>
          </cell>
          <cell r="AE109">
            <v>8</v>
          </cell>
          <cell r="AF109">
            <v>9</v>
          </cell>
          <cell r="AG109">
            <v>10</v>
          </cell>
          <cell r="AH109">
            <v>0</v>
          </cell>
          <cell r="AI109">
            <v>0</v>
          </cell>
          <cell r="AJ109">
            <v>0</v>
          </cell>
          <cell r="AK109">
            <v>0</v>
          </cell>
          <cell r="AL109">
            <v>0</v>
          </cell>
          <cell r="AM109">
            <v>55</v>
          </cell>
        </row>
        <row r="110">
          <cell r="W110">
            <v>36</v>
          </cell>
          <cell r="X110">
            <v>1</v>
          </cell>
          <cell r="Y110">
            <v>2</v>
          </cell>
          <cell r="Z110">
            <v>3</v>
          </cell>
          <cell r="AA110">
            <v>4</v>
          </cell>
          <cell r="AB110">
            <v>5</v>
          </cell>
          <cell r="AC110">
            <v>6</v>
          </cell>
          <cell r="AD110">
            <v>7</v>
          </cell>
          <cell r="AE110">
            <v>8</v>
          </cell>
          <cell r="AF110">
            <v>9</v>
          </cell>
          <cell r="AG110">
            <v>10</v>
          </cell>
          <cell r="AH110">
            <v>0</v>
          </cell>
          <cell r="AI110">
            <v>0</v>
          </cell>
          <cell r="AJ110">
            <v>0</v>
          </cell>
          <cell r="AK110">
            <v>0</v>
          </cell>
          <cell r="AL110">
            <v>0</v>
          </cell>
          <cell r="AM110">
            <v>55</v>
          </cell>
        </row>
        <row r="111">
          <cell r="W111">
            <v>37</v>
          </cell>
          <cell r="X111">
            <v>1</v>
          </cell>
          <cell r="Y111">
            <v>2</v>
          </cell>
          <cell r="Z111">
            <v>3</v>
          </cell>
          <cell r="AA111">
            <v>4</v>
          </cell>
          <cell r="AB111">
            <v>5</v>
          </cell>
          <cell r="AC111">
            <v>6</v>
          </cell>
          <cell r="AD111">
            <v>7</v>
          </cell>
          <cell r="AE111">
            <v>8</v>
          </cell>
          <cell r="AF111">
            <v>9</v>
          </cell>
          <cell r="AG111">
            <v>10</v>
          </cell>
          <cell r="AH111">
            <v>0</v>
          </cell>
          <cell r="AI111">
            <v>0</v>
          </cell>
          <cell r="AJ111">
            <v>0</v>
          </cell>
          <cell r="AK111">
            <v>0</v>
          </cell>
          <cell r="AL111">
            <v>0</v>
          </cell>
          <cell r="AM111">
            <v>55</v>
          </cell>
        </row>
        <row r="112">
          <cell r="W112">
            <v>38</v>
          </cell>
          <cell r="X112">
            <v>1</v>
          </cell>
          <cell r="Y112">
            <v>2</v>
          </cell>
          <cell r="Z112">
            <v>3</v>
          </cell>
          <cell r="AA112">
            <v>4</v>
          </cell>
          <cell r="AB112">
            <v>5</v>
          </cell>
          <cell r="AC112">
            <v>6</v>
          </cell>
          <cell r="AD112">
            <v>7</v>
          </cell>
          <cell r="AE112">
            <v>8</v>
          </cell>
          <cell r="AF112">
            <v>9</v>
          </cell>
          <cell r="AG112">
            <v>10</v>
          </cell>
          <cell r="AH112">
            <v>0</v>
          </cell>
          <cell r="AI112">
            <v>0</v>
          </cell>
          <cell r="AJ112">
            <v>0</v>
          </cell>
          <cell r="AK112">
            <v>0</v>
          </cell>
          <cell r="AL112">
            <v>0</v>
          </cell>
          <cell r="AM112">
            <v>55</v>
          </cell>
        </row>
        <row r="113">
          <cell r="W113">
            <v>39</v>
          </cell>
          <cell r="X113">
            <v>1</v>
          </cell>
          <cell r="Y113">
            <v>2</v>
          </cell>
          <cell r="Z113">
            <v>3</v>
          </cell>
          <cell r="AA113">
            <v>4</v>
          </cell>
          <cell r="AB113">
            <v>5</v>
          </cell>
          <cell r="AC113">
            <v>6</v>
          </cell>
          <cell r="AD113">
            <v>7</v>
          </cell>
          <cell r="AE113">
            <v>8</v>
          </cell>
          <cell r="AF113">
            <v>9</v>
          </cell>
          <cell r="AG113">
            <v>10</v>
          </cell>
          <cell r="AH113">
            <v>0</v>
          </cell>
          <cell r="AI113">
            <v>0</v>
          </cell>
          <cell r="AJ113">
            <v>0</v>
          </cell>
          <cell r="AK113">
            <v>0</v>
          </cell>
          <cell r="AL113">
            <v>0</v>
          </cell>
          <cell r="AM113">
            <v>55</v>
          </cell>
        </row>
        <row r="114">
          <cell r="W114">
            <v>40</v>
          </cell>
          <cell r="X114">
            <v>1</v>
          </cell>
          <cell r="Y114">
            <v>2</v>
          </cell>
          <cell r="Z114">
            <v>3</v>
          </cell>
          <cell r="AA114">
            <v>4</v>
          </cell>
          <cell r="AB114">
            <v>5</v>
          </cell>
          <cell r="AC114">
            <v>6</v>
          </cell>
          <cell r="AD114">
            <v>7</v>
          </cell>
          <cell r="AE114">
            <v>8</v>
          </cell>
          <cell r="AF114">
            <v>9</v>
          </cell>
          <cell r="AG114">
            <v>10</v>
          </cell>
          <cell r="AH114">
            <v>0</v>
          </cell>
          <cell r="AI114">
            <v>0</v>
          </cell>
          <cell r="AJ114">
            <v>0</v>
          </cell>
          <cell r="AK114">
            <v>0</v>
          </cell>
          <cell r="AL114">
            <v>0</v>
          </cell>
          <cell r="AM114">
            <v>55</v>
          </cell>
        </row>
        <row r="115">
          <cell r="W115">
            <v>41</v>
          </cell>
          <cell r="X115">
            <v>1</v>
          </cell>
          <cell r="Y115">
            <v>2</v>
          </cell>
          <cell r="Z115">
            <v>3</v>
          </cell>
          <cell r="AA115">
            <v>4</v>
          </cell>
          <cell r="AB115">
            <v>5</v>
          </cell>
          <cell r="AC115">
            <v>6</v>
          </cell>
          <cell r="AD115">
            <v>7</v>
          </cell>
          <cell r="AE115">
            <v>8</v>
          </cell>
          <cell r="AF115">
            <v>9</v>
          </cell>
          <cell r="AG115">
            <v>10</v>
          </cell>
          <cell r="AH115">
            <v>0</v>
          </cell>
          <cell r="AI115">
            <v>0</v>
          </cell>
          <cell r="AJ115">
            <v>0</v>
          </cell>
          <cell r="AK115">
            <v>0</v>
          </cell>
          <cell r="AL115">
            <v>0</v>
          </cell>
          <cell r="AM115">
            <v>55</v>
          </cell>
        </row>
        <row r="116">
          <cell r="W116">
            <v>42</v>
          </cell>
          <cell r="X116">
            <v>1</v>
          </cell>
          <cell r="Y116">
            <v>2</v>
          </cell>
          <cell r="Z116">
            <v>3</v>
          </cell>
          <cell r="AA116">
            <v>4</v>
          </cell>
          <cell r="AB116">
            <v>5</v>
          </cell>
          <cell r="AC116">
            <v>6</v>
          </cell>
          <cell r="AD116">
            <v>7</v>
          </cell>
          <cell r="AE116">
            <v>8</v>
          </cell>
          <cell r="AF116">
            <v>9</v>
          </cell>
          <cell r="AG116">
            <v>10</v>
          </cell>
          <cell r="AH116">
            <v>0</v>
          </cell>
          <cell r="AI116">
            <v>0</v>
          </cell>
          <cell r="AJ116">
            <v>0</v>
          </cell>
          <cell r="AK116">
            <v>0</v>
          </cell>
          <cell r="AL116">
            <v>0</v>
          </cell>
          <cell r="AM116">
            <v>55</v>
          </cell>
        </row>
        <row r="117">
          <cell r="W117">
            <v>43</v>
          </cell>
          <cell r="X117">
            <v>1</v>
          </cell>
          <cell r="Y117">
            <v>2</v>
          </cell>
          <cell r="Z117">
            <v>3</v>
          </cell>
          <cell r="AA117">
            <v>4</v>
          </cell>
          <cell r="AB117">
            <v>5</v>
          </cell>
          <cell r="AC117">
            <v>6</v>
          </cell>
          <cell r="AD117">
            <v>7</v>
          </cell>
          <cell r="AE117">
            <v>8</v>
          </cell>
          <cell r="AF117">
            <v>9</v>
          </cell>
          <cell r="AG117">
            <v>10</v>
          </cell>
          <cell r="AH117">
            <v>0</v>
          </cell>
          <cell r="AI117">
            <v>0</v>
          </cell>
          <cell r="AJ117">
            <v>0</v>
          </cell>
          <cell r="AK117">
            <v>0</v>
          </cell>
          <cell r="AL117">
            <v>0</v>
          </cell>
          <cell r="AM117">
            <v>55</v>
          </cell>
        </row>
        <row r="118">
          <cell r="W118">
            <v>44</v>
          </cell>
          <cell r="X118">
            <v>1</v>
          </cell>
          <cell r="Y118">
            <v>2</v>
          </cell>
          <cell r="Z118">
            <v>3</v>
          </cell>
          <cell r="AA118">
            <v>4</v>
          </cell>
          <cell r="AB118">
            <v>5</v>
          </cell>
          <cell r="AC118">
            <v>6</v>
          </cell>
          <cell r="AD118">
            <v>7</v>
          </cell>
          <cell r="AE118">
            <v>8</v>
          </cell>
          <cell r="AF118">
            <v>9</v>
          </cell>
          <cell r="AG118">
            <v>10</v>
          </cell>
          <cell r="AH118">
            <v>0</v>
          </cell>
          <cell r="AI118">
            <v>0</v>
          </cell>
          <cell r="AJ118">
            <v>0</v>
          </cell>
          <cell r="AK118">
            <v>0</v>
          </cell>
          <cell r="AL118">
            <v>0</v>
          </cell>
          <cell r="AM118">
            <v>55</v>
          </cell>
        </row>
        <row r="119">
          <cell r="W119">
            <v>45</v>
          </cell>
          <cell r="X119">
            <v>1</v>
          </cell>
          <cell r="Y119">
            <v>2</v>
          </cell>
          <cell r="Z119">
            <v>3</v>
          </cell>
          <cell r="AA119">
            <v>4</v>
          </cell>
          <cell r="AB119">
            <v>5</v>
          </cell>
          <cell r="AC119">
            <v>6</v>
          </cell>
          <cell r="AD119">
            <v>7</v>
          </cell>
          <cell r="AE119">
            <v>8</v>
          </cell>
          <cell r="AF119">
            <v>9</v>
          </cell>
          <cell r="AG119">
            <v>10</v>
          </cell>
          <cell r="AH119">
            <v>0</v>
          </cell>
          <cell r="AI119">
            <v>0</v>
          </cell>
          <cell r="AJ119">
            <v>0</v>
          </cell>
          <cell r="AK119">
            <v>0</v>
          </cell>
          <cell r="AL119">
            <v>0</v>
          </cell>
          <cell r="AM119">
            <v>55</v>
          </cell>
        </row>
        <row r="120">
          <cell r="W120">
            <v>46</v>
          </cell>
          <cell r="X120">
            <v>1</v>
          </cell>
          <cell r="Y120">
            <v>2</v>
          </cell>
          <cell r="Z120">
            <v>3</v>
          </cell>
          <cell r="AA120">
            <v>4</v>
          </cell>
          <cell r="AB120">
            <v>5</v>
          </cell>
          <cell r="AC120">
            <v>6</v>
          </cell>
          <cell r="AD120">
            <v>7</v>
          </cell>
          <cell r="AE120">
            <v>8</v>
          </cell>
          <cell r="AF120">
            <v>9</v>
          </cell>
          <cell r="AG120">
            <v>10</v>
          </cell>
          <cell r="AH120">
            <v>0</v>
          </cell>
          <cell r="AI120">
            <v>0</v>
          </cell>
          <cell r="AJ120">
            <v>0</v>
          </cell>
          <cell r="AK120">
            <v>0</v>
          </cell>
          <cell r="AL120">
            <v>0</v>
          </cell>
          <cell r="AM120">
            <v>55</v>
          </cell>
        </row>
        <row r="121">
          <cell r="W121">
            <v>47</v>
          </cell>
          <cell r="X121">
            <v>1</v>
          </cell>
          <cell r="Y121">
            <v>2</v>
          </cell>
          <cell r="Z121">
            <v>3</v>
          </cell>
          <cell r="AA121">
            <v>4</v>
          </cell>
          <cell r="AB121">
            <v>5</v>
          </cell>
          <cell r="AC121">
            <v>6</v>
          </cell>
          <cell r="AD121">
            <v>7</v>
          </cell>
          <cell r="AE121">
            <v>8</v>
          </cell>
          <cell r="AF121">
            <v>9</v>
          </cell>
          <cell r="AG121">
            <v>10</v>
          </cell>
          <cell r="AH121">
            <v>0</v>
          </cell>
          <cell r="AI121">
            <v>0</v>
          </cell>
          <cell r="AJ121">
            <v>0</v>
          </cell>
          <cell r="AK121">
            <v>0</v>
          </cell>
          <cell r="AL121">
            <v>0</v>
          </cell>
          <cell r="AM121">
            <v>55</v>
          </cell>
        </row>
        <row r="122">
          <cell r="W122">
            <v>48</v>
          </cell>
          <cell r="X122">
            <v>1</v>
          </cell>
          <cell r="Y122">
            <v>2</v>
          </cell>
          <cell r="Z122">
            <v>3</v>
          </cell>
          <cell r="AA122">
            <v>4</v>
          </cell>
          <cell r="AB122">
            <v>5</v>
          </cell>
          <cell r="AC122">
            <v>6</v>
          </cell>
          <cell r="AD122">
            <v>7</v>
          </cell>
          <cell r="AE122">
            <v>8</v>
          </cell>
          <cell r="AF122">
            <v>9</v>
          </cell>
          <cell r="AG122">
            <v>10</v>
          </cell>
          <cell r="AH122">
            <v>0</v>
          </cell>
          <cell r="AI122">
            <v>0</v>
          </cell>
          <cell r="AJ122">
            <v>0</v>
          </cell>
          <cell r="AK122">
            <v>0</v>
          </cell>
          <cell r="AL122">
            <v>0</v>
          </cell>
          <cell r="AM122">
            <v>55</v>
          </cell>
        </row>
        <row r="123">
          <cell r="W123">
            <v>49</v>
          </cell>
          <cell r="X123">
            <v>1</v>
          </cell>
          <cell r="Y123">
            <v>2</v>
          </cell>
          <cell r="Z123">
            <v>3</v>
          </cell>
          <cell r="AA123">
            <v>4</v>
          </cell>
          <cell r="AB123">
            <v>5</v>
          </cell>
          <cell r="AC123">
            <v>6</v>
          </cell>
          <cell r="AD123">
            <v>7</v>
          </cell>
          <cell r="AE123">
            <v>8</v>
          </cell>
          <cell r="AF123">
            <v>9</v>
          </cell>
          <cell r="AG123">
            <v>10</v>
          </cell>
          <cell r="AH123">
            <v>0</v>
          </cell>
          <cell r="AI123">
            <v>0</v>
          </cell>
          <cell r="AJ123">
            <v>0</v>
          </cell>
          <cell r="AK123">
            <v>0</v>
          </cell>
          <cell r="AL123">
            <v>0</v>
          </cell>
          <cell r="AM123">
            <v>55</v>
          </cell>
        </row>
        <row r="124">
          <cell r="W124">
            <v>50</v>
          </cell>
          <cell r="X124">
            <v>1</v>
          </cell>
          <cell r="Y124">
            <v>2</v>
          </cell>
          <cell r="Z124">
            <v>3</v>
          </cell>
          <cell r="AA124">
            <v>4</v>
          </cell>
          <cell r="AB124">
            <v>5</v>
          </cell>
          <cell r="AC124">
            <v>6</v>
          </cell>
          <cell r="AD124">
            <v>7</v>
          </cell>
          <cell r="AE124">
            <v>8</v>
          </cell>
          <cell r="AF124">
            <v>9</v>
          </cell>
          <cell r="AG124">
            <v>10</v>
          </cell>
          <cell r="AH124">
            <v>0</v>
          </cell>
          <cell r="AI124">
            <v>0</v>
          </cell>
          <cell r="AJ124">
            <v>0</v>
          </cell>
          <cell r="AK124">
            <v>0</v>
          </cell>
          <cell r="AL124">
            <v>0</v>
          </cell>
          <cell r="AM124">
            <v>55</v>
          </cell>
        </row>
        <row r="125">
          <cell r="W125">
            <v>51</v>
          </cell>
          <cell r="X125">
            <v>1</v>
          </cell>
          <cell r="Y125">
            <v>2</v>
          </cell>
          <cell r="Z125">
            <v>3</v>
          </cell>
          <cell r="AA125">
            <v>4</v>
          </cell>
          <cell r="AB125">
            <v>5</v>
          </cell>
          <cell r="AC125">
            <v>6</v>
          </cell>
          <cell r="AD125">
            <v>7</v>
          </cell>
          <cell r="AE125">
            <v>8</v>
          </cell>
          <cell r="AF125">
            <v>9</v>
          </cell>
          <cell r="AG125">
            <v>10</v>
          </cell>
          <cell r="AH125">
            <v>0</v>
          </cell>
          <cell r="AI125">
            <v>0</v>
          </cell>
          <cell r="AJ125">
            <v>0</v>
          </cell>
          <cell r="AK125">
            <v>0</v>
          </cell>
          <cell r="AL125">
            <v>0</v>
          </cell>
          <cell r="AM125">
            <v>55</v>
          </cell>
        </row>
        <row r="126">
          <cell r="W126">
            <v>52</v>
          </cell>
          <cell r="X126">
            <v>1</v>
          </cell>
          <cell r="Y126">
            <v>2</v>
          </cell>
          <cell r="Z126">
            <v>3</v>
          </cell>
          <cell r="AA126">
            <v>4</v>
          </cell>
          <cell r="AB126">
            <v>5</v>
          </cell>
          <cell r="AC126">
            <v>6</v>
          </cell>
          <cell r="AD126">
            <v>7</v>
          </cell>
          <cell r="AE126">
            <v>8</v>
          </cell>
          <cell r="AF126">
            <v>9</v>
          </cell>
          <cell r="AG126">
            <v>10</v>
          </cell>
          <cell r="AH126">
            <v>0</v>
          </cell>
          <cell r="AI126">
            <v>0</v>
          </cell>
          <cell r="AJ126">
            <v>0</v>
          </cell>
          <cell r="AK126">
            <v>0</v>
          </cell>
          <cell r="AL126">
            <v>0</v>
          </cell>
          <cell r="AM126">
            <v>55</v>
          </cell>
        </row>
        <row r="127">
          <cell r="W127">
            <v>53</v>
          </cell>
          <cell r="X127">
            <v>1</v>
          </cell>
          <cell r="Y127">
            <v>2</v>
          </cell>
          <cell r="Z127">
            <v>3</v>
          </cell>
          <cell r="AA127">
            <v>4</v>
          </cell>
          <cell r="AB127">
            <v>5</v>
          </cell>
          <cell r="AC127">
            <v>6</v>
          </cell>
          <cell r="AD127">
            <v>7</v>
          </cell>
          <cell r="AE127">
            <v>8</v>
          </cell>
          <cell r="AF127">
            <v>9</v>
          </cell>
          <cell r="AG127">
            <v>10</v>
          </cell>
          <cell r="AH127">
            <v>0</v>
          </cell>
          <cell r="AI127">
            <v>0</v>
          </cell>
          <cell r="AJ127">
            <v>0</v>
          </cell>
          <cell r="AK127">
            <v>0</v>
          </cell>
          <cell r="AL127">
            <v>0</v>
          </cell>
          <cell r="AM127">
            <v>55</v>
          </cell>
        </row>
        <row r="128">
          <cell r="W128">
            <v>54</v>
          </cell>
          <cell r="X128">
            <v>1</v>
          </cell>
          <cell r="Y128">
            <v>2</v>
          </cell>
          <cell r="Z128">
            <v>3</v>
          </cell>
          <cell r="AA128">
            <v>4</v>
          </cell>
          <cell r="AB128">
            <v>5</v>
          </cell>
          <cell r="AC128">
            <v>6</v>
          </cell>
          <cell r="AD128">
            <v>7</v>
          </cell>
          <cell r="AE128">
            <v>8</v>
          </cell>
          <cell r="AF128">
            <v>9</v>
          </cell>
          <cell r="AG128">
            <v>10</v>
          </cell>
          <cell r="AH128">
            <v>0</v>
          </cell>
          <cell r="AI128">
            <v>0</v>
          </cell>
          <cell r="AJ128">
            <v>0</v>
          </cell>
          <cell r="AK128">
            <v>0</v>
          </cell>
          <cell r="AL128">
            <v>0</v>
          </cell>
          <cell r="AM128">
            <v>55</v>
          </cell>
        </row>
        <row r="129">
          <cell r="W129">
            <v>55</v>
          </cell>
          <cell r="X129">
            <v>1</v>
          </cell>
          <cell r="Y129">
            <v>2</v>
          </cell>
          <cell r="Z129">
            <v>3</v>
          </cell>
          <cell r="AA129">
            <v>4</v>
          </cell>
          <cell r="AB129">
            <v>5</v>
          </cell>
          <cell r="AC129">
            <v>6</v>
          </cell>
          <cell r="AD129">
            <v>7</v>
          </cell>
          <cell r="AE129">
            <v>8</v>
          </cell>
          <cell r="AF129">
            <v>9</v>
          </cell>
          <cell r="AG129">
            <v>10</v>
          </cell>
          <cell r="AH129">
            <v>0</v>
          </cell>
          <cell r="AI129">
            <v>0</v>
          </cell>
          <cell r="AJ129">
            <v>0</v>
          </cell>
          <cell r="AK129">
            <v>0</v>
          </cell>
          <cell r="AL129">
            <v>0</v>
          </cell>
          <cell r="AM129">
            <v>55</v>
          </cell>
        </row>
        <row r="130">
          <cell r="W130">
            <v>56</v>
          </cell>
          <cell r="X130">
            <v>1</v>
          </cell>
          <cell r="Y130">
            <v>2</v>
          </cell>
          <cell r="Z130">
            <v>3</v>
          </cell>
          <cell r="AA130">
            <v>4</v>
          </cell>
          <cell r="AB130">
            <v>5</v>
          </cell>
          <cell r="AC130">
            <v>6</v>
          </cell>
          <cell r="AD130">
            <v>7</v>
          </cell>
          <cell r="AE130">
            <v>8</v>
          </cell>
          <cell r="AF130">
            <v>9</v>
          </cell>
          <cell r="AG130">
            <v>10</v>
          </cell>
          <cell r="AH130">
            <v>0</v>
          </cell>
          <cell r="AI130">
            <v>0</v>
          </cell>
          <cell r="AJ130">
            <v>0</v>
          </cell>
          <cell r="AK130">
            <v>0</v>
          </cell>
          <cell r="AL130">
            <v>0</v>
          </cell>
          <cell r="AM130">
            <v>55</v>
          </cell>
        </row>
        <row r="131">
          <cell r="W131">
            <v>57</v>
          </cell>
          <cell r="X131">
            <v>1</v>
          </cell>
          <cell r="Y131">
            <v>2</v>
          </cell>
          <cell r="Z131">
            <v>3</v>
          </cell>
          <cell r="AA131">
            <v>4</v>
          </cell>
          <cell r="AB131">
            <v>5</v>
          </cell>
          <cell r="AC131">
            <v>6</v>
          </cell>
          <cell r="AD131">
            <v>7</v>
          </cell>
          <cell r="AE131">
            <v>8</v>
          </cell>
          <cell r="AF131">
            <v>9</v>
          </cell>
          <cell r="AG131">
            <v>10</v>
          </cell>
          <cell r="AH131">
            <v>0</v>
          </cell>
          <cell r="AI131">
            <v>0</v>
          </cell>
          <cell r="AJ131">
            <v>0</v>
          </cell>
          <cell r="AK131">
            <v>0</v>
          </cell>
          <cell r="AL131">
            <v>0</v>
          </cell>
          <cell r="AM131">
            <v>55</v>
          </cell>
        </row>
        <row r="132">
          <cell r="W132">
            <v>58</v>
          </cell>
          <cell r="X132">
            <v>1</v>
          </cell>
          <cell r="Y132">
            <v>2</v>
          </cell>
          <cell r="Z132">
            <v>3</v>
          </cell>
          <cell r="AA132">
            <v>4</v>
          </cell>
          <cell r="AB132">
            <v>5</v>
          </cell>
          <cell r="AC132">
            <v>6</v>
          </cell>
          <cell r="AD132">
            <v>7</v>
          </cell>
          <cell r="AE132">
            <v>8</v>
          </cell>
          <cell r="AF132">
            <v>9</v>
          </cell>
          <cell r="AG132">
            <v>10</v>
          </cell>
          <cell r="AH132">
            <v>0</v>
          </cell>
          <cell r="AI132">
            <v>0</v>
          </cell>
          <cell r="AJ132">
            <v>0</v>
          </cell>
          <cell r="AK132">
            <v>0</v>
          </cell>
          <cell r="AL132">
            <v>0</v>
          </cell>
          <cell r="AM132">
            <v>55</v>
          </cell>
        </row>
        <row r="133">
          <cell r="W133">
            <v>59</v>
          </cell>
          <cell r="X133">
            <v>1</v>
          </cell>
          <cell r="Y133">
            <v>2</v>
          </cell>
          <cell r="Z133">
            <v>3</v>
          </cell>
          <cell r="AA133">
            <v>4</v>
          </cell>
          <cell r="AB133">
            <v>5</v>
          </cell>
          <cell r="AC133">
            <v>6</v>
          </cell>
          <cell r="AD133">
            <v>7</v>
          </cell>
          <cell r="AE133">
            <v>8</v>
          </cell>
          <cell r="AF133">
            <v>9</v>
          </cell>
          <cell r="AG133">
            <v>10</v>
          </cell>
          <cell r="AH133">
            <v>0</v>
          </cell>
          <cell r="AI133">
            <v>0</v>
          </cell>
          <cell r="AJ133">
            <v>0</v>
          </cell>
          <cell r="AK133">
            <v>0</v>
          </cell>
          <cell r="AL133">
            <v>0</v>
          </cell>
          <cell r="AM133">
            <v>55</v>
          </cell>
        </row>
        <row r="134">
          <cell r="W134">
            <v>60</v>
          </cell>
          <cell r="X134">
            <v>1</v>
          </cell>
          <cell r="Y134">
            <v>2</v>
          </cell>
          <cell r="Z134">
            <v>3</v>
          </cell>
          <cell r="AA134">
            <v>4</v>
          </cell>
          <cell r="AB134">
            <v>5</v>
          </cell>
          <cell r="AC134">
            <v>6</v>
          </cell>
          <cell r="AD134">
            <v>7</v>
          </cell>
          <cell r="AE134">
            <v>8</v>
          </cell>
          <cell r="AF134">
            <v>9</v>
          </cell>
          <cell r="AG134">
            <v>10</v>
          </cell>
          <cell r="AH134">
            <v>0</v>
          </cell>
          <cell r="AI134">
            <v>0</v>
          </cell>
          <cell r="AJ134">
            <v>0</v>
          </cell>
          <cell r="AK134">
            <v>0</v>
          </cell>
          <cell r="AL134">
            <v>0</v>
          </cell>
          <cell r="AM134">
            <v>55</v>
          </cell>
        </row>
        <row r="135">
          <cell r="W135">
            <v>61</v>
          </cell>
          <cell r="X135">
            <v>1</v>
          </cell>
          <cell r="Y135">
            <v>2</v>
          </cell>
          <cell r="Z135">
            <v>3</v>
          </cell>
          <cell r="AA135">
            <v>4</v>
          </cell>
          <cell r="AB135">
            <v>5</v>
          </cell>
          <cell r="AC135">
            <v>6</v>
          </cell>
          <cell r="AD135">
            <v>7</v>
          </cell>
          <cell r="AE135">
            <v>8</v>
          </cell>
          <cell r="AF135">
            <v>9</v>
          </cell>
          <cell r="AG135">
            <v>10</v>
          </cell>
          <cell r="AH135">
            <v>0</v>
          </cell>
          <cell r="AI135">
            <v>0</v>
          </cell>
          <cell r="AJ135">
            <v>0</v>
          </cell>
          <cell r="AK135">
            <v>0</v>
          </cell>
          <cell r="AL135">
            <v>0</v>
          </cell>
          <cell r="AM135">
            <v>55</v>
          </cell>
        </row>
        <row r="136">
          <cell r="W136">
            <v>62</v>
          </cell>
          <cell r="X136">
            <v>1</v>
          </cell>
          <cell r="Y136">
            <v>2</v>
          </cell>
          <cell r="Z136">
            <v>3</v>
          </cell>
          <cell r="AA136">
            <v>4</v>
          </cell>
          <cell r="AB136">
            <v>5</v>
          </cell>
          <cell r="AC136">
            <v>6</v>
          </cell>
          <cell r="AD136">
            <v>7</v>
          </cell>
          <cell r="AE136">
            <v>8</v>
          </cell>
          <cell r="AF136">
            <v>9</v>
          </cell>
          <cell r="AG136">
            <v>10</v>
          </cell>
          <cell r="AH136">
            <v>0</v>
          </cell>
          <cell r="AI136">
            <v>0</v>
          </cell>
          <cell r="AJ136">
            <v>0</v>
          </cell>
          <cell r="AK136">
            <v>0</v>
          </cell>
          <cell r="AL136">
            <v>0</v>
          </cell>
          <cell r="AM136">
            <v>55</v>
          </cell>
        </row>
        <row r="137">
          <cell r="W137">
            <v>63</v>
          </cell>
          <cell r="X137">
            <v>1</v>
          </cell>
          <cell r="Y137">
            <v>2</v>
          </cell>
          <cell r="Z137">
            <v>3</v>
          </cell>
          <cell r="AA137">
            <v>4</v>
          </cell>
          <cell r="AB137">
            <v>5</v>
          </cell>
          <cell r="AC137">
            <v>6</v>
          </cell>
          <cell r="AD137">
            <v>7</v>
          </cell>
          <cell r="AE137">
            <v>8</v>
          </cell>
          <cell r="AF137">
            <v>9</v>
          </cell>
          <cell r="AG137">
            <v>10</v>
          </cell>
          <cell r="AH137">
            <v>0</v>
          </cell>
          <cell r="AI137">
            <v>0</v>
          </cell>
          <cell r="AJ137">
            <v>0</v>
          </cell>
          <cell r="AK137">
            <v>0</v>
          </cell>
          <cell r="AL137">
            <v>0</v>
          </cell>
          <cell r="AM137">
            <v>55</v>
          </cell>
        </row>
        <row r="138">
          <cell r="W138">
            <v>64</v>
          </cell>
          <cell r="X138">
            <v>1</v>
          </cell>
          <cell r="Y138">
            <v>2</v>
          </cell>
          <cell r="Z138">
            <v>3</v>
          </cell>
          <cell r="AA138">
            <v>4</v>
          </cell>
          <cell r="AB138">
            <v>5</v>
          </cell>
          <cell r="AC138">
            <v>6</v>
          </cell>
          <cell r="AD138">
            <v>7</v>
          </cell>
          <cell r="AE138">
            <v>8</v>
          </cell>
          <cell r="AF138">
            <v>9</v>
          </cell>
          <cell r="AG138">
            <v>10</v>
          </cell>
          <cell r="AH138">
            <v>0</v>
          </cell>
          <cell r="AI138">
            <v>0</v>
          </cell>
          <cell r="AJ138">
            <v>0</v>
          </cell>
          <cell r="AK138">
            <v>0</v>
          </cell>
          <cell r="AL138">
            <v>0</v>
          </cell>
          <cell r="AM138">
            <v>55</v>
          </cell>
        </row>
        <row r="139">
          <cell r="W139">
            <v>65</v>
          </cell>
          <cell r="X139">
            <v>1</v>
          </cell>
          <cell r="Y139">
            <v>2</v>
          </cell>
          <cell r="Z139">
            <v>3</v>
          </cell>
          <cell r="AA139">
            <v>4</v>
          </cell>
          <cell r="AB139">
            <v>5</v>
          </cell>
          <cell r="AC139">
            <v>6</v>
          </cell>
          <cell r="AD139">
            <v>7</v>
          </cell>
          <cell r="AE139">
            <v>8</v>
          </cell>
          <cell r="AF139">
            <v>9</v>
          </cell>
          <cell r="AG139">
            <v>10</v>
          </cell>
          <cell r="AH139">
            <v>0</v>
          </cell>
          <cell r="AI139">
            <v>0</v>
          </cell>
          <cell r="AJ139">
            <v>0</v>
          </cell>
          <cell r="AK139">
            <v>0</v>
          </cell>
          <cell r="AL139">
            <v>0</v>
          </cell>
          <cell r="AM139">
            <v>55</v>
          </cell>
        </row>
        <row r="140">
          <cell r="W140">
            <v>66</v>
          </cell>
          <cell r="X140">
            <v>1</v>
          </cell>
          <cell r="Y140">
            <v>2</v>
          </cell>
          <cell r="Z140">
            <v>3</v>
          </cell>
          <cell r="AA140">
            <v>4</v>
          </cell>
          <cell r="AB140">
            <v>5</v>
          </cell>
          <cell r="AC140">
            <v>6</v>
          </cell>
          <cell r="AD140">
            <v>7</v>
          </cell>
          <cell r="AE140">
            <v>8</v>
          </cell>
          <cell r="AF140">
            <v>9</v>
          </cell>
          <cell r="AG140">
            <v>10</v>
          </cell>
          <cell r="AH140">
            <v>0</v>
          </cell>
          <cell r="AI140">
            <v>0</v>
          </cell>
          <cell r="AJ140">
            <v>0</v>
          </cell>
          <cell r="AK140">
            <v>0</v>
          </cell>
          <cell r="AL140">
            <v>0</v>
          </cell>
          <cell r="AM140">
            <v>55</v>
          </cell>
        </row>
        <row r="141">
          <cell r="W141">
            <v>67</v>
          </cell>
          <cell r="X141">
            <v>1</v>
          </cell>
          <cell r="Y141">
            <v>2</v>
          </cell>
          <cell r="Z141">
            <v>3</v>
          </cell>
          <cell r="AA141">
            <v>4</v>
          </cell>
          <cell r="AB141">
            <v>5</v>
          </cell>
          <cell r="AC141">
            <v>6</v>
          </cell>
          <cell r="AD141">
            <v>7</v>
          </cell>
          <cell r="AE141">
            <v>8</v>
          </cell>
          <cell r="AF141">
            <v>9</v>
          </cell>
          <cell r="AG141">
            <v>10</v>
          </cell>
          <cell r="AH141">
            <v>0</v>
          </cell>
          <cell r="AI141">
            <v>0</v>
          </cell>
          <cell r="AJ141">
            <v>0</v>
          </cell>
          <cell r="AK141">
            <v>0</v>
          </cell>
          <cell r="AL141">
            <v>0</v>
          </cell>
          <cell r="AM141">
            <v>55</v>
          </cell>
        </row>
        <row r="142">
          <cell r="W142">
            <v>68</v>
          </cell>
          <cell r="X142">
            <v>1</v>
          </cell>
          <cell r="Y142">
            <v>2</v>
          </cell>
          <cell r="Z142">
            <v>3</v>
          </cell>
          <cell r="AA142">
            <v>4</v>
          </cell>
          <cell r="AB142">
            <v>5</v>
          </cell>
          <cell r="AC142">
            <v>6</v>
          </cell>
          <cell r="AD142">
            <v>7</v>
          </cell>
          <cell r="AE142">
            <v>8</v>
          </cell>
          <cell r="AF142">
            <v>9</v>
          </cell>
          <cell r="AG142">
            <v>10</v>
          </cell>
          <cell r="AH142">
            <v>0</v>
          </cell>
          <cell r="AI142">
            <v>0</v>
          </cell>
          <cell r="AJ142">
            <v>0</v>
          </cell>
          <cell r="AK142">
            <v>0</v>
          </cell>
          <cell r="AL142">
            <v>0</v>
          </cell>
          <cell r="AM142">
            <v>55</v>
          </cell>
        </row>
        <row r="143">
          <cell r="W143">
            <v>69</v>
          </cell>
          <cell r="X143">
            <v>1</v>
          </cell>
          <cell r="Y143">
            <v>2</v>
          </cell>
          <cell r="Z143">
            <v>3</v>
          </cell>
          <cell r="AA143">
            <v>4</v>
          </cell>
          <cell r="AB143">
            <v>5</v>
          </cell>
          <cell r="AC143">
            <v>6</v>
          </cell>
          <cell r="AD143">
            <v>7</v>
          </cell>
          <cell r="AE143">
            <v>8</v>
          </cell>
          <cell r="AF143">
            <v>9</v>
          </cell>
          <cell r="AG143">
            <v>10</v>
          </cell>
          <cell r="AH143">
            <v>0</v>
          </cell>
          <cell r="AI143">
            <v>0</v>
          </cell>
          <cell r="AJ143">
            <v>0</v>
          </cell>
          <cell r="AK143">
            <v>0</v>
          </cell>
          <cell r="AL143">
            <v>0</v>
          </cell>
          <cell r="AM143">
            <v>55</v>
          </cell>
        </row>
        <row r="144">
          <cell r="W144">
            <v>70</v>
          </cell>
          <cell r="X144">
            <v>1</v>
          </cell>
          <cell r="Y144">
            <v>2</v>
          </cell>
          <cell r="Z144">
            <v>3</v>
          </cell>
          <cell r="AA144">
            <v>4</v>
          </cell>
          <cell r="AB144">
            <v>5</v>
          </cell>
          <cell r="AC144">
            <v>6</v>
          </cell>
          <cell r="AD144">
            <v>7</v>
          </cell>
          <cell r="AE144">
            <v>8</v>
          </cell>
          <cell r="AF144">
            <v>9</v>
          </cell>
          <cell r="AG144">
            <v>10</v>
          </cell>
          <cell r="AH144">
            <v>0</v>
          </cell>
          <cell r="AI144">
            <v>0</v>
          </cell>
          <cell r="AJ144">
            <v>0</v>
          </cell>
          <cell r="AK144">
            <v>0</v>
          </cell>
          <cell r="AL144">
            <v>0</v>
          </cell>
          <cell r="AM144">
            <v>55</v>
          </cell>
        </row>
        <row r="145">
          <cell r="W145">
            <v>71</v>
          </cell>
          <cell r="X145">
            <v>1</v>
          </cell>
          <cell r="Y145">
            <v>2</v>
          </cell>
          <cell r="Z145">
            <v>3</v>
          </cell>
          <cell r="AA145">
            <v>4</v>
          </cell>
          <cell r="AB145">
            <v>5</v>
          </cell>
          <cell r="AC145">
            <v>6</v>
          </cell>
          <cell r="AD145">
            <v>7</v>
          </cell>
          <cell r="AE145">
            <v>8</v>
          </cell>
          <cell r="AF145">
            <v>9</v>
          </cell>
          <cell r="AG145">
            <v>10</v>
          </cell>
          <cell r="AH145">
            <v>0</v>
          </cell>
          <cell r="AI145">
            <v>0</v>
          </cell>
          <cell r="AJ145">
            <v>0</v>
          </cell>
          <cell r="AK145">
            <v>0</v>
          </cell>
          <cell r="AL145">
            <v>0</v>
          </cell>
          <cell r="AM145">
            <v>55</v>
          </cell>
        </row>
        <row r="146">
          <cell r="W146">
            <v>72</v>
          </cell>
          <cell r="X146">
            <v>1</v>
          </cell>
          <cell r="Y146">
            <v>2</v>
          </cell>
          <cell r="Z146">
            <v>3</v>
          </cell>
          <cell r="AA146">
            <v>4</v>
          </cell>
          <cell r="AB146">
            <v>5</v>
          </cell>
          <cell r="AC146">
            <v>6</v>
          </cell>
          <cell r="AD146">
            <v>7</v>
          </cell>
          <cell r="AE146">
            <v>8</v>
          </cell>
          <cell r="AF146">
            <v>9</v>
          </cell>
          <cell r="AG146">
            <v>10</v>
          </cell>
          <cell r="AH146">
            <v>0</v>
          </cell>
          <cell r="AI146">
            <v>0</v>
          </cell>
          <cell r="AJ146">
            <v>0</v>
          </cell>
          <cell r="AK146">
            <v>0</v>
          </cell>
          <cell r="AL146">
            <v>0</v>
          </cell>
          <cell r="AM146">
            <v>55</v>
          </cell>
        </row>
        <row r="147">
          <cell r="W147">
            <v>73</v>
          </cell>
          <cell r="X147">
            <v>1</v>
          </cell>
          <cell r="Y147">
            <v>2</v>
          </cell>
          <cell r="Z147">
            <v>3</v>
          </cell>
          <cell r="AA147">
            <v>4</v>
          </cell>
          <cell r="AB147">
            <v>5</v>
          </cell>
          <cell r="AC147">
            <v>6</v>
          </cell>
          <cell r="AD147">
            <v>7</v>
          </cell>
          <cell r="AE147">
            <v>8</v>
          </cell>
          <cell r="AF147">
            <v>9</v>
          </cell>
          <cell r="AG147">
            <v>10</v>
          </cell>
          <cell r="AH147">
            <v>0</v>
          </cell>
          <cell r="AI147">
            <v>0</v>
          </cell>
          <cell r="AJ147">
            <v>0</v>
          </cell>
          <cell r="AK147">
            <v>0</v>
          </cell>
          <cell r="AL147">
            <v>0</v>
          </cell>
          <cell r="AM147">
            <v>55</v>
          </cell>
        </row>
        <row r="148">
          <cell r="W148">
            <v>74</v>
          </cell>
          <cell r="X148">
            <v>1</v>
          </cell>
          <cell r="Y148">
            <v>2</v>
          </cell>
          <cell r="Z148">
            <v>3</v>
          </cell>
          <cell r="AA148">
            <v>4</v>
          </cell>
          <cell r="AB148">
            <v>5</v>
          </cell>
          <cell r="AC148">
            <v>6</v>
          </cell>
          <cell r="AD148">
            <v>7</v>
          </cell>
          <cell r="AE148">
            <v>8</v>
          </cell>
          <cell r="AF148">
            <v>9</v>
          </cell>
          <cell r="AG148">
            <v>10</v>
          </cell>
          <cell r="AH148">
            <v>0</v>
          </cell>
          <cell r="AI148">
            <v>0</v>
          </cell>
          <cell r="AJ148">
            <v>0</v>
          </cell>
          <cell r="AK148">
            <v>0</v>
          </cell>
          <cell r="AL148">
            <v>0</v>
          </cell>
          <cell r="AM148">
            <v>55</v>
          </cell>
        </row>
        <row r="149">
          <cell r="W149">
            <v>75</v>
          </cell>
          <cell r="X149">
            <v>1</v>
          </cell>
          <cell r="Y149">
            <v>2</v>
          </cell>
          <cell r="Z149">
            <v>3</v>
          </cell>
          <cell r="AA149">
            <v>4</v>
          </cell>
          <cell r="AB149">
            <v>5</v>
          </cell>
          <cell r="AC149">
            <v>6</v>
          </cell>
          <cell r="AD149">
            <v>7</v>
          </cell>
          <cell r="AE149">
            <v>8</v>
          </cell>
          <cell r="AF149">
            <v>9</v>
          </cell>
          <cell r="AG149">
            <v>10</v>
          </cell>
          <cell r="AH149">
            <v>0</v>
          </cell>
          <cell r="AI149">
            <v>0</v>
          </cell>
          <cell r="AJ149">
            <v>0</v>
          </cell>
          <cell r="AK149">
            <v>0</v>
          </cell>
          <cell r="AL149">
            <v>0</v>
          </cell>
          <cell r="AM149">
            <v>55</v>
          </cell>
        </row>
        <row r="150">
          <cell r="W150">
            <v>76</v>
          </cell>
          <cell r="X150">
            <v>1</v>
          </cell>
          <cell r="Y150">
            <v>2</v>
          </cell>
          <cell r="Z150">
            <v>3</v>
          </cell>
          <cell r="AA150">
            <v>4</v>
          </cell>
          <cell r="AB150">
            <v>5</v>
          </cell>
          <cell r="AC150">
            <v>6</v>
          </cell>
          <cell r="AD150">
            <v>7</v>
          </cell>
          <cell r="AE150">
            <v>8</v>
          </cell>
          <cell r="AF150">
            <v>9</v>
          </cell>
          <cell r="AG150">
            <v>10</v>
          </cell>
          <cell r="AH150">
            <v>0</v>
          </cell>
          <cell r="AI150">
            <v>0</v>
          </cell>
          <cell r="AJ150">
            <v>0</v>
          </cell>
          <cell r="AK150">
            <v>0</v>
          </cell>
          <cell r="AL150">
            <v>0</v>
          </cell>
          <cell r="AM150">
            <v>55</v>
          </cell>
        </row>
        <row r="151">
          <cell r="W151">
            <v>77</v>
          </cell>
          <cell r="X151">
            <v>1</v>
          </cell>
          <cell r="Y151">
            <v>2</v>
          </cell>
          <cell r="Z151">
            <v>3</v>
          </cell>
          <cell r="AA151">
            <v>4</v>
          </cell>
          <cell r="AB151">
            <v>5</v>
          </cell>
          <cell r="AC151">
            <v>6</v>
          </cell>
          <cell r="AD151">
            <v>7</v>
          </cell>
          <cell r="AE151">
            <v>8</v>
          </cell>
          <cell r="AF151">
            <v>9</v>
          </cell>
          <cell r="AG151">
            <v>10</v>
          </cell>
          <cell r="AH151">
            <v>0</v>
          </cell>
          <cell r="AI151">
            <v>0</v>
          </cell>
          <cell r="AJ151">
            <v>0</v>
          </cell>
          <cell r="AK151">
            <v>0</v>
          </cell>
          <cell r="AL151">
            <v>0</v>
          </cell>
          <cell r="AM151">
            <v>55</v>
          </cell>
        </row>
        <row r="152">
          <cell r="W152">
            <v>78</v>
          </cell>
          <cell r="X152">
            <v>1</v>
          </cell>
          <cell r="Y152">
            <v>2</v>
          </cell>
          <cell r="Z152">
            <v>3</v>
          </cell>
          <cell r="AA152">
            <v>4</v>
          </cell>
          <cell r="AB152">
            <v>5</v>
          </cell>
          <cell r="AC152">
            <v>6</v>
          </cell>
          <cell r="AD152">
            <v>7</v>
          </cell>
          <cell r="AE152">
            <v>8</v>
          </cell>
          <cell r="AF152">
            <v>9</v>
          </cell>
          <cell r="AG152">
            <v>10</v>
          </cell>
          <cell r="AH152">
            <v>0</v>
          </cell>
          <cell r="AI152">
            <v>0</v>
          </cell>
          <cell r="AJ152">
            <v>0</v>
          </cell>
          <cell r="AK152">
            <v>0</v>
          </cell>
          <cell r="AL152">
            <v>0</v>
          </cell>
          <cell r="AM152">
            <v>55</v>
          </cell>
        </row>
        <row r="153">
          <cell r="W153">
            <v>79</v>
          </cell>
          <cell r="X153">
            <v>1</v>
          </cell>
          <cell r="Y153">
            <v>2</v>
          </cell>
          <cell r="Z153">
            <v>3</v>
          </cell>
          <cell r="AA153">
            <v>4</v>
          </cell>
          <cell r="AB153">
            <v>5</v>
          </cell>
          <cell r="AC153">
            <v>6</v>
          </cell>
          <cell r="AD153">
            <v>7</v>
          </cell>
          <cell r="AE153">
            <v>8</v>
          </cell>
          <cell r="AF153">
            <v>9</v>
          </cell>
          <cell r="AG153">
            <v>10</v>
          </cell>
          <cell r="AH153">
            <v>0</v>
          </cell>
          <cell r="AI153">
            <v>0</v>
          </cell>
          <cell r="AJ153">
            <v>0</v>
          </cell>
          <cell r="AK153">
            <v>0</v>
          </cell>
          <cell r="AL153">
            <v>0</v>
          </cell>
          <cell r="AM153">
            <v>55</v>
          </cell>
        </row>
        <row r="154">
          <cell r="W154">
            <v>80</v>
          </cell>
          <cell r="X154">
            <v>1</v>
          </cell>
          <cell r="Y154">
            <v>2</v>
          </cell>
          <cell r="Z154">
            <v>3</v>
          </cell>
          <cell r="AA154">
            <v>4</v>
          </cell>
          <cell r="AB154">
            <v>5</v>
          </cell>
          <cell r="AC154">
            <v>6</v>
          </cell>
          <cell r="AD154">
            <v>7</v>
          </cell>
          <cell r="AE154">
            <v>8</v>
          </cell>
          <cell r="AF154">
            <v>9</v>
          </cell>
          <cell r="AG154">
            <v>10</v>
          </cell>
          <cell r="AH154">
            <v>0</v>
          </cell>
          <cell r="AI154">
            <v>0</v>
          </cell>
          <cell r="AJ154">
            <v>0</v>
          </cell>
          <cell r="AK154">
            <v>0</v>
          </cell>
          <cell r="AL154">
            <v>0</v>
          </cell>
          <cell r="AM154">
            <v>55</v>
          </cell>
        </row>
        <row r="155">
          <cell r="W155">
            <v>81</v>
          </cell>
          <cell r="X155">
            <v>1</v>
          </cell>
          <cell r="Y155">
            <v>2</v>
          </cell>
          <cell r="Z155">
            <v>3</v>
          </cell>
          <cell r="AA155">
            <v>4</v>
          </cell>
          <cell r="AB155">
            <v>5</v>
          </cell>
          <cell r="AC155">
            <v>6</v>
          </cell>
          <cell r="AD155">
            <v>7</v>
          </cell>
          <cell r="AE155">
            <v>8</v>
          </cell>
          <cell r="AF155">
            <v>9</v>
          </cell>
          <cell r="AG155">
            <v>10</v>
          </cell>
          <cell r="AH155">
            <v>0</v>
          </cell>
          <cell r="AI155">
            <v>0</v>
          </cell>
          <cell r="AJ155">
            <v>0</v>
          </cell>
          <cell r="AK155">
            <v>0</v>
          </cell>
          <cell r="AL155">
            <v>0</v>
          </cell>
          <cell r="AM155">
            <v>55</v>
          </cell>
        </row>
        <row r="156">
          <cell r="W156">
            <v>82</v>
          </cell>
          <cell r="X156">
            <v>1</v>
          </cell>
          <cell r="Y156">
            <v>2</v>
          </cell>
          <cell r="Z156">
            <v>3</v>
          </cell>
          <cell r="AA156">
            <v>4</v>
          </cell>
          <cell r="AB156">
            <v>5</v>
          </cell>
          <cell r="AC156">
            <v>6</v>
          </cell>
          <cell r="AD156">
            <v>7</v>
          </cell>
          <cell r="AE156">
            <v>8</v>
          </cell>
          <cell r="AF156">
            <v>9</v>
          </cell>
          <cell r="AG156">
            <v>10</v>
          </cell>
          <cell r="AH156">
            <v>0</v>
          </cell>
          <cell r="AI156">
            <v>0</v>
          </cell>
          <cell r="AJ156">
            <v>0</v>
          </cell>
          <cell r="AK156">
            <v>0</v>
          </cell>
          <cell r="AL156">
            <v>0</v>
          </cell>
          <cell r="AM156">
            <v>55</v>
          </cell>
        </row>
        <row r="157">
          <cell r="W157">
            <v>83</v>
          </cell>
          <cell r="X157">
            <v>1</v>
          </cell>
          <cell r="Y157">
            <v>2</v>
          </cell>
          <cell r="Z157">
            <v>3</v>
          </cell>
          <cell r="AA157">
            <v>4</v>
          </cell>
          <cell r="AB157">
            <v>5</v>
          </cell>
          <cell r="AC157">
            <v>6</v>
          </cell>
          <cell r="AD157">
            <v>7</v>
          </cell>
          <cell r="AE157">
            <v>8</v>
          </cell>
          <cell r="AF157">
            <v>9</v>
          </cell>
          <cell r="AG157">
            <v>10</v>
          </cell>
          <cell r="AH157">
            <v>0</v>
          </cell>
          <cell r="AI157">
            <v>0</v>
          </cell>
          <cell r="AJ157">
            <v>0</v>
          </cell>
          <cell r="AK157">
            <v>0</v>
          </cell>
          <cell r="AL157">
            <v>0</v>
          </cell>
          <cell r="AM157">
            <v>55</v>
          </cell>
        </row>
        <row r="158">
          <cell r="W158">
            <v>84</v>
          </cell>
          <cell r="X158">
            <v>1</v>
          </cell>
          <cell r="Y158">
            <v>2</v>
          </cell>
          <cell r="Z158">
            <v>3</v>
          </cell>
          <cell r="AA158">
            <v>4</v>
          </cell>
          <cell r="AB158">
            <v>5</v>
          </cell>
          <cell r="AC158">
            <v>6</v>
          </cell>
          <cell r="AD158">
            <v>7</v>
          </cell>
          <cell r="AE158">
            <v>8</v>
          </cell>
          <cell r="AF158">
            <v>9</v>
          </cell>
          <cell r="AG158">
            <v>10</v>
          </cell>
          <cell r="AH158">
            <v>0</v>
          </cell>
          <cell r="AI158">
            <v>0</v>
          </cell>
          <cell r="AJ158">
            <v>0</v>
          </cell>
          <cell r="AK158">
            <v>0</v>
          </cell>
          <cell r="AL158">
            <v>0</v>
          </cell>
          <cell r="AM158">
            <v>55</v>
          </cell>
        </row>
        <row r="159">
          <cell r="W159">
            <v>85</v>
          </cell>
          <cell r="X159">
            <v>1</v>
          </cell>
          <cell r="Y159">
            <v>2</v>
          </cell>
          <cell r="Z159">
            <v>3</v>
          </cell>
          <cell r="AA159">
            <v>4</v>
          </cell>
          <cell r="AB159">
            <v>5</v>
          </cell>
          <cell r="AC159">
            <v>6</v>
          </cell>
          <cell r="AD159">
            <v>7</v>
          </cell>
          <cell r="AE159">
            <v>8</v>
          </cell>
          <cell r="AF159">
            <v>9</v>
          </cell>
          <cell r="AG159">
            <v>10</v>
          </cell>
          <cell r="AH159">
            <v>0</v>
          </cell>
          <cell r="AI159">
            <v>0</v>
          </cell>
          <cell r="AJ159">
            <v>0</v>
          </cell>
          <cell r="AK159">
            <v>0</v>
          </cell>
          <cell r="AL159">
            <v>0</v>
          </cell>
          <cell r="AM159">
            <v>55</v>
          </cell>
        </row>
        <row r="160">
          <cell r="W160">
            <v>86</v>
          </cell>
          <cell r="X160">
            <v>1</v>
          </cell>
          <cell r="Y160">
            <v>2</v>
          </cell>
          <cell r="Z160">
            <v>3</v>
          </cell>
          <cell r="AA160">
            <v>4</v>
          </cell>
          <cell r="AB160">
            <v>5</v>
          </cell>
          <cell r="AC160">
            <v>6</v>
          </cell>
          <cell r="AD160">
            <v>7</v>
          </cell>
          <cell r="AE160">
            <v>8</v>
          </cell>
          <cell r="AF160">
            <v>9</v>
          </cell>
          <cell r="AG160">
            <v>10</v>
          </cell>
          <cell r="AH160">
            <v>0</v>
          </cell>
          <cell r="AI160">
            <v>0</v>
          </cell>
          <cell r="AJ160">
            <v>0</v>
          </cell>
          <cell r="AK160">
            <v>0</v>
          </cell>
          <cell r="AL160">
            <v>0</v>
          </cell>
          <cell r="AM160">
            <v>55</v>
          </cell>
        </row>
        <row r="161">
          <cell r="W161">
            <v>87</v>
          </cell>
          <cell r="X161">
            <v>1</v>
          </cell>
          <cell r="Y161">
            <v>2</v>
          </cell>
          <cell r="Z161">
            <v>3</v>
          </cell>
          <cell r="AA161">
            <v>4</v>
          </cell>
          <cell r="AB161">
            <v>5</v>
          </cell>
          <cell r="AC161">
            <v>6</v>
          </cell>
          <cell r="AD161">
            <v>7</v>
          </cell>
          <cell r="AE161">
            <v>8</v>
          </cell>
          <cell r="AF161">
            <v>9</v>
          </cell>
          <cell r="AG161">
            <v>10</v>
          </cell>
          <cell r="AH161">
            <v>0</v>
          </cell>
          <cell r="AI161">
            <v>0</v>
          </cell>
          <cell r="AJ161">
            <v>0</v>
          </cell>
          <cell r="AK161">
            <v>0</v>
          </cell>
          <cell r="AL161">
            <v>0</v>
          </cell>
          <cell r="AM161">
            <v>55</v>
          </cell>
        </row>
        <row r="162">
          <cell r="W162">
            <v>88</v>
          </cell>
          <cell r="X162">
            <v>1</v>
          </cell>
          <cell r="Y162">
            <v>2</v>
          </cell>
          <cell r="Z162">
            <v>3</v>
          </cell>
          <cell r="AA162">
            <v>4</v>
          </cell>
          <cell r="AB162">
            <v>5</v>
          </cell>
          <cell r="AC162">
            <v>6</v>
          </cell>
          <cell r="AD162">
            <v>7</v>
          </cell>
          <cell r="AE162">
            <v>8</v>
          </cell>
          <cell r="AF162">
            <v>9</v>
          </cell>
          <cell r="AG162">
            <v>10</v>
          </cell>
          <cell r="AH162">
            <v>0</v>
          </cell>
          <cell r="AI162">
            <v>0</v>
          </cell>
          <cell r="AJ162">
            <v>0</v>
          </cell>
          <cell r="AK162">
            <v>0</v>
          </cell>
          <cell r="AL162">
            <v>0</v>
          </cell>
          <cell r="AM162">
            <v>55</v>
          </cell>
        </row>
        <row r="163">
          <cell r="W163">
            <v>89</v>
          </cell>
          <cell r="X163">
            <v>1</v>
          </cell>
          <cell r="Y163">
            <v>2</v>
          </cell>
          <cell r="Z163">
            <v>3</v>
          </cell>
          <cell r="AA163">
            <v>4</v>
          </cell>
          <cell r="AB163">
            <v>5</v>
          </cell>
          <cell r="AC163">
            <v>6</v>
          </cell>
          <cell r="AD163">
            <v>7</v>
          </cell>
          <cell r="AE163">
            <v>8</v>
          </cell>
          <cell r="AF163">
            <v>9</v>
          </cell>
          <cell r="AG163">
            <v>10</v>
          </cell>
          <cell r="AH163">
            <v>0</v>
          </cell>
          <cell r="AI163">
            <v>0</v>
          </cell>
          <cell r="AJ163">
            <v>0</v>
          </cell>
          <cell r="AK163">
            <v>0</v>
          </cell>
          <cell r="AL163">
            <v>0</v>
          </cell>
          <cell r="AM163">
            <v>55</v>
          </cell>
        </row>
        <row r="164">
          <cell r="W164">
            <v>90</v>
          </cell>
          <cell r="X164">
            <v>1</v>
          </cell>
          <cell r="Y164">
            <v>2</v>
          </cell>
          <cell r="Z164">
            <v>3</v>
          </cell>
          <cell r="AA164">
            <v>4</v>
          </cell>
          <cell r="AB164">
            <v>5</v>
          </cell>
          <cell r="AC164">
            <v>6</v>
          </cell>
          <cell r="AD164">
            <v>7</v>
          </cell>
          <cell r="AE164">
            <v>8</v>
          </cell>
          <cell r="AF164">
            <v>9</v>
          </cell>
          <cell r="AG164">
            <v>10</v>
          </cell>
          <cell r="AH164">
            <v>0</v>
          </cell>
          <cell r="AI164">
            <v>0</v>
          </cell>
          <cell r="AJ164">
            <v>0</v>
          </cell>
          <cell r="AK164">
            <v>0</v>
          </cell>
          <cell r="AL164">
            <v>0</v>
          </cell>
          <cell r="AM164">
            <v>55</v>
          </cell>
        </row>
        <row r="165">
          <cell r="W165">
            <v>91</v>
          </cell>
          <cell r="X165">
            <v>1</v>
          </cell>
          <cell r="Y165">
            <v>2</v>
          </cell>
          <cell r="Z165">
            <v>3</v>
          </cell>
          <cell r="AA165">
            <v>4</v>
          </cell>
          <cell r="AB165">
            <v>5</v>
          </cell>
          <cell r="AC165">
            <v>6</v>
          </cell>
          <cell r="AD165">
            <v>7</v>
          </cell>
          <cell r="AE165">
            <v>8</v>
          </cell>
          <cell r="AF165">
            <v>9</v>
          </cell>
          <cell r="AG165">
            <v>10</v>
          </cell>
          <cell r="AH165">
            <v>0</v>
          </cell>
          <cell r="AI165">
            <v>0</v>
          </cell>
          <cell r="AJ165">
            <v>0</v>
          </cell>
          <cell r="AK165">
            <v>0</v>
          </cell>
          <cell r="AL165">
            <v>0</v>
          </cell>
          <cell r="AM165">
            <v>55</v>
          </cell>
        </row>
        <row r="166">
          <cell r="W166">
            <v>92</v>
          </cell>
          <cell r="X166">
            <v>1</v>
          </cell>
          <cell r="Y166">
            <v>2</v>
          </cell>
          <cell r="Z166">
            <v>3</v>
          </cell>
          <cell r="AA166">
            <v>4</v>
          </cell>
          <cell r="AB166">
            <v>5</v>
          </cell>
          <cell r="AC166">
            <v>6</v>
          </cell>
          <cell r="AD166">
            <v>7</v>
          </cell>
          <cell r="AE166">
            <v>8</v>
          </cell>
          <cell r="AF166">
            <v>9</v>
          </cell>
          <cell r="AG166">
            <v>10</v>
          </cell>
          <cell r="AH166">
            <v>0</v>
          </cell>
          <cell r="AI166">
            <v>0</v>
          </cell>
          <cell r="AJ166">
            <v>0</v>
          </cell>
          <cell r="AK166">
            <v>0</v>
          </cell>
          <cell r="AL166">
            <v>0</v>
          </cell>
          <cell r="AM166">
            <v>55</v>
          </cell>
        </row>
        <row r="167">
          <cell r="W167">
            <v>93</v>
          </cell>
          <cell r="X167">
            <v>1</v>
          </cell>
          <cell r="Y167">
            <v>2</v>
          </cell>
          <cell r="Z167">
            <v>3</v>
          </cell>
          <cell r="AA167">
            <v>4</v>
          </cell>
          <cell r="AB167">
            <v>5</v>
          </cell>
          <cell r="AC167">
            <v>6</v>
          </cell>
          <cell r="AD167">
            <v>7</v>
          </cell>
          <cell r="AE167">
            <v>8</v>
          </cell>
          <cell r="AF167">
            <v>9</v>
          </cell>
          <cell r="AG167">
            <v>10</v>
          </cell>
          <cell r="AH167">
            <v>0</v>
          </cell>
          <cell r="AI167">
            <v>0</v>
          </cell>
          <cell r="AJ167">
            <v>0</v>
          </cell>
          <cell r="AK167">
            <v>0</v>
          </cell>
          <cell r="AL167">
            <v>0</v>
          </cell>
          <cell r="AM167">
            <v>55</v>
          </cell>
        </row>
        <row r="168">
          <cell r="W168">
            <v>94</v>
          </cell>
          <cell r="X168">
            <v>1</v>
          </cell>
          <cell r="Y168">
            <v>2</v>
          </cell>
          <cell r="Z168">
            <v>3</v>
          </cell>
          <cell r="AA168">
            <v>4</v>
          </cell>
          <cell r="AB168">
            <v>5</v>
          </cell>
          <cell r="AC168">
            <v>6</v>
          </cell>
          <cell r="AD168">
            <v>7</v>
          </cell>
          <cell r="AE168">
            <v>8</v>
          </cell>
          <cell r="AF168">
            <v>9</v>
          </cell>
          <cell r="AG168">
            <v>10</v>
          </cell>
          <cell r="AH168">
            <v>0</v>
          </cell>
          <cell r="AI168">
            <v>0</v>
          </cell>
          <cell r="AJ168">
            <v>0</v>
          </cell>
          <cell r="AK168">
            <v>0</v>
          </cell>
          <cell r="AL168">
            <v>0</v>
          </cell>
          <cell r="AM168">
            <v>55</v>
          </cell>
        </row>
        <row r="169">
          <cell r="W169">
            <v>95</v>
          </cell>
          <cell r="X169">
            <v>1</v>
          </cell>
          <cell r="Y169">
            <v>2</v>
          </cell>
          <cell r="Z169">
            <v>3</v>
          </cell>
          <cell r="AA169">
            <v>4</v>
          </cell>
          <cell r="AB169">
            <v>5</v>
          </cell>
          <cell r="AC169">
            <v>6</v>
          </cell>
          <cell r="AD169">
            <v>7</v>
          </cell>
          <cell r="AE169">
            <v>8</v>
          </cell>
          <cell r="AF169">
            <v>9</v>
          </cell>
          <cell r="AG169">
            <v>10</v>
          </cell>
          <cell r="AH169">
            <v>0</v>
          </cell>
          <cell r="AI169">
            <v>0</v>
          </cell>
          <cell r="AJ169">
            <v>0</v>
          </cell>
          <cell r="AK169">
            <v>0</v>
          </cell>
          <cell r="AL169">
            <v>0</v>
          </cell>
          <cell r="AM169">
            <v>55</v>
          </cell>
        </row>
        <row r="170">
          <cell r="W170">
            <v>96</v>
          </cell>
          <cell r="X170">
            <v>1</v>
          </cell>
          <cell r="Y170">
            <v>2</v>
          </cell>
          <cell r="Z170">
            <v>3</v>
          </cell>
          <cell r="AA170">
            <v>4</v>
          </cell>
          <cell r="AB170">
            <v>5</v>
          </cell>
          <cell r="AC170">
            <v>6</v>
          </cell>
          <cell r="AD170">
            <v>7</v>
          </cell>
          <cell r="AE170">
            <v>8</v>
          </cell>
          <cell r="AF170">
            <v>9</v>
          </cell>
          <cell r="AG170">
            <v>10</v>
          </cell>
          <cell r="AH170">
            <v>0</v>
          </cell>
          <cell r="AI170">
            <v>0</v>
          </cell>
          <cell r="AJ170">
            <v>0</v>
          </cell>
          <cell r="AK170">
            <v>0</v>
          </cell>
          <cell r="AL170">
            <v>0</v>
          </cell>
          <cell r="AM170">
            <v>55</v>
          </cell>
        </row>
        <row r="171">
          <cell r="W171">
            <v>97</v>
          </cell>
          <cell r="X171">
            <v>1</v>
          </cell>
          <cell r="Y171">
            <v>2</v>
          </cell>
          <cell r="Z171">
            <v>3</v>
          </cell>
          <cell r="AA171">
            <v>4</v>
          </cell>
          <cell r="AB171">
            <v>5</v>
          </cell>
          <cell r="AC171">
            <v>6</v>
          </cell>
          <cell r="AD171">
            <v>7</v>
          </cell>
          <cell r="AE171">
            <v>8</v>
          </cell>
          <cell r="AF171">
            <v>9</v>
          </cell>
          <cell r="AG171">
            <v>10</v>
          </cell>
          <cell r="AH171">
            <v>0</v>
          </cell>
          <cell r="AI171">
            <v>0</v>
          </cell>
          <cell r="AJ171">
            <v>0</v>
          </cell>
          <cell r="AK171">
            <v>0</v>
          </cell>
          <cell r="AL171">
            <v>0</v>
          </cell>
          <cell r="AM171">
            <v>55</v>
          </cell>
        </row>
        <row r="172">
          <cell r="W172">
            <v>98</v>
          </cell>
          <cell r="X172">
            <v>1</v>
          </cell>
          <cell r="Y172">
            <v>2</v>
          </cell>
          <cell r="Z172">
            <v>3</v>
          </cell>
          <cell r="AA172">
            <v>4</v>
          </cell>
          <cell r="AB172">
            <v>5</v>
          </cell>
          <cell r="AC172">
            <v>6</v>
          </cell>
          <cell r="AD172">
            <v>7</v>
          </cell>
          <cell r="AE172">
            <v>8</v>
          </cell>
          <cell r="AF172">
            <v>9</v>
          </cell>
          <cell r="AG172">
            <v>10</v>
          </cell>
          <cell r="AH172">
            <v>0</v>
          </cell>
          <cell r="AI172">
            <v>0</v>
          </cell>
          <cell r="AJ172">
            <v>0</v>
          </cell>
          <cell r="AK172">
            <v>0</v>
          </cell>
          <cell r="AL172">
            <v>0</v>
          </cell>
          <cell r="AM172">
            <v>55</v>
          </cell>
        </row>
        <row r="173">
          <cell r="W173">
            <v>99</v>
          </cell>
          <cell r="X173">
            <v>1</v>
          </cell>
          <cell r="Y173">
            <v>2</v>
          </cell>
          <cell r="Z173">
            <v>3</v>
          </cell>
          <cell r="AA173">
            <v>4</v>
          </cell>
          <cell r="AB173">
            <v>5</v>
          </cell>
          <cell r="AC173">
            <v>6</v>
          </cell>
          <cell r="AD173">
            <v>7</v>
          </cell>
          <cell r="AE173">
            <v>8</v>
          </cell>
          <cell r="AF173">
            <v>9</v>
          </cell>
          <cell r="AG173">
            <v>10</v>
          </cell>
          <cell r="AH173">
            <v>0</v>
          </cell>
          <cell r="AI173">
            <v>0</v>
          </cell>
          <cell r="AJ173">
            <v>0</v>
          </cell>
          <cell r="AK173">
            <v>0</v>
          </cell>
          <cell r="AL173">
            <v>0</v>
          </cell>
          <cell r="AM173">
            <v>55</v>
          </cell>
        </row>
        <row r="174">
          <cell r="W174">
            <v>100</v>
          </cell>
          <cell r="X174">
            <v>1</v>
          </cell>
          <cell r="Y174">
            <v>2</v>
          </cell>
          <cell r="Z174">
            <v>3</v>
          </cell>
          <cell r="AA174">
            <v>4</v>
          </cell>
          <cell r="AB174">
            <v>5</v>
          </cell>
          <cell r="AC174">
            <v>6</v>
          </cell>
          <cell r="AD174">
            <v>7</v>
          </cell>
          <cell r="AE174">
            <v>8</v>
          </cell>
          <cell r="AF174">
            <v>9</v>
          </cell>
          <cell r="AG174">
            <v>10</v>
          </cell>
          <cell r="AH174">
            <v>0</v>
          </cell>
          <cell r="AI174">
            <v>0</v>
          </cell>
          <cell r="AJ174">
            <v>0</v>
          </cell>
          <cell r="AK174">
            <v>0</v>
          </cell>
          <cell r="AL174">
            <v>0</v>
          </cell>
          <cell r="AM174">
            <v>55</v>
          </cell>
        </row>
        <row r="175">
          <cell r="W175">
            <v>101</v>
          </cell>
          <cell r="X175">
            <v>1</v>
          </cell>
          <cell r="Y175">
            <v>2</v>
          </cell>
          <cell r="Z175">
            <v>3</v>
          </cell>
          <cell r="AA175">
            <v>4</v>
          </cell>
          <cell r="AB175">
            <v>5</v>
          </cell>
          <cell r="AC175">
            <v>6</v>
          </cell>
          <cell r="AD175">
            <v>7</v>
          </cell>
          <cell r="AE175">
            <v>8</v>
          </cell>
          <cell r="AF175">
            <v>9</v>
          </cell>
          <cell r="AG175">
            <v>10</v>
          </cell>
          <cell r="AH175">
            <v>0</v>
          </cell>
          <cell r="AI175">
            <v>0</v>
          </cell>
          <cell r="AJ175">
            <v>0</v>
          </cell>
          <cell r="AK175">
            <v>0</v>
          </cell>
          <cell r="AL175">
            <v>0</v>
          </cell>
          <cell r="AM175">
            <v>55</v>
          </cell>
        </row>
        <row r="176">
          <cell r="W176">
            <v>102</v>
          </cell>
          <cell r="X176">
            <v>1</v>
          </cell>
          <cell r="Y176">
            <v>2</v>
          </cell>
          <cell r="Z176">
            <v>3</v>
          </cell>
          <cell r="AA176">
            <v>4</v>
          </cell>
          <cell r="AB176">
            <v>5</v>
          </cell>
          <cell r="AC176">
            <v>6</v>
          </cell>
          <cell r="AD176">
            <v>7</v>
          </cell>
          <cell r="AE176">
            <v>8</v>
          </cell>
          <cell r="AF176">
            <v>9</v>
          </cell>
          <cell r="AG176">
            <v>10</v>
          </cell>
          <cell r="AH176">
            <v>0</v>
          </cell>
          <cell r="AI176">
            <v>0</v>
          </cell>
          <cell r="AJ176">
            <v>0</v>
          </cell>
          <cell r="AK176">
            <v>0</v>
          </cell>
          <cell r="AL176">
            <v>0</v>
          </cell>
          <cell r="AM176">
            <v>55</v>
          </cell>
        </row>
        <row r="177">
          <cell r="W177">
            <v>103</v>
          </cell>
          <cell r="X177">
            <v>1</v>
          </cell>
          <cell r="Y177">
            <v>2</v>
          </cell>
          <cell r="Z177">
            <v>3</v>
          </cell>
          <cell r="AA177">
            <v>4</v>
          </cell>
          <cell r="AB177">
            <v>5</v>
          </cell>
          <cell r="AC177">
            <v>6</v>
          </cell>
          <cell r="AD177">
            <v>7</v>
          </cell>
          <cell r="AE177">
            <v>8</v>
          </cell>
          <cell r="AF177">
            <v>9</v>
          </cell>
          <cell r="AG177">
            <v>10</v>
          </cell>
          <cell r="AH177">
            <v>0</v>
          </cell>
          <cell r="AI177">
            <v>0</v>
          </cell>
          <cell r="AJ177">
            <v>0</v>
          </cell>
          <cell r="AK177">
            <v>0</v>
          </cell>
          <cell r="AL177">
            <v>0</v>
          </cell>
          <cell r="AM177">
            <v>55</v>
          </cell>
        </row>
        <row r="178">
          <cell r="W178">
            <v>104</v>
          </cell>
          <cell r="X178">
            <v>1</v>
          </cell>
          <cell r="Y178">
            <v>2</v>
          </cell>
          <cell r="Z178">
            <v>3</v>
          </cell>
          <cell r="AA178">
            <v>4</v>
          </cell>
          <cell r="AB178">
            <v>5</v>
          </cell>
          <cell r="AC178">
            <v>6</v>
          </cell>
          <cell r="AD178">
            <v>7</v>
          </cell>
          <cell r="AE178">
            <v>8</v>
          </cell>
          <cell r="AF178">
            <v>9</v>
          </cell>
          <cell r="AG178">
            <v>10</v>
          </cell>
          <cell r="AH178">
            <v>0</v>
          </cell>
          <cell r="AI178">
            <v>0</v>
          </cell>
          <cell r="AJ178">
            <v>0</v>
          </cell>
          <cell r="AK178">
            <v>0</v>
          </cell>
          <cell r="AL178">
            <v>0</v>
          </cell>
          <cell r="AM178">
            <v>55</v>
          </cell>
        </row>
        <row r="179">
          <cell r="W179">
            <v>105</v>
          </cell>
          <cell r="X179">
            <v>1</v>
          </cell>
          <cell r="Y179">
            <v>2</v>
          </cell>
          <cell r="Z179">
            <v>3</v>
          </cell>
          <cell r="AA179">
            <v>4</v>
          </cell>
          <cell r="AB179">
            <v>5</v>
          </cell>
          <cell r="AC179">
            <v>6</v>
          </cell>
          <cell r="AD179">
            <v>7</v>
          </cell>
          <cell r="AE179">
            <v>8</v>
          </cell>
          <cell r="AF179">
            <v>9</v>
          </cell>
          <cell r="AG179">
            <v>10</v>
          </cell>
          <cell r="AH179">
            <v>0</v>
          </cell>
          <cell r="AI179">
            <v>0</v>
          </cell>
          <cell r="AJ179">
            <v>0</v>
          </cell>
          <cell r="AK179">
            <v>0</v>
          </cell>
          <cell r="AL179">
            <v>0</v>
          </cell>
          <cell r="AM179">
            <v>55</v>
          </cell>
        </row>
        <row r="180">
          <cell r="W180">
            <v>106</v>
          </cell>
          <cell r="X180">
            <v>1</v>
          </cell>
          <cell r="Y180">
            <v>2</v>
          </cell>
          <cell r="Z180">
            <v>3</v>
          </cell>
          <cell r="AA180">
            <v>4</v>
          </cell>
          <cell r="AB180">
            <v>5</v>
          </cell>
          <cell r="AC180">
            <v>6</v>
          </cell>
          <cell r="AD180">
            <v>7</v>
          </cell>
          <cell r="AE180">
            <v>8</v>
          </cell>
          <cell r="AF180">
            <v>9</v>
          </cell>
          <cell r="AG180">
            <v>10</v>
          </cell>
          <cell r="AH180">
            <v>0</v>
          </cell>
          <cell r="AI180">
            <v>0</v>
          </cell>
          <cell r="AJ180">
            <v>0</v>
          </cell>
          <cell r="AK180">
            <v>0</v>
          </cell>
          <cell r="AL180">
            <v>0</v>
          </cell>
          <cell r="AM180">
            <v>55</v>
          </cell>
        </row>
        <row r="181">
          <cell r="W181">
            <v>107</v>
          </cell>
          <cell r="X181">
            <v>1</v>
          </cell>
          <cell r="Y181">
            <v>2</v>
          </cell>
          <cell r="Z181">
            <v>3</v>
          </cell>
          <cell r="AA181">
            <v>4</v>
          </cell>
          <cell r="AB181">
            <v>5</v>
          </cell>
          <cell r="AC181">
            <v>6</v>
          </cell>
          <cell r="AD181">
            <v>7</v>
          </cell>
          <cell r="AE181">
            <v>8</v>
          </cell>
          <cell r="AF181">
            <v>9</v>
          </cell>
          <cell r="AG181">
            <v>10</v>
          </cell>
          <cell r="AH181">
            <v>0</v>
          </cell>
          <cell r="AI181">
            <v>0</v>
          </cell>
          <cell r="AJ181">
            <v>0</v>
          </cell>
          <cell r="AK181">
            <v>0</v>
          </cell>
          <cell r="AL181">
            <v>0</v>
          </cell>
          <cell r="AM181">
            <v>55</v>
          </cell>
        </row>
        <row r="182">
          <cell r="W182">
            <v>108</v>
          </cell>
          <cell r="X182">
            <v>1</v>
          </cell>
          <cell r="Y182">
            <v>2</v>
          </cell>
          <cell r="Z182">
            <v>3</v>
          </cell>
          <cell r="AA182">
            <v>4</v>
          </cell>
          <cell r="AB182">
            <v>5</v>
          </cell>
          <cell r="AC182">
            <v>6</v>
          </cell>
          <cell r="AD182">
            <v>7</v>
          </cell>
          <cell r="AE182">
            <v>8</v>
          </cell>
          <cell r="AF182">
            <v>9</v>
          </cell>
          <cell r="AG182">
            <v>10</v>
          </cell>
          <cell r="AH182">
            <v>0</v>
          </cell>
          <cell r="AI182">
            <v>0</v>
          </cell>
          <cell r="AJ182">
            <v>0</v>
          </cell>
          <cell r="AK182">
            <v>0</v>
          </cell>
          <cell r="AL182">
            <v>0</v>
          </cell>
          <cell r="AM182">
            <v>55</v>
          </cell>
        </row>
        <row r="183">
          <cell r="W183">
            <v>109</v>
          </cell>
          <cell r="X183">
            <v>1</v>
          </cell>
          <cell r="Y183">
            <v>2</v>
          </cell>
          <cell r="Z183">
            <v>3</v>
          </cell>
          <cell r="AA183">
            <v>4</v>
          </cell>
          <cell r="AB183">
            <v>5</v>
          </cell>
          <cell r="AC183">
            <v>6</v>
          </cell>
          <cell r="AD183">
            <v>7</v>
          </cell>
          <cell r="AE183">
            <v>8</v>
          </cell>
          <cell r="AF183">
            <v>9</v>
          </cell>
          <cell r="AG183">
            <v>10</v>
          </cell>
          <cell r="AH183">
            <v>0</v>
          </cell>
          <cell r="AI183">
            <v>0</v>
          </cell>
          <cell r="AJ183">
            <v>0</v>
          </cell>
          <cell r="AK183">
            <v>0</v>
          </cell>
          <cell r="AL183">
            <v>0</v>
          </cell>
          <cell r="AM183">
            <v>55</v>
          </cell>
        </row>
        <row r="184">
          <cell r="W184">
            <v>110</v>
          </cell>
          <cell r="X184">
            <v>1</v>
          </cell>
          <cell r="Y184">
            <v>2</v>
          </cell>
          <cell r="Z184">
            <v>3</v>
          </cell>
          <cell r="AA184">
            <v>4</v>
          </cell>
          <cell r="AB184">
            <v>5</v>
          </cell>
          <cell r="AC184">
            <v>6</v>
          </cell>
          <cell r="AD184">
            <v>7</v>
          </cell>
          <cell r="AE184">
            <v>8</v>
          </cell>
          <cell r="AF184">
            <v>9</v>
          </cell>
          <cell r="AG184">
            <v>10</v>
          </cell>
          <cell r="AH184">
            <v>0</v>
          </cell>
          <cell r="AI184">
            <v>0</v>
          </cell>
          <cell r="AJ184">
            <v>0</v>
          </cell>
          <cell r="AK184">
            <v>0</v>
          </cell>
          <cell r="AL184">
            <v>0</v>
          </cell>
          <cell r="AM184">
            <v>55</v>
          </cell>
        </row>
        <row r="185">
          <cell r="W185">
            <v>111</v>
          </cell>
          <cell r="X185">
            <v>1</v>
          </cell>
          <cell r="Y185">
            <v>2</v>
          </cell>
          <cell r="Z185">
            <v>3</v>
          </cell>
          <cell r="AA185">
            <v>4</v>
          </cell>
          <cell r="AB185">
            <v>5</v>
          </cell>
          <cell r="AC185">
            <v>6</v>
          </cell>
          <cell r="AD185">
            <v>7</v>
          </cell>
          <cell r="AE185">
            <v>8</v>
          </cell>
          <cell r="AF185">
            <v>9</v>
          </cell>
          <cell r="AG185">
            <v>10</v>
          </cell>
          <cell r="AH185">
            <v>0</v>
          </cell>
          <cell r="AI185">
            <v>0</v>
          </cell>
          <cell r="AJ185">
            <v>0</v>
          </cell>
          <cell r="AK185">
            <v>0</v>
          </cell>
          <cell r="AL185">
            <v>0</v>
          </cell>
          <cell r="AM185">
            <v>55</v>
          </cell>
        </row>
        <row r="186">
          <cell r="W186">
            <v>112</v>
          </cell>
          <cell r="X186">
            <v>1</v>
          </cell>
          <cell r="Y186">
            <v>2</v>
          </cell>
          <cell r="Z186">
            <v>3</v>
          </cell>
          <cell r="AA186">
            <v>4</v>
          </cell>
          <cell r="AB186">
            <v>5</v>
          </cell>
          <cell r="AC186">
            <v>6</v>
          </cell>
          <cell r="AD186">
            <v>7</v>
          </cell>
          <cell r="AE186">
            <v>8</v>
          </cell>
          <cell r="AF186">
            <v>9</v>
          </cell>
          <cell r="AG186">
            <v>10</v>
          </cell>
          <cell r="AH186">
            <v>0</v>
          </cell>
          <cell r="AI186">
            <v>0</v>
          </cell>
          <cell r="AJ186">
            <v>0</v>
          </cell>
          <cell r="AK186">
            <v>0</v>
          </cell>
          <cell r="AL186">
            <v>0</v>
          </cell>
          <cell r="AM186">
            <v>55</v>
          </cell>
        </row>
        <row r="187">
          <cell r="W187">
            <v>113</v>
          </cell>
          <cell r="X187">
            <v>1</v>
          </cell>
          <cell r="Y187">
            <v>2</v>
          </cell>
          <cell r="Z187">
            <v>3</v>
          </cell>
          <cell r="AA187">
            <v>4</v>
          </cell>
          <cell r="AB187">
            <v>5</v>
          </cell>
          <cell r="AC187">
            <v>6</v>
          </cell>
          <cell r="AD187">
            <v>7</v>
          </cell>
          <cell r="AE187">
            <v>8</v>
          </cell>
          <cell r="AF187">
            <v>9</v>
          </cell>
          <cell r="AG187">
            <v>10</v>
          </cell>
          <cell r="AH187">
            <v>0</v>
          </cell>
          <cell r="AI187">
            <v>0</v>
          </cell>
          <cell r="AJ187">
            <v>0</v>
          </cell>
          <cell r="AK187">
            <v>0</v>
          </cell>
          <cell r="AL187">
            <v>0</v>
          </cell>
          <cell r="AM187">
            <v>55</v>
          </cell>
        </row>
        <row r="188">
          <cell r="W188">
            <v>114</v>
          </cell>
          <cell r="X188">
            <v>1</v>
          </cell>
          <cell r="Y188">
            <v>2</v>
          </cell>
          <cell r="Z188">
            <v>3</v>
          </cell>
          <cell r="AA188">
            <v>4</v>
          </cell>
          <cell r="AB188">
            <v>5</v>
          </cell>
          <cell r="AC188">
            <v>6</v>
          </cell>
          <cell r="AD188">
            <v>7</v>
          </cell>
          <cell r="AE188">
            <v>8</v>
          </cell>
          <cell r="AF188">
            <v>9</v>
          </cell>
          <cell r="AG188">
            <v>10</v>
          </cell>
          <cell r="AH188">
            <v>0</v>
          </cell>
          <cell r="AI188">
            <v>0</v>
          </cell>
          <cell r="AJ188">
            <v>0</v>
          </cell>
          <cell r="AK188">
            <v>0</v>
          </cell>
          <cell r="AL188">
            <v>0</v>
          </cell>
          <cell r="AM188">
            <v>55</v>
          </cell>
        </row>
        <row r="189">
          <cell r="W189">
            <v>115</v>
          </cell>
          <cell r="X189">
            <v>1</v>
          </cell>
          <cell r="Y189">
            <v>2</v>
          </cell>
          <cell r="Z189">
            <v>3</v>
          </cell>
          <cell r="AA189">
            <v>4</v>
          </cell>
          <cell r="AB189">
            <v>5</v>
          </cell>
          <cell r="AC189">
            <v>6</v>
          </cell>
          <cell r="AD189">
            <v>7</v>
          </cell>
          <cell r="AE189">
            <v>8</v>
          </cell>
          <cell r="AF189">
            <v>9</v>
          </cell>
          <cell r="AG189">
            <v>10</v>
          </cell>
          <cell r="AH189">
            <v>0</v>
          </cell>
          <cell r="AI189">
            <v>0</v>
          </cell>
          <cell r="AJ189">
            <v>0</v>
          </cell>
          <cell r="AK189">
            <v>0</v>
          </cell>
          <cell r="AL189">
            <v>0</v>
          </cell>
          <cell r="AM189">
            <v>55</v>
          </cell>
        </row>
        <row r="190">
          <cell r="W190">
            <v>116</v>
          </cell>
          <cell r="X190">
            <v>1</v>
          </cell>
          <cell r="Y190">
            <v>2</v>
          </cell>
          <cell r="Z190">
            <v>3</v>
          </cell>
          <cell r="AA190">
            <v>4</v>
          </cell>
          <cell r="AB190">
            <v>5</v>
          </cell>
          <cell r="AC190">
            <v>6</v>
          </cell>
          <cell r="AD190">
            <v>7</v>
          </cell>
          <cell r="AE190">
            <v>8</v>
          </cell>
          <cell r="AF190">
            <v>9</v>
          </cell>
          <cell r="AG190">
            <v>10</v>
          </cell>
          <cell r="AH190">
            <v>0</v>
          </cell>
          <cell r="AI190">
            <v>0</v>
          </cell>
          <cell r="AJ190">
            <v>0</v>
          </cell>
          <cell r="AK190">
            <v>0</v>
          </cell>
          <cell r="AL190">
            <v>0</v>
          </cell>
          <cell r="AM190">
            <v>55</v>
          </cell>
        </row>
        <row r="191">
          <cell r="W191">
            <v>117</v>
          </cell>
          <cell r="X191">
            <v>1</v>
          </cell>
          <cell r="Y191">
            <v>2</v>
          </cell>
          <cell r="Z191">
            <v>3</v>
          </cell>
          <cell r="AA191">
            <v>4</v>
          </cell>
          <cell r="AB191">
            <v>5</v>
          </cell>
          <cell r="AC191">
            <v>6</v>
          </cell>
          <cell r="AD191">
            <v>7</v>
          </cell>
          <cell r="AE191">
            <v>8</v>
          </cell>
          <cell r="AF191">
            <v>9</v>
          </cell>
          <cell r="AG191">
            <v>10</v>
          </cell>
          <cell r="AH191">
            <v>0</v>
          </cell>
          <cell r="AI191">
            <v>0</v>
          </cell>
          <cell r="AJ191">
            <v>0</v>
          </cell>
          <cell r="AK191">
            <v>0</v>
          </cell>
          <cell r="AL191">
            <v>0</v>
          </cell>
          <cell r="AM191">
            <v>55</v>
          </cell>
        </row>
        <row r="192">
          <cell r="W192">
            <v>118</v>
          </cell>
          <cell r="X192">
            <v>1</v>
          </cell>
          <cell r="Y192">
            <v>2</v>
          </cell>
          <cell r="Z192">
            <v>3</v>
          </cell>
          <cell r="AA192">
            <v>4</v>
          </cell>
          <cell r="AB192">
            <v>5</v>
          </cell>
          <cell r="AC192">
            <v>6</v>
          </cell>
          <cell r="AD192">
            <v>7</v>
          </cell>
          <cell r="AE192">
            <v>8</v>
          </cell>
          <cell r="AF192">
            <v>9</v>
          </cell>
          <cell r="AG192">
            <v>10</v>
          </cell>
          <cell r="AH192">
            <v>0</v>
          </cell>
          <cell r="AI192">
            <v>0</v>
          </cell>
          <cell r="AJ192">
            <v>0</v>
          </cell>
          <cell r="AK192">
            <v>0</v>
          </cell>
          <cell r="AL192">
            <v>0</v>
          </cell>
          <cell r="AM192">
            <v>55</v>
          </cell>
        </row>
        <row r="193">
          <cell r="W193">
            <v>119</v>
          </cell>
          <cell r="X193">
            <v>1</v>
          </cell>
          <cell r="Y193">
            <v>2</v>
          </cell>
          <cell r="Z193">
            <v>3</v>
          </cell>
          <cell r="AA193">
            <v>4</v>
          </cell>
          <cell r="AB193">
            <v>5</v>
          </cell>
          <cell r="AC193">
            <v>6</v>
          </cell>
          <cell r="AD193">
            <v>7</v>
          </cell>
          <cell r="AE193">
            <v>8</v>
          </cell>
          <cell r="AF193">
            <v>9</v>
          </cell>
          <cell r="AG193">
            <v>10</v>
          </cell>
          <cell r="AH193">
            <v>0</v>
          </cell>
          <cell r="AI193">
            <v>0</v>
          </cell>
          <cell r="AJ193">
            <v>0</v>
          </cell>
          <cell r="AK193">
            <v>0</v>
          </cell>
          <cell r="AL193">
            <v>0</v>
          </cell>
          <cell r="AM193">
            <v>55</v>
          </cell>
        </row>
        <row r="194">
          <cell r="W194">
            <v>120</v>
          </cell>
          <cell r="X194">
            <v>1</v>
          </cell>
          <cell r="Y194">
            <v>2</v>
          </cell>
          <cell r="Z194">
            <v>3</v>
          </cell>
          <cell r="AA194">
            <v>4</v>
          </cell>
          <cell r="AB194">
            <v>5</v>
          </cell>
          <cell r="AC194">
            <v>6</v>
          </cell>
          <cell r="AD194">
            <v>7</v>
          </cell>
          <cell r="AE194">
            <v>8</v>
          </cell>
          <cell r="AF194">
            <v>9</v>
          </cell>
          <cell r="AG194">
            <v>10</v>
          </cell>
          <cell r="AH194">
            <v>0</v>
          </cell>
          <cell r="AI194">
            <v>0</v>
          </cell>
          <cell r="AJ194">
            <v>0</v>
          </cell>
          <cell r="AK194">
            <v>0</v>
          </cell>
          <cell r="AL194">
            <v>0</v>
          </cell>
          <cell r="AM194">
            <v>55</v>
          </cell>
        </row>
        <row r="195">
          <cell r="W195">
            <v>121</v>
          </cell>
          <cell r="X195">
            <v>1</v>
          </cell>
          <cell r="Y195">
            <v>2</v>
          </cell>
          <cell r="Z195">
            <v>3</v>
          </cell>
          <cell r="AA195">
            <v>4</v>
          </cell>
          <cell r="AB195">
            <v>5</v>
          </cell>
          <cell r="AC195">
            <v>6</v>
          </cell>
          <cell r="AD195">
            <v>7</v>
          </cell>
          <cell r="AE195">
            <v>8</v>
          </cell>
          <cell r="AF195">
            <v>9</v>
          </cell>
          <cell r="AG195">
            <v>10</v>
          </cell>
          <cell r="AH195">
            <v>0</v>
          </cell>
          <cell r="AI195">
            <v>0</v>
          </cell>
          <cell r="AJ195">
            <v>0</v>
          </cell>
          <cell r="AK195">
            <v>0</v>
          </cell>
          <cell r="AL195">
            <v>0</v>
          </cell>
          <cell r="AM195">
            <v>55</v>
          </cell>
        </row>
        <row r="196">
          <cell r="W196">
            <v>122</v>
          </cell>
          <cell r="X196">
            <v>1</v>
          </cell>
          <cell r="Y196">
            <v>2</v>
          </cell>
          <cell r="Z196">
            <v>3</v>
          </cell>
          <cell r="AA196">
            <v>4</v>
          </cell>
          <cell r="AB196">
            <v>5</v>
          </cell>
          <cell r="AC196">
            <v>6</v>
          </cell>
          <cell r="AD196">
            <v>7</v>
          </cell>
          <cell r="AE196">
            <v>8</v>
          </cell>
          <cell r="AF196">
            <v>9</v>
          </cell>
          <cell r="AG196">
            <v>10</v>
          </cell>
          <cell r="AH196">
            <v>0</v>
          </cell>
          <cell r="AI196">
            <v>0</v>
          </cell>
          <cell r="AJ196">
            <v>0</v>
          </cell>
          <cell r="AK196">
            <v>0</v>
          </cell>
          <cell r="AL196">
            <v>0</v>
          </cell>
          <cell r="AM196">
            <v>55</v>
          </cell>
        </row>
        <row r="197">
          <cell r="W197">
            <v>123</v>
          </cell>
          <cell r="X197">
            <v>1</v>
          </cell>
          <cell r="Y197">
            <v>2</v>
          </cell>
          <cell r="Z197">
            <v>3</v>
          </cell>
          <cell r="AA197">
            <v>4</v>
          </cell>
          <cell r="AB197">
            <v>5</v>
          </cell>
          <cell r="AC197">
            <v>6</v>
          </cell>
          <cell r="AD197">
            <v>7</v>
          </cell>
          <cell r="AE197">
            <v>8</v>
          </cell>
          <cell r="AF197">
            <v>9</v>
          </cell>
          <cell r="AG197">
            <v>10</v>
          </cell>
          <cell r="AH197">
            <v>0</v>
          </cell>
          <cell r="AI197">
            <v>0</v>
          </cell>
          <cell r="AJ197">
            <v>0</v>
          </cell>
          <cell r="AK197">
            <v>0</v>
          </cell>
          <cell r="AL197">
            <v>0</v>
          </cell>
          <cell r="AM197">
            <v>55</v>
          </cell>
        </row>
        <row r="198">
          <cell r="W198">
            <v>124</v>
          </cell>
          <cell r="X198">
            <v>1</v>
          </cell>
          <cell r="Y198">
            <v>2</v>
          </cell>
          <cell r="Z198">
            <v>3</v>
          </cell>
          <cell r="AA198">
            <v>4</v>
          </cell>
          <cell r="AB198">
            <v>5</v>
          </cell>
          <cell r="AC198">
            <v>6</v>
          </cell>
          <cell r="AD198">
            <v>7</v>
          </cell>
          <cell r="AE198">
            <v>8</v>
          </cell>
          <cell r="AF198">
            <v>9</v>
          </cell>
          <cell r="AG198">
            <v>10</v>
          </cell>
          <cell r="AH198">
            <v>0</v>
          </cell>
          <cell r="AI198">
            <v>0</v>
          </cell>
          <cell r="AJ198">
            <v>0</v>
          </cell>
          <cell r="AK198">
            <v>0</v>
          </cell>
          <cell r="AL198">
            <v>0</v>
          </cell>
          <cell r="AM198">
            <v>55</v>
          </cell>
        </row>
        <row r="199">
          <cell r="W199">
            <v>125</v>
          </cell>
          <cell r="X199">
            <v>1</v>
          </cell>
          <cell r="Y199">
            <v>2</v>
          </cell>
          <cell r="Z199">
            <v>3</v>
          </cell>
          <cell r="AA199">
            <v>4</v>
          </cell>
          <cell r="AB199">
            <v>5</v>
          </cell>
          <cell r="AC199">
            <v>6</v>
          </cell>
          <cell r="AD199">
            <v>7</v>
          </cell>
          <cell r="AE199">
            <v>8</v>
          </cell>
          <cell r="AF199">
            <v>9</v>
          </cell>
          <cell r="AG199">
            <v>10</v>
          </cell>
          <cell r="AH199">
            <v>0</v>
          </cell>
          <cell r="AI199">
            <v>0</v>
          </cell>
          <cell r="AJ199">
            <v>0</v>
          </cell>
          <cell r="AK199">
            <v>0</v>
          </cell>
          <cell r="AL199">
            <v>0</v>
          </cell>
          <cell r="AM199">
            <v>55</v>
          </cell>
        </row>
        <row r="200">
          <cell r="W200">
            <v>126</v>
          </cell>
          <cell r="X200">
            <v>1</v>
          </cell>
          <cell r="Y200">
            <v>2</v>
          </cell>
          <cell r="Z200">
            <v>3</v>
          </cell>
          <cell r="AA200">
            <v>4</v>
          </cell>
          <cell r="AB200">
            <v>5</v>
          </cell>
          <cell r="AC200">
            <v>6</v>
          </cell>
          <cell r="AD200">
            <v>7</v>
          </cell>
          <cell r="AE200">
            <v>8</v>
          </cell>
          <cell r="AF200">
            <v>9</v>
          </cell>
          <cell r="AG200">
            <v>10</v>
          </cell>
          <cell r="AH200">
            <v>0</v>
          </cell>
          <cell r="AI200">
            <v>0</v>
          </cell>
          <cell r="AJ200">
            <v>0</v>
          </cell>
          <cell r="AK200">
            <v>0</v>
          </cell>
          <cell r="AL200">
            <v>0</v>
          </cell>
          <cell r="AM200">
            <v>55</v>
          </cell>
        </row>
        <row r="201">
          <cell r="W201">
            <v>127</v>
          </cell>
          <cell r="X201">
            <v>1</v>
          </cell>
          <cell r="Y201">
            <v>2</v>
          </cell>
          <cell r="Z201">
            <v>3</v>
          </cell>
          <cell r="AA201">
            <v>4</v>
          </cell>
          <cell r="AB201">
            <v>5</v>
          </cell>
          <cell r="AC201">
            <v>6</v>
          </cell>
          <cell r="AD201">
            <v>7</v>
          </cell>
          <cell r="AE201">
            <v>8</v>
          </cell>
          <cell r="AF201">
            <v>9</v>
          </cell>
          <cell r="AG201">
            <v>10</v>
          </cell>
          <cell r="AH201">
            <v>0</v>
          </cell>
          <cell r="AI201">
            <v>0</v>
          </cell>
          <cell r="AJ201">
            <v>0</v>
          </cell>
          <cell r="AK201">
            <v>0</v>
          </cell>
          <cell r="AL201">
            <v>0</v>
          </cell>
          <cell r="AM201">
            <v>55</v>
          </cell>
        </row>
        <row r="202">
          <cell r="W202">
            <v>128</v>
          </cell>
          <cell r="X202">
            <v>1</v>
          </cell>
          <cell r="Y202">
            <v>2</v>
          </cell>
          <cell r="Z202">
            <v>3</v>
          </cell>
          <cell r="AA202">
            <v>4</v>
          </cell>
          <cell r="AB202">
            <v>5</v>
          </cell>
          <cell r="AC202">
            <v>6</v>
          </cell>
          <cell r="AD202">
            <v>7</v>
          </cell>
          <cell r="AE202">
            <v>8</v>
          </cell>
          <cell r="AF202">
            <v>9</v>
          </cell>
          <cell r="AG202">
            <v>10</v>
          </cell>
          <cell r="AH202">
            <v>0</v>
          </cell>
          <cell r="AI202">
            <v>0</v>
          </cell>
          <cell r="AJ202">
            <v>0</v>
          </cell>
          <cell r="AK202">
            <v>0</v>
          </cell>
          <cell r="AL202">
            <v>0</v>
          </cell>
          <cell r="AM202">
            <v>55</v>
          </cell>
        </row>
        <row r="203">
          <cell r="W203">
            <v>129</v>
          </cell>
          <cell r="X203">
            <v>1</v>
          </cell>
          <cell r="Y203">
            <v>2</v>
          </cell>
          <cell r="Z203">
            <v>3</v>
          </cell>
          <cell r="AA203">
            <v>4</v>
          </cell>
          <cell r="AB203">
            <v>5</v>
          </cell>
          <cell r="AC203">
            <v>6</v>
          </cell>
          <cell r="AD203">
            <v>7</v>
          </cell>
          <cell r="AE203">
            <v>8</v>
          </cell>
          <cell r="AF203">
            <v>9</v>
          </cell>
          <cell r="AG203">
            <v>10</v>
          </cell>
          <cell r="AH203">
            <v>0</v>
          </cell>
          <cell r="AI203">
            <v>0</v>
          </cell>
          <cell r="AJ203">
            <v>0</v>
          </cell>
          <cell r="AK203">
            <v>0</v>
          </cell>
          <cell r="AL203">
            <v>0</v>
          </cell>
          <cell r="AM203">
            <v>55</v>
          </cell>
        </row>
        <row r="204">
          <cell r="W204">
            <v>130</v>
          </cell>
          <cell r="X204">
            <v>1</v>
          </cell>
          <cell r="Y204">
            <v>2</v>
          </cell>
          <cell r="Z204">
            <v>3</v>
          </cell>
          <cell r="AA204">
            <v>4</v>
          </cell>
          <cell r="AB204">
            <v>5</v>
          </cell>
          <cell r="AC204">
            <v>6</v>
          </cell>
          <cell r="AD204">
            <v>7</v>
          </cell>
          <cell r="AE204">
            <v>8</v>
          </cell>
          <cell r="AF204">
            <v>9</v>
          </cell>
          <cell r="AG204">
            <v>10</v>
          </cell>
          <cell r="AH204">
            <v>0</v>
          </cell>
          <cell r="AI204">
            <v>0</v>
          </cell>
          <cell r="AJ204">
            <v>0</v>
          </cell>
          <cell r="AK204">
            <v>0</v>
          </cell>
          <cell r="AL204">
            <v>0</v>
          </cell>
          <cell r="AM204">
            <v>55</v>
          </cell>
        </row>
        <row r="205">
          <cell r="W205">
            <v>131</v>
          </cell>
          <cell r="X205">
            <v>1</v>
          </cell>
          <cell r="Y205">
            <v>2</v>
          </cell>
          <cell r="Z205">
            <v>3</v>
          </cell>
          <cell r="AA205">
            <v>4</v>
          </cell>
          <cell r="AB205">
            <v>5</v>
          </cell>
          <cell r="AC205">
            <v>6</v>
          </cell>
          <cell r="AD205">
            <v>7</v>
          </cell>
          <cell r="AE205">
            <v>8</v>
          </cell>
          <cell r="AF205">
            <v>9</v>
          </cell>
          <cell r="AG205">
            <v>10</v>
          </cell>
          <cell r="AH205">
            <v>0</v>
          </cell>
          <cell r="AI205">
            <v>0</v>
          </cell>
          <cell r="AJ205">
            <v>0</v>
          </cell>
          <cell r="AK205">
            <v>0</v>
          </cell>
          <cell r="AL205">
            <v>0</v>
          </cell>
          <cell r="AM205">
            <v>55</v>
          </cell>
        </row>
        <row r="206">
          <cell r="W206">
            <v>132</v>
          </cell>
          <cell r="X206">
            <v>1</v>
          </cell>
          <cell r="Y206">
            <v>2</v>
          </cell>
          <cell r="Z206">
            <v>3</v>
          </cell>
          <cell r="AA206">
            <v>4</v>
          </cell>
          <cell r="AB206">
            <v>5</v>
          </cell>
          <cell r="AC206">
            <v>6</v>
          </cell>
          <cell r="AD206">
            <v>7</v>
          </cell>
          <cell r="AE206">
            <v>8</v>
          </cell>
          <cell r="AF206">
            <v>9</v>
          </cell>
          <cell r="AG206">
            <v>10</v>
          </cell>
          <cell r="AH206">
            <v>0</v>
          </cell>
          <cell r="AI206">
            <v>0</v>
          </cell>
          <cell r="AJ206">
            <v>0</v>
          </cell>
          <cell r="AK206">
            <v>0</v>
          </cell>
          <cell r="AL206">
            <v>0</v>
          </cell>
          <cell r="AM206">
            <v>55</v>
          </cell>
        </row>
        <row r="207">
          <cell r="W207">
            <v>133</v>
          </cell>
          <cell r="X207">
            <v>1</v>
          </cell>
          <cell r="Y207">
            <v>2</v>
          </cell>
          <cell r="Z207">
            <v>3</v>
          </cell>
          <cell r="AA207">
            <v>4</v>
          </cell>
          <cell r="AB207">
            <v>5</v>
          </cell>
          <cell r="AC207">
            <v>6</v>
          </cell>
          <cell r="AD207">
            <v>7</v>
          </cell>
          <cell r="AE207">
            <v>8</v>
          </cell>
          <cell r="AF207">
            <v>9</v>
          </cell>
          <cell r="AG207">
            <v>10</v>
          </cell>
          <cell r="AH207">
            <v>0</v>
          </cell>
          <cell r="AI207">
            <v>0</v>
          </cell>
          <cell r="AJ207">
            <v>0</v>
          </cell>
          <cell r="AK207">
            <v>0</v>
          </cell>
          <cell r="AL207">
            <v>0</v>
          </cell>
          <cell r="AM207">
            <v>55</v>
          </cell>
        </row>
        <row r="208">
          <cell r="W208">
            <v>134</v>
          </cell>
          <cell r="X208">
            <v>1</v>
          </cell>
          <cell r="Y208">
            <v>2</v>
          </cell>
          <cell r="Z208">
            <v>3</v>
          </cell>
          <cell r="AA208">
            <v>4</v>
          </cell>
          <cell r="AB208">
            <v>5</v>
          </cell>
          <cell r="AC208">
            <v>6</v>
          </cell>
          <cell r="AD208">
            <v>7</v>
          </cell>
          <cell r="AE208">
            <v>8</v>
          </cell>
          <cell r="AF208">
            <v>9</v>
          </cell>
          <cell r="AG208">
            <v>10</v>
          </cell>
          <cell r="AH208">
            <v>0</v>
          </cell>
          <cell r="AI208">
            <v>0</v>
          </cell>
          <cell r="AJ208">
            <v>0</v>
          </cell>
          <cell r="AK208">
            <v>0</v>
          </cell>
          <cell r="AL208">
            <v>0</v>
          </cell>
          <cell r="AM208">
            <v>55</v>
          </cell>
        </row>
        <row r="209">
          <cell r="W209">
            <v>135</v>
          </cell>
          <cell r="X209">
            <v>1</v>
          </cell>
          <cell r="Y209">
            <v>2</v>
          </cell>
          <cell r="Z209">
            <v>3</v>
          </cell>
          <cell r="AA209">
            <v>4</v>
          </cell>
          <cell r="AB209">
            <v>5</v>
          </cell>
          <cell r="AC209">
            <v>6</v>
          </cell>
          <cell r="AD209">
            <v>7</v>
          </cell>
          <cell r="AE209">
            <v>8</v>
          </cell>
          <cell r="AF209">
            <v>9</v>
          </cell>
          <cell r="AG209">
            <v>10</v>
          </cell>
          <cell r="AH209">
            <v>0</v>
          </cell>
          <cell r="AI209">
            <v>0</v>
          </cell>
          <cell r="AJ209">
            <v>0</v>
          </cell>
          <cell r="AK209">
            <v>0</v>
          </cell>
          <cell r="AL209">
            <v>0</v>
          </cell>
          <cell r="AM209">
            <v>55</v>
          </cell>
        </row>
        <row r="210">
          <cell r="W210">
            <v>136</v>
          </cell>
          <cell r="X210">
            <v>1</v>
          </cell>
          <cell r="Y210">
            <v>2</v>
          </cell>
          <cell r="Z210">
            <v>3</v>
          </cell>
          <cell r="AA210">
            <v>4</v>
          </cell>
          <cell r="AB210">
            <v>5</v>
          </cell>
          <cell r="AC210">
            <v>6</v>
          </cell>
          <cell r="AD210">
            <v>7</v>
          </cell>
          <cell r="AE210">
            <v>8</v>
          </cell>
          <cell r="AF210">
            <v>9</v>
          </cell>
          <cell r="AG210">
            <v>10</v>
          </cell>
          <cell r="AH210">
            <v>0</v>
          </cell>
          <cell r="AI210">
            <v>0</v>
          </cell>
          <cell r="AJ210">
            <v>0</v>
          </cell>
          <cell r="AK210">
            <v>0</v>
          </cell>
          <cell r="AL210">
            <v>0</v>
          </cell>
          <cell r="AM210">
            <v>55</v>
          </cell>
        </row>
        <row r="211">
          <cell r="W211">
            <v>137</v>
          </cell>
          <cell r="X211">
            <v>1</v>
          </cell>
          <cell r="Y211">
            <v>2</v>
          </cell>
          <cell r="Z211">
            <v>3</v>
          </cell>
          <cell r="AA211">
            <v>4</v>
          </cell>
          <cell r="AB211">
            <v>5</v>
          </cell>
          <cell r="AC211">
            <v>6</v>
          </cell>
          <cell r="AD211">
            <v>7</v>
          </cell>
          <cell r="AE211">
            <v>8</v>
          </cell>
          <cell r="AF211">
            <v>9</v>
          </cell>
          <cell r="AG211">
            <v>10</v>
          </cell>
          <cell r="AH211">
            <v>0</v>
          </cell>
          <cell r="AI211">
            <v>0</v>
          </cell>
          <cell r="AJ211">
            <v>0</v>
          </cell>
          <cell r="AK211">
            <v>0</v>
          </cell>
          <cell r="AL211">
            <v>0</v>
          </cell>
          <cell r="AM211">
            <v>55</v>
          </cell>
        </row>
        <row r="212">
          <cell r="W212">
            <v>138</v>
          </cell>
          <cell r="X212">
            <v>1</v>
          </cell>
          <cell r="Y212">
            <v>2</v>
          </cell>
          <cell r="Z212">
            <v>3</v>
          </cell>
          <cell r="AA212">
            <v>4</v>
          </cell>
          <cell r="AB212">
            <v>5</v>
          </cell>
          <cell r="AC212">
            <v>6</v>
          </cell>
          <cell r="AD212">
            <v>7</v>
          </cell>
          <cell r="AE212">
            <v>8</v>
          </cell>
          <cell r="AF212">
            <v>9</v>
          </cell>
          <cell r="AG212">
            <v>10</v>
          </cell>
          <cell r="AH212">
            <v>0</v>
          </cell>
          <cell r="AI212">
            <v>0</v>
          </cell>
          <cell r="AJ212">
            <v>0</v>
          </cell>
          <cell r="AK212">
            <v>0</v>
          </cell>
          <cell r="AL212">
            <v>0</v>
          </cell>
          <cell r="AM212">
            <v>55</v>
          </cell>
        </row>
        <row r="213">
          <cell r="W213">
            <v>139</v>
          </cell>
          <cell r="X213">
            <v>1</v>
          </cell>
          <cell r="Y213">
            <v>2</v>
          </cell>
          <cell r="Z213">
            <v>3</v>
          </cell>
          <cell r="AA213">
            <v>4</v>
          </cell>
          <cell r="AB213">
            <v>5</v>
          </cell>
          <cell r="AC213">
            <v>6</v>
          </cell>
          <cell r="AD213">
            <v>7</v>
          </cell>
          <cell r="AE213">
            <v>8</v>
          </cell>
          <cell r="AF213">
            <v>9</v>
          </cell>
          <cell r="AG213">
            <v>10</v>
          </cell>
          <cell r="AH213">
            <v>0</v>
          </cell>
          <cell r="AI213">
            <v>0</v>
          </cell>
          <cell r="AJ213">
            <v>0</v>
          </cell>
          <cell r="AK213">
            <v>0</v>
          </cell>
          <cell r="AL213">
            <v>0</v>
          </cell>
          <cell r="AM213">
            <v>55</v>
          </cell>
        </row>
        <row r="214">
          <cell r="W214">
            <v>140</v>
          </cell>
          <cell r="X214">
            <v>1</v>
          </cell>
          <cell r="Y214">
            <v>2</v>
          </cell>
          <cell r="Z214">
            <v>3</v>
          </cell>
          <cell r="AA214">
            <v>4</v>
          </cell>
          <cell r="AB214">
            <v>5</v>
          </cell>
          <cell r="AC214">
            <v>6</v>
          </cell>
          <cell r="AD214">
            <v>7</v>
          </cell>
          <cell r="AE214">
            <v>8</v>
          </cell>
          <cell r="AF214">
            <v>9</v>
          </cell>
          <cell r="AG214">
            <v>10</v>
          </cell>
          <cell r="AH214">
            <v>0</v>
          </cell>
          <cell r="AI214">
            <v>0</v>
          </cell>
          <cell r="AJ214">
            <v>0</v>
          </cell>
          <cell r="AK214">
            <v>0</v>
          </cell>
          <cell r="AL214">
            <v>0</v>
          </cell>
          <cell r="AM214">
            <v>55</v>
          </cell>
        </row>
        <row r="215">
          <cell r="W215">
            <v>141</v>
          </cell>
          <cell r="X215">
            <v>1</v>
          </cell>
          <cell r="Y215">
            <v>2</v>
          </cell>
          <cell r="Z215">
            <v>3</v>
          </cell>
          <cell r="AA215">
            <v>4</v>
          </cell>
          <cell r="AB215">
            <v>5</v>
          </cell>
          <cell r="AC215">
            <v>6</v>
          </cell>
          <cell r="AD215">
            <v>7</v>
          </cell>
          <cell r="AE215">
            <v>8</v>
          </cell>
          <cell r="AF215">
            <v>9</v>
          </cell>
          <cell r="AG215">
            <v>10</v>
          </cell>
          <cell r="AH215">
            <v>0</v>
          </cell>
          <cell r="AI215">
            <v>0</v>
          </cell>
          <cell r="AJ215">
            <v>0</v>
          </cell>
          <cell r="AK215">
            <v>0</v>
          </cell>
          <cell r="AL215">
            <v>0</v>
          </cell>
          <cell r="AM215">
            <v>55</v>
          </cell>
        </row>
        <row r="216">
          <cell r="W216">
            <v>142</v>
          </cell>
          <cell r="X216">
            <v>1</v>
          </cell>
          <cell r="Y216">
            <v>2</v>
          </cell>
          <cell r="Z216">
            <v>3</v>
          </cell>
          <cell r="AA216">
            <v>4</v>
          </cell>
          <cell r="AB216">
            <v>5</v>
          </cell>
          <cell r="AC216">
            <v>6</v>
          </cell>
          <cell r="AD216">
            <v>7</v>
          </cell>
          <cell r="AE216">
            <v>8</v>
          </cell>
          <cell r="AF216">
            <v>9</v>
          </cell>
          <cell r="AG216">
            <v>10</v>
          </cell>
          <cell r="AH216">
            <v>0</v>
          </cell>
          <cell r="AI216">
            <v>0</v>
          </cell>
          <cell r="AJ216">
            <v>0</v>
          </cell>
          <cell r="AK216">
            <v>0</v>
          </cell>
          <cell r="AL216">
            <v>0</v>
          </cell>
          <cell r="AM216">
            <v>55</v>
          </cell>
        </row>
        <row r="217">
          <cell r="W217">
            <v>143</v>
          </cell>
          <cell r="X217">
            <v>1</v>
          </cell>
          <cell r="Y217">
            <v>2</v>
          </cell>
          <cell r="Z217">
            <v>3</v>
          </cell>
          <cell r="AA217">
            <v>4</v>
          </cell>
          <cell r="AB217">
            <v>5</v>
          </cell>
          <cell r="AC217">
            <v>6</v>
          </cell>
          <cell r="AD217">
            <v>7</v>
          </cell>
          <cell r="AE217">
            <v>8</v>
          </cell>
          <cell r="AF217">
            <v>9</v>
          </cell>
          <cell r="AG217">
            <v>10</v>
          </cell>
          <cell r="AH217">
            <v>0</v>
          </cell>
          <cell r="AI217">
            <v>0</v>
          </cell>
          <cell r="AJ217">
            <v>0</v>
          </cell>
          <cell r="AK217">
            <v>0</v>
          </cell>
          <cell r="AL217">
            <v>0</v>
          </cell>
          <cell r="AM217">
            <v>55</v>
          </cell>
        </row>
        <row r="218">
          <cell r="W218">
            <v>144</v>
          </cell>
          <cell r="X218">
            <v>1</v>
          </cell>
          <cell r="Y218">
            <v>2</v>
          </cell>
          <cell r="Z218">
            <v>3</v>
          </cell>
          <cell r="AA218">
            <v>4</v>
          </cell>
          <cell r="AB218">
            <v>5</v>
          </cell>
          <cell r="AC218">
            <v>6</v>
          </cell>
          <cell r="AD218">
            <v>7</v>
          </cell>
          <cell r="AE218">
            <v>8</v>
          </cell>
          <cell r="AF218">
            <v>9</v>
          </cell>
          <cell r="AG218">
            <v>10</v>
          </cell>
          <cell r="AH218">
            <v>0</v>
          </cell>
          <cell r="AI218">
            <v>0</v>
          </cell>
          <cell r="AJ218">
            <v>0</v>
          </cell>
          <cell r="AK218">
            <v>0</v>
          </cell>
          <cell r="AL218">
            <v>0</v>
          </cell>
          <cell r="AM218">
            <v>55</v>
          </cell>
        </row>
        <row r="219">
          <cell r="W219">
            <v>145</v>
          </cell>
          <cell r="X219">
            <v>1</v>
          </cell>
          <cell r="Y219">
            <v>2</v>
          </cell>
          <cell r="Z219">
            <v>3</v>
          </cell>
          <cell r="AA219">
            <v>4</v>
          </cell>
          <cell r="AB219">
            <v>5</v>
          </cell>
          <cell r="AC219">
            <v>6</v>
          </cell>
          <cell r="AD219">
            <v>7</v>
          </cell>
          <cell r="AE219">
            <v>8</v>
          </cell>
          <cell r="AF219">
            <v>9</v>
          </cell>
          <cell r="AG219">
            <v>10</v>
          </cell>
          <cell r="AH219">
            <v>0</v>
          </cell>
          <cell r="AI219">
            <v>0</v>
          </cell>
          <cell r="AJ219">
            <v>0</v>
          </cell>
          <cell r="AK219">
            <v>0</v>
          </cell>
          <cell r="AL219">
            <v>0</v>
          </cell>
          <cell r="AM219">
            <v>55</v>
          </cell>
        </row>
        <row r="220">
          <cell r="W220">
            <v>146</v>
          </cell>
          <cell r="X220">
            <v>1</v>
          </cell>
          <cell r="Y220">
            <v>2</v>
          </cell>
          <cell r="Z220">
            <v>3</v>
          </cell>
          <cell r="AA220">
            <v>4</v>
          </cell>
          <cell r="AB220">
            <v>5</v>
          </cell>
          <cell r="AC220">
            <v>6</v>
          </cell>
          <cell r="AD220">
            <v>7</v>
          </cell>
          <cell r="AE220">
            <v>8</v>
          </cell>
          <cell r="AF220">
            <v>9</v>
          </cell>
          <cell r="AG220">
            <v>10</v>
          </cell>
          <cell r="AH220">
            <v>0</v>
          </cell>
          <cell r="AI220">
            <v>0</v>
          </cell>
          <cell r="AJ220">
            <v>0</v>
          </cell>
          <cell r="AK220">
            <v>0</v>
          </cell>
          <cell r="AL220">
            <v>0</v>
          </cell>
          <cell r="AM220">
            <v>55</v>
          </cell>
        </row>
        <row r="221">
          <cell r="W221">
            <v>147</v>
          </cell>
          <cell r="X221">
            <v>1</v>
          </cell>
          <cell r="Y221">
            <v>2</v>
          </cell>
          <cell r="Z221">
            <v>3</v>
          </cell>
          <cell r="AA221">
            <v>4</v>
          </cell>
          <cell r="AB221">
            <v>5</v>
          </cell>
          <cell r="AC221">
            <v>6</v>
          </cell>
          <cell r="AD221">
            <v>7</v>
          </cell>
          <cell r="AE221">
            <v>8</v>
          </cell>
          <cell r="AF221">
            <v>9</v>
          </cell>
          <cell r="AG221">
            <v>10</v>
          </cell>
          <cell r="AH221">
            <v>0</v>
          </cell>
          <cell r="AI221">
            <v>0</v>
          </cell>
          <cell r="AJ221">
            <v>0</v>
          </cell>
          <cell r="AK221">
            <v>0</v>
          </cell>
          <cell r="AL221">
            <v>0</v>
          </cell>
          <cell r="AM221">
            <v>55</v>
          </cell>
        </row>
        <row r="222">
          <cell r="W222">
            <v>148</v>
          </cell>
          <cell r="X222">
            <v>1</v>
          </cell>
          <cell r="Y222">
            <v>2</v>
          </cell>
          <cell r="Z222">
            <v>3</v>
          </cell>
          <cell r="AA222">
            <v>4</v>
          </cell>
          <cell r="AB222">
            <v>5</v>
          </cell>
          <cell r="AC222">
            <v>6</v>
          </cell>
          <cell r="AD222">
            <v>7</v>
          </cell>
          <cell r="AE222">
            <v>8</v>
          </cell>
          <cell r="AF222">
            <v>9</v>
          </cell>
          <cell r="AG222">
            <v>10</v>
          </cell>
          <cell r="AH222">
            <v>0</v>
          </cell>
          <cell r="AI222">
            <v>0</v>
          </cell>
          <cell r="AJ222">
            <v>0</v>
          </cell>
          <cell r="AK222">
            <v>0</v>
          </cell>
          <cell r="AL222">
            <v>0</v>
          </cell>
          <cell r="AM222">
            <v>55</v>
          </cell>
        </row>
        <row r="223">
          <cell r="W223">
            <v>149</v>
          </cell>
          <cell r="X223">
            <v>1</v>
          </cell>
          <cell r="Y223">
            <v>2</v>
          </cell>
          <cell r="Z223">
            <v>3</v>
          </cell>
          <cell r="AA223">
            <v>4</v>
          </cell>
          <cell r="AB223">
            <v>5</v>
          </cell>
          <cell r="AC223">
            <v>6</v>
          </cell>
          <cell r="AD223">
            <v>7</v>
          </cell>
          <cell r="AE223">
            <v>8</v>
          </cell>
          <cell r="AF223">
            <v>9</v>
          </cell>
          <cell r="AG223">
            <v>10</v>
          </cell>
          <cell r="AH223">
            <v>0</v>
          </cell>
          <cell r="AI223">
            <v>0</v>
          </cell>
          <cell r="AJ223">
            <v>0</v>
          </cell>
          <cell r="AK223">
            <v>0</v>
          </cell>
          <cell r="AL223">
            <v>0</v>
          </cell>
          <cell r="AM223">
            <v>55</v>
          </cell>
        </row>
        <row r="224">
          <cell r="W224">
            <v>150</v>
          </cell>
          <cell r="X224">
            <v>1</v>
          </cell>
          <cell r="Y224">
            <v>2</v>
          </cell>
          <cell r="Z224">
            <v>3</v>
          </cell>
          <cell r="AA224">
            <v>4</v>
          </cell>
          <cell r="AB224">
            <v>5</v>
          </cell>
          <cell r="AC224">
            <v>6</v>
          </cell>
          <cell r="AD224">
            <v>7</v>
          </cell>
          <cell r="AE224">
            <v>8</v>
          </cell>
          <cell r="AF224">
            <v>9</v>
          </cell>
          <cell r="AG224">
            <v>10</v>
          </cell>
          <cell r="AH224">
            <v>0</v>
          </cell>
          <cell r="AI224">
            <v>0</v>
          </cell>
          <cell r="AJ224">
            <v>0</v>
          </cell>
          <cell r="AK224">
            <v>0</v>
          </cell>
          <cell r="AL224">
            <v>0</v>
          </cell>
          <cell r="AM224">
            <v>55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v>0</v>
          </cell>
        </row>
      </sheetData>
      <sheetData sheetId="36"/>
      <sheetData sheetId="37"/>
      <sheetData sheetId="38"/>
      <sheetData sheetId="39"/>
      <sheetData sheetId="4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3">
          <cell r="E53">
            <v>0</v>
          </cell>
        </row>
      </sheetData>
      <sheetData sheetId="13"/>
      <sheetData sheetId="14"/>
      <sheetData sheetId="15">
        <row r="18">
          <cell r="J18" t="str">
            <v>J</v>
          </cell>
        </row>
      </sheetData>
      <sheetData sheetId="16"/>
      <sheetData sheetId="17"/>
      <sheetData sheetId="18"/>
      <sheetData sheetId="19">
        <row r="70">
          <cell r="W70" t="str">
            <v>ADC Table</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W71" t="str">
            <v>Average</v>
          </cell>
          <cell r="X71" t="str">
            <v>Assistant</v>
          </cell>
          <cell r="Y71" t="str">
            <v>Clerical</v>
          </cell>
          <cell r="Z71" t="str">
            <v>Contract</v>
          </cell>
          <cell r="AA71" t="str">
            <v>LPN</v>
          </cell>
          <cell r="AB71" t="str">
            <v>Management</v>
          </cell>
          <cell r="AC71" t="str">
            <v>Other</v>
          </cell>
          <cell r="AD71" t="str">
            <v>Professional</v>
          </cell>
          <cell r="AE71" t="str">
            <v>RN</v>
          </cell>
          <cell r="AF71" t="str">
            <v>Support</v>
          </cell>
          <cell r="AG71" t="str">
            <v>Technical</v>
          </cell>
          <cell r="AH71" t="str">
            <v>Unused</v>
          </cell>
          <cell r="AI71" t="str">
            <v>Unused</v>
          </cell>
          <cell r="AJ71" t="str">
            <v>Unused</v>
          </cell>
          <cell r="AK71" t="str">
            <v>Unused</v>
          </cell>
          <cell r="AL71" t="str">
            <v>Unused</v>
          </cell>
          <cell r="AM71" t="str">
            <v>Total</v>
          </cell>
        </row>
        <row r="72">
          <cell r="W72" t="str">
            <v>Daily Census</v>
          </cell>
          <cell r="X72" t="str">
            <v>Staffing</v>
          </cell>
          <cell r="Y72" t="str">
            <v>Staffing</v>
          </cell>
          <cell r="Z72" t="str">
            <v>Staffing</v>
          </cell>
          <cell r="AA72" t="str">
            <v>Staffing</v>
          </cell>
          <cell r="AB72" t="str">
            <v>Staffing</v>
          </cell>
          <cell r="AC72" t="str">
            <v>Staffing</v>
          </cell>
          <cell r="AD72" t="str">
            <v>Staffing</v>
          </cell>
          <cell r="AE72" t="str">
            <v>Staffing</v>
          </cell>
          <cell r="AF72" t="str">
            <v>Staffing</v>
          </cell>
          <cell r="AG72" t="str">
            <v>Staffing</v>
          </cell>
          <cell r="AH72" t="str">
            <v>Staffing</v>
          </cell>
          <cell r="AI72" t="str">
            <v>Staffing</v>
          </cell>
          <cell r="AJ72" t="str">
            <v>Staffing</v>
          </cell>
          <cell r="AK72" t="str">
            <v>Staffing</v>
          </cell>
          <cell r="AL72" t="str">
            <v>Staffing</v>
          </cell>
          <cell r="AM72" t="str">
            <v>Staffing</v>
          </cell>
        </row>
        <row r="73">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row>
        <row r="74">
          <cell r="W74">
            <v>0</v>
          </cell>
          <cell r="X74">
            <v>1</v>
          </cell>
          <cell r="Y74">
            <v>2</v>
          </cell>
          <cell r="Z74">
            <v>3</v>
          </cell>
          <cell r="AA74">
            <v>4</v>
          </cell>
          <cell r="AB74">
            <v>5</v>
          </cell>
          <cell r="AC74">
            <v>6</v>
          </cell>
          <cell r="AD74">
            <v>7</v>
          </cell>
          <cell r="AE74">
            <v>8</v>
          </cell>
          <cell r="AF74">
            <v>9</v>
          </cell>
          <cell r="AG74">
            <v>10</v>
          </cell>
          <cell r="AH74">
            <v>0</v>
          </cell>
          <cell r="AI74">
            <v>0</v>
          </cell>
          <cell r="AJ74">
            <v>0</v>
          </cell>
          <cell r="AK74">
            <v>0</v>
          </cell>
          <cell r="AL74">
            <v>0</v>
          </cell>
          <cell r="AM74">
            <v>55</v>
          </cell>
        </row>
        <row r="75">
          <cell r="W75">
            <v>1</v>
          </cell>
          <cell r="X75">
            <v>1</v>
          </cell>
          <cell r="Y75">
            <v>2</v>
          </cell>
          <cell r="Z75">
            <v>3</v>
          </cell>
          <cell r="AA75">
            <v>4</v>
          </cell>
          <cell r="AB75">
            <v>5</v>
          </cell>
          <cell r="AC75">
            <v>6</v>
          </cell>
          <cell r="AD75">
            <v>7</v>
          </cell>
          <cell r="AE75">
            <v>8</v>
          </cell>
          <cell r="AF75">
            <v>9</v>
          </cell>
          <cell r="AG75">
            <v>10</v>
          </cell>
          <cell r="AH75">
            <v>0</v>
          </cell>
          <cell r="AI75">
            <v>0</v>
          </cell>
          <cell r="AJ75">
            <v>0</v>
          </cell>
          <cell r="AK75">
            <v>0</v>
          </cell>
          <cell r="AL75">
            <v>0</v>
          </cell>
          <cell r="AM75">
            <v>55</v>
          </cell>
        </row>
        <row r="76">
          <cell r="W76">
            <v>2</v>
          </cell>
          <cell r="X76">
            <v>1</v>
          </cell>
          <cell r="Y76">
            <v>2</v>
          </cell>
          <cell r="Z76">
            <v>3</v>
          </cell>
          <cell r="AA76">
            <v>4</v>
          </cell>
          <cell r="AB76">
            <v>5</v>
          </cell>
          <cell r="AC76">
            <v>6</v>
          </cell>
          <cell r="AD76">
            <v>7</v>
          </cell>
          <cell r="AE76">
            <v>8</v>
          </cell>
          <cell r="AF76">
            <v>9</v>
          </cell>
          <cell r="AG76">
            <v>10</v>
          </cell>
          <cell r="AH76">
            <v>0</v>
          </cell>
          <cell r="AI76">
            <v>0</v>
          </cell>
          <cell r="AJ76">
            <v>0</v>
          </cell>
          <cell r="AK76">
            <v>0</v>
          </cell>
          <cell r="AL76">
            <v>0</v>
          </cell>
          <cell r="AM76">
            <v>55</v>
          </cell>
        </row>
        <row r="77">
          <cell r="W77">
            <v>3</v>
          </cell>
          <cell r="X77">
            <v>1</v>
          </cell>
          <cell r="Y77">
            <v>2</v>
          </cell>
          <cell r="Z77">
            <v>3</v>
          </cell>
          <cell r="AA77">
            <v>4</v>
          </cell>
          <cell r="AB77">
            <v>5</v>
          </cell>
          <cell r="AC77">
            <v>6</v>
          </cell>
          <cell r="AD77">
            <v>7</v>
          </cell>
          <cell r="AE77">
            <v>8</v>
          </cell>
          <cell r="AF77">
            <v>9</v>
          </cell>
          <cell r="AG77">
            <v>10</v>
          </cell>
          <cell r="AH77">
            <v>0</v>
          </cell>
          <cell r="AI77">
            <v>0</v>
          </cell>
          <cell r="AJ77">
            <v>0</v>
          </cell>
          <cell r="AK77">
            <v>0</v>
          </cell>
          <cell r="AL77">
            <v>0</v>
          </cell>
          <cell r="AM77">
            <v>55</v>
          </cell>
        </row>
        <row r="78">
          <cell r="W78">
            <v>4</v>
          </cell>
          <cell r="X78">
            <v>1</v>
          </cell>
          <cell r="Y78">
            <v>2</v>
          </cell>
          <cell r="Z78">
            <v>3</v>
          </cell>
          <cell r="AA78">
            <v>4</v>
          </cell>
          <cell r="AB78">
            <v>5</v>
          </cell>
          <cell r="AC78">
            <v>6</v>
          </cell>
          <cell r="AD78">
            <v>7</v>
          </cell>
          <cell r="AE78">
            <v>8</v>
          </cell>
          <cell r="AF78">
            <v>9</v>
          </cell>
          <cell r="AG78">
            <v>10</v>
          </cell>
          <cell r="AH78">
            <v>0</v>
          </cell>
          <cell r="AI78">
            <v>0</v>
          </cell>
          <cell r="AJ78">
            <v>0</v>
          </cell>
          <cell r="AK78">
            <v>0</v>
          </cell>
          <cell r="AL78">
            <v>0</v>
          </cell>
          <cell r="AM78">
            <v>55</v>
          </cell>
        </row>
        <row r="79">
          <cell r="W79">
            <v>5</v>
          </cell>
          <cell r="X79">
            <v>1</v>
          </cell>
          <cell r="Y79">
            <v>2</v>
          </cell>
          <cell r="Z79">
            <v>3</v>
          </cell>
          <cell r="AA79">
            <v>4</v>
          </cell>
          <cell r="AB79">
            <v>5</v>
          </cell>
          <cell r="AC79">
            <v>6</v>
          </cell>
          <cell r="AD79">
            <v>7</v>
          </cell>
          <cell r="AE79">
            <v>8</v>
          </cell>
          <cell r="AF79">
            <v>9</v>
          </cell>
          <cell r="AG79">
            <v>10</v>
          </cell>
          <cell r="AH79">
            <v>0</v>
          </cell>
          <cell r="AI79">
            <v>0</v>
          </cell>
          <cell r="AJ79">
            <v>0</v>
          </cell>
          <cell r="AK79">
            <v>0</v>
          </cell>
          <cell r="AL79">
            <v>0</v>
          </cell>
          <cell r="AM79">
            <v>55</v>
          </cell>
        </row>
        <row r="80">
          <cell r="W80">
            <v>6</v>
          </cell>
          <cell r="X80">
            <v>1</v>
          </cell>
          <cell r="Y80">
            <v>2</v>
          </cell>
          <cell r="Z80">
            <v>3</v>
          </cell>
          <cell r="AA80">
            <v>4</v>
          </cell>
          <cell r="AB80">
            <v>5</v>
          </cell>
          <cell r="AC80">
            <v>6</v>
          </cell>
          <cell r="AD80">
            <v>7</v>
          </cell>
          <cell r="AE80">
            <v>8</v>
          </cell>
          <cell r="AF80">
            <v>9</v>
          </cell>
          <cell r="AG80">
            <v>10</v>
          </cell>
          <cell r="AH80">
            <v>0</v>
          </cell>
          <cell r="AI80">
            <v>0</v>
          </cell>
          <cell r="AJ80">
            <v>0</v>
          </cell>
          <cell r="AK80">
            <v>0</v>
          </cell>
          <cell r="AL80">
            <v>0</v>
          </cell>
          <cell r="AM80">
            <v>55</v>
          </cell>
        </row>
        <row r="81">
          <cell r="W81">
            <v>7</v>
          </cell>
          <cell r="X81">
            <v>1</v>
          </cell>
          <cell r="Y81">
            <v>2</v>
          </cell>
          <cell r="Z81">
            <v>3</v>
          </cell>
          <cell r="AA81">
            <v>4</v>
          </cell>
          <cell r="AB81">
            <v>5</v>
          </cell>
          <cell r="AC81">
            <v>6</v>
          </cell>
          <cell r="AD81">
            <v>7</v>
          </cell>
          <cell r="AE81">
            <v>8</v>
          </cell>
          <cell r="AF81">
            <v>9</v>
          </cell>
          <cell r="AG81">
            <v>10</v>
          </cell>
          <cell r="AH81">
            <v>0</v>
          </cell>
          <cell r="AI81">
            <v>0</v>
          </cell>
          <cell r="AJ81">
            <v>0</v>
          </cell>
          <cell r="AK81">
            <v>0</v>
          </cell>
          <cell r="AL81">
            <v>0</v>
          </cell>
          <cell r="AM81">
            <v>55</v>
          </cell>
        </row>
        <row r="82">
          <cell r="W82">
            <v>8</v>
          </cell>
          <cell r="X82">
            <v>1</v>
          </cell>
          <cell r="Y82">
            <v>2</v>
          </cell>
          <cell r="Z82">
            <v>3</v>
          </cell>
          <cell r="AA82">
            <v>4</v>
          </cell>
          <cell r="AB82">
            <v>5</v>
          </cell>
          <cell r="AC82">
            <v>6</v>
          </cell>
          <cell r="AD82">
            <v>7</v>
          </cell>
          <cell r="AE82">
            <v>8</v>
          </cell>
          <cell r="AF82">
            <v>9</v>
          </cell>
          <cell r="AG82">
            <v>10</v>
          </cell>
          <cell r="AH82">
            <v>0</v>
          </cell>
          <cell r="AI82">
            <v>0</v>
          </cell>
          <cell r="AJ82">
            <v>0</v>
          </cell>
          <cell r="AK82">
            <v>0</v>
          </cell>
          <cell r="AL82">
            <v>0</v>
          </cell>
          <cell r="AM82">
            <v>55</v>
          </cell>
        </row>
        <row r="83">
          <cell r="W83">
            <v>9</v>
          </cell>
          <cell r="X83">
            <v>1</v>
          </cell>
          <cell r="Y83">
            <v>2</v>
          </cell>
          <cell r="Z83">
            <v>3</v>
          </cell>
          <cell r="AA83">
            <v>4</v>
          </cell>
          <cell r="AB83">
            <v>5</v>
          </cell>
          <cell r="AC83">
            <v>6</v>
          </cell>
          <cell r="AD83">
            <v>7</v>
          </cell>
          <cell r="AE83">
            <v>8</v>
          </cell>
          <cell r="AF83">
            <v>9</v>
          </cell>
          <cell r="AG83">
            <v>10</v>
          </cell>
          <cell r="AH83">
            <v>0</v>
          </cell>
          <cell r="AI83">
            <v>0</v>
          </cell>
          <cell r="AJ83">
            <v>0</v>
          </cell>
          <cell r="AK83">
            <v>0</v>
          </cell>
          <cell r="AL83">
            <v>0</v>
          </cell>
          <cell r="AM83">
            <v>55</v>
          </cell>
        </row>
        <row r="84">
          <cell r="W84">
            <v>10</v>
          </cell>
          <cell r="X84">
            <v>1</v>
          </cell>
          <cell r="Y84">
            <v>2</v>
          </cell>
          <cell r="Z84">
            <v>3</v>
          </cell>
          <cell r="AA84">
            <v>4</v>
          </cell>
          <cell r="AB84">
            <v>5</v>
          </cell>
          <cell r="AC84">
            <v>6</v>
          </cell>
          <cell r="AD84">
            <v>7</v>
          </cell>
          <cell r="AE84">
            <v>8</v>
          </cell>
          <cell r="AF84">
            <v>9</v>
          </cell>
          <cell r="AG84">
            <v>10</v>
          </cell>
          <cell r="AH84">
            <v>0</v>
          </cell>
          <cell r="AI84">
            <v>0</v>
          </cell>
          <cell r="AJ84">
            <v>0</v>
          </cell>
          <cell r="AK84">
            <v>0</v>
          </cell>
          <cell r="AL84">
            <v>0</v>
          </cell>
          <cell r="AM84">
            <v>55</v>
          </cell>
        </row>
        <row r="85">
          <cell r="W85">
            <v>11</v>
          </cell>
          <cell r="X85">
            <v>1</v>
          </cell>
          <cell r="Y85">
            <v>2</v>
          </cell>
          <cell r="Z85">
            <v>3</v>
          </cell>
          <cell r="AA85">
            <v>4</v>
          </cell>
          <cell r="AB85">
            <v>5</v>
          </cell>
          <cell r="AC85">
            <v>6</v>
          </cell>
          <cell r="AD85">
            <v>7</v>
          </cell>
          <cell r="AE85">
            <v>8</v>
          </cell>
          <cell r="AF85">
            <v>9</v>
          </cell>
          <cell r="AG85">
            <v>10</v>
          </cell>
          <cell r="AH85">
            <v>0</v>
          </cell>
          <cell r="AI85">
            <v>0</v>
          </cell>
          <cell r="AJ85">
            <v>0</v>
          </cell>
          <cell r="AK85">
            <v>0</v>
          </cell>
          <cell r="AL85">
            <v>0</v>
          </cell>
          <cell r="AM85">
            <v>55</v>
          </cell>
        </row>
        <row r="86">
          <cell r="W86">
            <v>12</v>
          </cell>
          <cell r="X86">
            <v>1</v>
          </cell>
          <cell r="Y86">
            <v>2</v>
          </cell>
          <cell r="Z86">
            <v>3</v>
          </cell>
          <cell r="AA86">
            <v>4</v>
          </cell>
          <cell r="AB86">
            <v>5</v>
          </cell>
          <cell r="AC86">
            <v>6</v>
          </cell>
          <cell r="AD86">
            <v>7</v>
          </cell>
          <cell r="AE86">
            <v>8</v>
          </cell>
          <cell r="AF86">
            <v>9</v>
          </cell>
          <cell r="AG86">
            <v>10</v>
          </cell>
          <cell r="AH86">
            <v>0</v>
          </cell>
          <cell r="AI86">
            <v>0</v>
          </cell>
          <cell r="AJ86">
            <v>0</v>
          </cell>
          <cell r="AK86">
            <v>0</v>
          </cell>
          <cell r="AL86">
            <v>0</v>
          </cell>
          <cell r="AM86">
            <v>55</v>
          </cell>
        </row>
        <row r="87">
          <cell r="W87">
            <v>13</v>
          </cell>
          <cell r="X87">
            <v>1</v>
          </cell>
          <cell r="Y87">
            <v>2</v>
          </cell>
          <cell r="Z87">
            <v>3</v>
          </cell>
          <cell r="AA87">
            <v>4</v>
          </cell>
          <cell r="AB87">
            <v>5</v>
          </cell>
          <cell r="AC87">
            <v>6</v>
          </cell>
          <cell r="AD87">
            <v>7</v>
          </cell>
          <cell r="AE87">
            <v>8</v>
          </cell>
          <cell r="AF87">
            <v>9</v>
          </cell>
          <cell r="AG87">
            <v>10</v>
          </cell>
          <cell r="AH87">
            <v>0</v>
          </cell>
          <cell r="AI87">
            <v>0</v>
          </cell>
          <cell r="AJ87">
            <v>0</v>
          </cell>
          <cell r="AK87">
            <v>0</v>
          </cell>
          <cell r="AL87">
            <v>0</v>
          </cell>
          <cell r="AM87">
            <v>55</v>
          </cell>
        </row>
        <row r="88">
          <cell r="W88">
            <v>14</v>
          </cell>
          <cell r="X88">
            <v>1</v>
          </cell>
          <cell r="Y88">
            <v>2</v>
          </cell>
          <cell r="Z88">
            <v>3</v>
          </cell>
          <cell r="AA88">
            <v>4</v>
          </cell>
          <cell r="AB88">
            <v>5</v>
          </cell>
          <cell r="AC88">
            <v>6</v>
          </cell>
          <cell r="AD88">
            <v>7</v>
          </cell>
          <cell r="AE88">
            <v>8</v>
          </cell>
          <cell r="AF88">
            <v>9</v>
          </cell>
          <cell r="AG88">
            <v>10</v>
          </cell>
          <cell r="AH88">
            <v>0</v>
          </cell>
          <cell r="AI88">
            <v>0</v>
          </cell>
          <cell r="AJ88">
            <v>0</v>
          </cell>
          <cell r="AK88">
            <v>0</v>
          </cell>
          <cell r="AL88">
            <v>0</v>
          </cell>
          <cell r="AM88">
            <v>55</v>
          </cell>
        </row>
        <row r="89">
          <cell r="W89">
            <v>15</v>
          </cell>
          <cell r="X89">
            <v>1</v>
          </cell>
          <cell r="Y89">
            <v>2</v>
          </cell>
          <cell r="Z89">
            <v>3</v>
          </cell>
          <cell r="AA89">
            <v>4</v>
          </cell>
          <cell r="AB89">
            <v>5</v>
          </cell>
          <cell r="AC89">
            <v>6</v>
          </cell>
          <cell r="AD89">
            <v>7</v>
          </cell>
          <cell r="AE89">
            <v>8</v>
          </cell>
          <cell r="AF89">
            <v>9</v>
          </cell>
          <cell r="AG89">
            <v>10</v>
          </cell>
          <cell r="AH89">
            <v>0</v>
          </cell>
          <cell r="AI89">
            <v>0</v>
          </cell>
          <cell r="AJ89">
            <v>0</v>
          </cell>
          <cell r="AK89">
            <v>0</v>
          </cell>
          <cell r="AL89">
            <v>0</v>
          </cell>
          <cell r="AM89">
            <v>55</v>
          </cell>
        </row>
        <row r="90">
          <cell r="W90">
            <v>16</v>
          </cell>
          <cell r="X90">
            <v>1</v>
          </cell>
          <cell r="Y90">
            <v>2</v>
          </cell>
          <cell r="Z90">
            <v>3</v>
          </cell>
          <cell r="AA90">
            <v>4</v>
          </cell>
          <cell r="AB90">
            <v>5</v>
          </cell>
          <cell r="AC90">
            <v>6</v>
          </cell>
          <cell r="AD90">
            <v>7</v>
          </cell>
          <cell r="AE90">
            <v>8</v>
          </cell>
          <cell r="AF90">
            <v>9</v>
          </cell>
          <cell r="AG90">
            <v>10</v>
          </cell>
          <cell r="AH90">
            <v>0</v>
          </cell>
          <cell r="AI90">
            <v>0</v>
          </cell>
          <cell r="AJ90">
            <v>0</v>
          </cell>
          <cell r="AK90">
            <v>0</v>
          </cell>
          <cell r="AL90">
            <v>0</v>
          </cell>
          <cell r="AM90">
            <v>55</v>
          </cell>
        </row>
        <row r="91">
          <cell r="W91">
            <v>17</v>
          </cell>
          <cell r="X91">
            <v>1</v>
          </cell>
          <cell r="Y91">
            <v>2</v>
          </cell>
          <cell r="Z91">
            <v>3</v>
          </cell>
          <cell r="AA91">
            <v>4</v>
          </cell>
          <cell r="AB91">
            <v>5</v>
          </cell>
          <cell r="AC91">
            <v>6</v>
          </cell>
          <cell r="AD91">
            <v>7</v>
          </cell>
          <cell r="AE91">
            <v>8</v>
          </cell>
          <cell r="AF91">
            <v>9</v>
          </cell>
          <cell r="AG91">
            <v>10</v>
          </cell>
          <cell r="AH91">
            <v>0</v>
          </cell>
          <cell r="AI91">
            <v>0</v>
          </cell>
          <cell r="AJ91">
            <v>0</v>
          </cell>
          <cell r="AK91">
            <v>0</v>
          </cell>
          <cell r="AL91">
            <v>0</v>
          </cell>
          <cell r="AM91">
            <v>55</v>
          </cell>
        </row>
        <row r="92">
          <cell r="W92">
            <v>18</v>
          </cell>
          <cell r="X92">
            <v>1</v>
          </cell>
          <cell r="Y92">
            <v>2</v>
          </cell>
          <cell r="Z92">
            <v>3</v>
          </cell>
          <cell r="AA92">
            <v>4</v>
          </cell>
          <cell r="AB92">
            <v>5</v>
          </cell>
          <cell r="AC92">
            <v>6</v>
          </cell>
          <cell r="AD92">
            <v>7</v>
          </cell>
          <cell r="AE92">
            <v>8</v>
          </cell>
          <cell r="AF92">
            <v>9</v>
          </cell>
          <cell r="AG92">
            <v>10</v>
          </cell>
          <cell r="AH92">
            <v>0</v>
          </cell>
          <cell r="AI92">
            <v>0</v>
          </cell>
          <cell r="AJ92">
            <v>0</v>
          </cell>
          <cell r="AK92">
            <v>0</v>
          </cell>
          <cell r="AL92">
            <v>0</v>
          </cell>
          <cell r="AM92">
            <v>55</v>
          </cell>
        </row>
        <row r="93">
          <cell r="W93">
            <v>19</v>
          </cell>
          <cell r="X93">
            <v>1</v>
          </cell>
          <cell r="Y93">
            <v>2</v>
          </cell>
          <cell r="Z93">
            <v>3</v>
          </cell>
          <cell r="AA93">
            <v>4</v>
          </cell>
          <cell r="AB93">
            <v>5</v>
          </cell>
          <cell r="AC93">
            <v>6</v>
          </cell>
          <cell r="AD93">
            <v>7</v>
          </cell>
          <cell r="AE93">
            <v>8</v>
          </cell>
          <cell r="AF93">
            <v>9</v>
          </cell>
          <cell r="AG93">
            <v>10</v>
          </cell>
          <cell r="AH93">
            <v>0</v>
          </cell>
          <cell r="AI93">
            <v>0</v>
          </cell>
          <cell r="AJ93">
            <v>0</v>
          </cell>
          <cell r="AK93">
            <v>0</v>
          </cell>
          <cell r="AL93">
            <v>0</v>
          </cell>
          <cell r="AM93">
            <v>55</v>
          </cell>
        </row>
        <row r="94">
          <cell r="W94">
            <v>20</v>
          </cell>
          <cell r="X94">
            <v>1</v>
          </cell>
          <cell r="Y94">
            <v>2</v>
          </cell>
          <cell r="Z94">
            <v>3</v>
          </cell>
          <cell r="AA94">
            <v>4</v>
          </cell>
          <cell r="AB94">
            <v>5</v>
          </cell>
          <cell r="AC94">
            <v>6</v>
          </cell>
          <cell r="AD94">
            <v>7</v>
          </cell>
          <cell r="AE94">
            <v>8</v>
          </cell>
          <cell r="AF94">
            <v>9</v>
          </cell>
          <cell r="AG94">
            <v>10</v>
          </cell>
          <cell r="AH94">
            <v>0</v>
          </cell>
          <cell r="AI94">
            <v>0</v>
          </cell>
          <cell r="AJ94">
            <v>0</v>
          </cell>
          <cell r="AK94">
            <v>0</v>
          </cell>
          <cell r="AL94">
            <v>0</v>
          </cell>
          <cell r="AM94">
            <v>55</v>
          </cell>
        </row>
        <row r="95">
          <cell r="W95">
            <v>21</v>
          </cell>
          <cell r="X95">
            <v>1</v>
          </cell>
          <cell r="Y95">
            <v>2</v>
          </cell>
          <cell r="Z95">
            <v>3</v>
          </cell>
          <cell r="AA95">
            <v>4</v>
          </cell>
          <cell r="AB95">
            <v>5</v>
          </cell>
          <cell r="AC95">
            <v>6</v>
          </cell>
          <cell r="AD95">
            <v>7</v>
          </cell>
          <cell r="AE95">
            <v>8</v>
          </cell>
          <cell r="AF95">
            <v>9</v>
          </cell>
          <cell r="AG95">
            <v>10</v>
          </cell>
          <cell r="AH95">
            <v>0</v>
          </cell>
          <cell r="AI95">
            <v>0</v>
          </cell>
          <cell r="AJ95">
            <v>0</v>
          </cell>
          <cell r="AK95">
            <v>0</v>
          </cell>
          <cell r="AL95">
            <v>0</v>
          </cell>
          <cell r="AM95">
            <v>55</v>
          </cell>
        </row>
        <row r="96">
          <cell r="W96">
            <v>22</v>
          </cell>
          <cell r="X96">
            <v>1</v>
          </cell>
          <cell r="Y96">
            <v>2</v>
          </cell>
          <cell r="Z96">
            <v>3</v>
          </cell>
          <cell r="AA96">
            <v>4</v>
          </cell>
          <cell r="AB96">
            <v>5</v>
          </cell>
          <cell r="AC96">
            <v>6</v>
          </cell>
          <cell r="AD96">
            <v>7</v>
          </cell>
          <cell r="AE96">
            <v>8</v>
          </cell>
          <cell r="AF96">
            <v>9</v>
          </cell>
          <cell r="AG96">
            <v>10</v>
          </cell>
          <cell r="AH96">
            <v>0</v>
          </cell>
          <cell r="AI96">
            <v>0</v>
          </cell>
          <cell r="AJ96">
            <v>0</v>
          </cell>
          <cell r="AK96">
            <v>0</v>
          </cell>
          <cell r="AL96">
            <v>0</v>
          </cell>
          <cell r="AM96">
            <v>55</v>
          </cell>
        </row>
        <row r="97">
          <cell r="W97">
            <v>23</v>
          </cell>
          <cell r="X97">
            <v>1</v>
          </cell>
          <cell r="Y97">
            <v>2</v>
          </cell>
          <cell r="Z97">
            <v>3</v>
          </cell>
          <cell r="AA97">
            <v>4</v>
          </cell>
          <cell r="AB97">
            <v>5</v>
          </cell>
          <cell r="AC97">
            <v>6</v>
          </cell>
          <cell r="AD97">
            <v>7</v>
          </cell>
          <cell r="AE97">
            <v>8</v>
          </cell>
          <cell r="AF97">
            <v>9</v>
          </cell>
          <cell r="AG97">
            <v>10</v>
          </cell>
          <cell r="AH97">
            <v>0</v>
          </cell>
          <cell r="AI97">
            <v>0</v>
          </cell>
          <cell r="AJ97">
            <v>0</v>
          </cell>
          <cell r="AK97">
            <v>0</v>
          </cell>
          <cell r="AL97">
            <v>0</v>
          </cell>
          <cell r="AM97">
            <v>55</v>
          </cell>
        </row>
        <row r="98">
          <cell r="W98">
            <v>24</v>
          </cell>
          <cell r="X98">
            <v>1</v>
          </cell>
          <cell r="Y98">
            <v>2</v>
          </cell>
          <cell r="Z98">
            <v>3</v>
          </cell>
          <cell r="AA98">
            <v>4</v>
          </cell>
          <cell r="AB98">
            <v>5</v>
          </cell>
          <cell r="AC98">
            <v>6</v>
          </cell>
          <cell r="AD98">
            <v>7</v>
          </cell>
          <cell r="AE98">
            <v>8</v>
          </cell>
          <cell r="AF98">
            <v>9</v>
          </cell>
          <cell r="AG98">
            <v>10</v>
          </cell>
          <cell r="AH98">
            <v>0</v>
          </cell>
          <cell r="AI98">
            <v>0</v>
          </cell>
          <cell r="AJ98">
            <v>0</v>
          </cell>
          <cell r="AK98">
            <v>0</v>
          </cell>
          <cell r="AL98">
            <v>0</v>
          </cell>
          <cell r="AM98">
            <v>55</v>
          </cell>
        </row>
        <row r="99">
          <cell r="W99">
            <v>25</v>
          </cell>
          <cell r="X99">
            <v>1</v>
          </cell>
          <cell r="Y99">
            <v>2</v>
          </cell>
          <cell r="Z99">
            <v>3</v>
          </cell>
          <cell r="AA99">
            <v>4</v>
          </cell>
          <cell r="AB99">
            <v>5</v>
          </cell>
          <cell r="AC99">
            <v>6</v>
          </cell>
          <cell r="AD99">
            <v>7</v>
          </cell>
          <cell r="AE99">
            <v>8</v>
          </cell>
          <cell r="AF99">
            <v>9</v>
          </cell>
          <cell r="AG99">
            <v>10</v>
          </cell>
          <cell r="AH99">
            <v>0</v>
          </cell>
          <cell r="AI99">
            <v>0</v>
          </cell>
          <cell r="AJ99">
            <v>0</v>
          </cell>
          <cell r="AK99">
            <v>0</v>
          </cell>
          <cell r="AL99">
            <v>0</v>
          </cell>
          <cell r="AM99">
            <v>55</v>
          </cell>
        </row>
        <row r="100">
          <cell r="W100">
            <v>26</v>
          </cell>
          <cell r="X100">
            <v>1</v>
          </cell>
          <cell r="Y100">
            <v>2</v>
          </cell>
          <cell r="Z100">
            <v>3</v>
          </cell>
          <cell r="AA100">
            <v>4</v>
          </cell>
          <cell r="AB100">
            <v>5</v>
          </cell>
          <cell r="AC100">
            <v>6</v>
          </cell>
          <cell r="AD100">
            <v>7</v>
          </cell>
          <cell r="AE100">
            <v>8</v>
          </cell>
          <cell r="AF100">
            <v>9</v>
          </cell>
          <cell r="AG100">
            <v>10</v>
          </cell>
          <cell r="AH100">
            <v>0</v>
          </cell>
          <cell r="AI100">
            <v>0</v>
          </cell>
          <cell r="AJ100">
            <v>0</v>
          </cell>
          <cell r="AK100">
            <v>0</v>
          </cell>
          <cell r="AL100">
            <v>0</v>
          </cell>
          <cell r="AM100">
            <v>55</v>
          </cell>
        </row>
        <row r="101">
          <cell r="W101">
            <v>27</v>
          </cell>
          <cell r="X101">
            <v>1</v>
          </cell>
          <cell r="Y101">
            <v>2</v>
          </cell>
          <cell r="Z101">
            <v>3</v>
          </cell>
          <cell r="AA101">
            <v>4</v>
          </cell>
          <cell r="AB101">
            <v>5</v>
          </cell>
          <cell r="AC101">
            <v>6</v>
          </cell>
          <cell r="AD101">
            <v>7</v>
          </cell>
          <cell r="AE101">
            <v>8</v>
          </cell>
          <cell r="AF101">
            <v>9</v>
          </cell>
          <cell r="AG101">
            <v>10</v>
          </cell>
          <cell r="AH101">
            <v>0</v>
          </cell>
          <cell r="AI101">
            <v>0</v>
          </cell>
          <cell r="AJ101">
            <v>0</v>
          </cell>
          <cell r="AK101">
            <v>0</v>
          </cell>
          <cell r="AL101">
            <v>0</v>
          </cell>
          <cell r="AM101">
            <v>55</v>
          </cell>
        </row>
        <row r="102">
          <cell r="W102">
            <v>28</v>
          </cell>
          <cell r="X102">
            <v>1</v>
          </cell>
          <cell r="Y102">
            <v>2</v>
          </cell>
          <cell r="Z102">
            <v>3</v>
          </cell>
          <cell r="AA102">
            <v>4</v>
          </cell>
          <cell r="AB102">
            <v>5</v>
          </cell>
          <cell r="AC102">
            <v>6</v>
          </cell>
          <cell r="AD102">
            <v>7</v>
          </cell>
          <cell r="AE102">
            <v>8</v>
          </cell>
          <cell r="AF102">
            <v>9</v>
          </cell>
          <cell r="AG102">
            <v>10</v>
          </cell>
          <cell r="AH102">
            <v>0</v>
          </cell>
          <cell r="AI102">
            <v>0</v>
          </cell>
          <cell r="AJ102">
            <v>0</v>
          </cell>
          <cell r="AK102">
            <v>0</v>
          </cell>
          <cell r="AL102">
            <v>0</v>
          </cell>
          <cell r="AM102">
            <v>55</v>
          </cell>
        </row>
        <row r="103">
          <cell r="W103">
            <v>29</v>
          </cell>
          <cell r="X103">
            <v>1</v>
          </cell>
          <cell r="Y103">
            <v>2</v>
          </cell>
          <cell r="Z103">
            <v>3</v>
          </cell>
          <cell r="AA103">
            <v>4</v>
          </cell>
          <cell r="AB103">
            <v>5</v>
          </cell>
          <cell r="AC103">
            <v>6</v>
          </cell>
          <cell r="AD103">
            <v>7</v>
          </cell>
          <cell r="AE103">
            <v>8</v>
          </cell>
          <cell r="AF103">
            <v>9</v>
          </cell>
          <cell r="AG103">
            <v>10</v>
          </cell>
          <cell r="AH103">
            <v>0</v>
          </cell>
          <cell r="AI103">
            <v>0</v>
          </cell>
          <cell r="AJ103">
            <v>0</v>
          </cell>
          <cell r="AK103">
            <v>0</v>
          </cell>
          <cell r="AL103">
            <v>0</v>
          </cell>
          <cell r="AM103">
            <v>55</v>
          </cell>
        </row>
        <row r="104">
          <cell r="W104">
            <v>30</v>
          </cell>
          <cell r="X104">
            <v>1</v>
          </cell>
          <cell r="Y104">
            <v>2</v>
          </cell>
          <cell r="Z104">
            <v>3</v>
          </cell>
          <cell r="AA104">
            <v>4</v>
          </cell>
          <cell r="AB104">
            <v>5</v>
          </cell>
          <cell r="AC104">
            <v>6</v>
          </cell>
          <cell r="AD104">
            <v>7</v>
          </cell>
          <cell r="AE104">
            <v>8</v>
          </cell>
          <cell r="AF104">
            <v>9</v>
          </cell>
          <cell r="AG104">
            <v>10</v>
          </cell>
          <cell r="AH104">
            <v>0</v>
          </cell>
          <cell r="AI104">
            <v>0</v>
          </cell>
          <cell r="AJ104">
            <v>0</v>
          </cell>
          <cell r="AK104">
            <v>0</v>
          </cell>
          <cell r="AL104">
            <v>0</v>
          </cell>
          <cell r="AM104">
            <v>55</v>
          </cell>
        </row>
        <row r="105">
          <cell r="W105">
            <v>31</v>
          </cell>
          <cell r="X105">
            <v>1</v>
          </cell>
          <cell r="Y105">
            <v>2</v>
          </cell>
          <cell r="Z105">
            <v>3</v>
          </cell>
          <cell r="AA105">
            <v>4</v>
          </cell>
          <cell r="AB105">
            <v>5</v>
          </cell>
          <cell r="AC105">
            <v>6</v>
          </cell>
          <cell r="AD105">
            <v>7</v>
          </cell>
          <cell r="AE105">
            <v>8</v>
          </cell>
          <cell r="AF105">
            <v>9</v>
          </cell>
          <cell r="AG105">
            <v>10</v>
          </cell>
          <cell r="AH105">
            <v>0</v>
          </cell>
          <cell r="AI105">
            <v>0</v>
          </cell>
          <cell r="AJ105">
            <v>0</v>
          </cell>
          <cell r="AK105">
            <v>0</v>
          </cell>
          <cell r="AL105">
            <v>0</v>
          </cell>
          <cell r="AM105">
            <v>55</v>
          </cell>
        </row>
        <row r="106">
          <cell r="W106">
            <v>32</v>
          </cell>
          <cell r="X106">
            <v>1</v>
          </cell>
          <cell r="Y106">
            <v>2</v>
          </cell>
          <cell r="Z106">
            <v>3</v>
          </cell>
          <cell r="AA106">
            <v>4</v>
          </cell>
          <cell r="AB106">
            <v>5</v>
          </cell>
          <cell r="AC106">
            <v>6</v>
          </cell>
          <cell r="AD106">
            <v>7</v>
          </cell>
          <cell r="AE106">
            <v>8</v>
          </cell>
          <cell r="AF106">
            <v>9</v>
          </cell>
          <cell r="AG106">
            <v>10</v>
          </cell>
          <cell r="AH106">
            <v>0</v>
          </cell>
          <cell r="AI106">
            <v>0</v>
          </cell>
          <cell r="AJ106">
            <v>0</v>
          </cell>
          <cell r="AK106">
            <v>0</v>
          </cell>
          <cell r="AL106">
            <v>0</v>
          </cell>
          <cell r="AM106">
            <v>55</v>
          </cell>
        </row>
        <row r="107">
          <cell r="W107">
            <v>33</v>
          </cell>
          <cell r="X107">
            <v>1</v>
          </cell>
          <cell r="Y107">
            <v>2</v>
          </cell>
          <cell r="Z107">
            <v>3</v>
          </cell>
          <cell r="AA107">
            <v>4</v>
          </cell>
          <cell r="AB107">
            <v>5</v>
          </cell>
          <cell r="AC107">
            <v>6</v>
          </cell>
          <cell r="AD107">
            <v>7</v>
          </cell>
          <cell r="AE107">
            <v>8</v>
          </cell>
          <cell r="AF107">
            <v>9</v>
          </cell>
          <cell r="AG107">
            <v>10</v>
          </cell>
          <cell r="AH107">
            <v>0</v>
          </cell>
          <cell r="AI107">
            <v>0</v>
          </cell>
          <cell r="AJ107">
            <v>0</v>
          </cell>
          <cell r="AK107">
            <v>0</v>
          </cell>
          <cell r="AL107">
            <v>0</v>
          </cell>
          <cell r="AM107">
            <v>55</v>
          </cell>
        </row>
        <row r="108">
          <cell r="W108">
            <v>34</v>
          </cell>
          <cell r="X108">
            <v>1</v>
          </cell>
          <cell r="Y108">
            <v>2</v>
          </cell>
          <cell r="Z108">
            <v>3</v>
          </cell>
          <cell r="AA108">
            <v>4</v>
          </cell>
          <cell r="AB108">
            <v>5</v>
          </cell>
          <cell r="AC108">
            <v>6</v>
          </cell>
          <cell r="AD108">
            <v>7</v>
          </cell>
          <cell r="AE108">
            <v>8</v>
          </cell>
          <cell r="AF108">
            <v>9</v>
          </cell>
          <cell r="AG108">
            <v>10</v>
          </cell>
          <cell r="AH108">
            <v>0</v>
          </cell>
          <cell r="AI108">
            <v>0</v>
          </cell>
          <cell r="AJ108">
            <v>0</v>
          </cell>
          <cell r="AK108">
            <v>0</v>
          </cell>
          <cell r="AL108">
            <v>0</v>
          </cell>
          <cell r="AM108">
            <v>55</v>
          </cell>
        </row>
        <row r="109">
          <cell r="W109">
            <v>35</v>
          </cell>
          <cell r="X109">
            <v>1</v>
          </cell>
          <cell r="Y109">
            <v>2</v>
          </cell>
          <cell r="Z109">
            <v>3</v>
          </cell>
          <cell r="AA109">
            <v>4</v>
          </cell>
          <cell r="AB109">
            <v>5</v>
          </cell>
          <cell r="AC109">
            <v>6</v>
          </cell>
          <cell r="AD109">
            <v>7</v>
          </cell>
          <cell r="AE109">
            <v>8</v>
          </cell>
          <cell r="AF109">
            <v>9</v>
          </cell>
          <cell r="AG109">
            <v>10</v>
          </cell>
          <cell r="AH109">
            <v>0</v>
          </cell>
          <cell r="AI109">
            <v>0</v>
          </cell>
          <cell r="AJ109">
            <v>0</v>
          </cell>
          <cell r="AK109">
            <v>0</v>
          </cell>
          <cell r="AL109">
            <v>0</v>
          </cell>
          <cell r="AM109">
            <v>55</v>
          </cell>
        </row>
        <row r="110">
          <cell r="W110">
            <v>36</v>
          </cell>
          <cell r="X110">
            <v>1</v>
          </cell>
          <cell r="Y110">
            <v>2</v>
          </cell>
          <cell r="Z110">
            <v>3</v>
          </cell>
          <cell r="AA110">
            <v>4</v>
          </cell>
          <cell r="AB110">
            <v>5</v>
          </cell>
          <cell r="AC110">
            <v>6</v>
          </cell>
          <cell r="AD110">
            <v>7</v>
          </cell>
          <cell r="AE110">
            <v>8</v>
          </cell>
          <cell r="AF110">
            <v>9</v>
          </cell>
          <cell r="AG110">
            <v>10</v>
          </cell>
          <cell r="AH110">
            <v>0</v>
          </cell>
          <cell r="AI110">
            <v>0</v>
          </cell>
          <cell r="AJ110">
            <v>0</v>
          </cell>
          <cell r="AK110">
            <v>0</v>
          </cell>
          <cell r="AL110">
            <v>0</v>
          </cell>
          <cell r="AM110">
            <v>55</v>
          </cell>
        </row>
        <row r="111">
          <cell r="W111">
            <v>37</v>
          </cell>
          <cell r="X111">
            <v>1</v>
          </cell>
          <cell r="Y111">
            <v>2</v>
          </cell>
          <cell r="Z111">
            <v>3</v>
          </cell>
          <cell r="AA111">
            <v>4</v>
          </cell>
          <cell r="AB111">
            <v>5</v>
          </cell>
          <cell r="AC111">
            <v>6</v>
          </cell>
          <cell r="AD111">
            <v>7</v>
          </cell>
          <cell r="AE111">
            <v>8</v>
          </cell>
          <cell r="AF111">
            <v>9</v>
          </cell>
          <cell r="AG111">
            <v>10</v>
          </cell>
          <cell r="AH111">
            <v>0</v>
          </cell>
          <cell r="AI111">
            <v>0</v>
          </cell>
          <cell r="AJ111">
            <v>0</v>
          </cell>
          <cell r="AK111">
            <v>0</v>
          </cell>
          <cell r="AL111">
            <v>0</v>
          </cell>
          <cell r="AM111">
            <v>55</v>
          </cell>
        </row>
        <row r="112">
          <cell r="W112">
            <v>38</v>
          </cell>
          <cell r="X112">
            <v>1</v>
          </cell>
          <cell r="Y112">
            <v>2</v>
          </cell>
          <cell r="Z112">
            <v>3</v>
          </cell>
          <cell r="AA112">
            <v>4</v>
          </cell>
          <cell r="AB112">
            <v>5</v>
          </cell>
          <cell r="AC112">
            <v>6</v>
          </cell>
          <cell r="AD112">
            <v>7</v>
          </cell>
          <cell r="AE112">
            <v>8</v>
          </cell>
          <cell r="AF112">
            <v>9</v>
          </cell>
          <cell r="AG112">
            <v>10</v>
          </cell>
          <cell r="AH112">
            <v>0</v>
          </cell>
          <cell r="AI112">
            <v>0</v>
          </cell>
          <cell r="AJ112">
            <v>0</v>
          </cell>
          <cell r="AK112">
            <v>0</v>
          </cell>
          <cell r="AL112">
            <v>0</v>
          </cell>
          <cell r="AM112">
            <v>55</v>
          </cell>
        </row>
        <row r="113">
          <cell r="W113">
            <v>39</v>
          </cell>
          <cell r="X113">
            <v>1</v>
          </cell>
          <cell r="Y113">
            <v>2</v>
          </cell>
          <cell r="Z113">
            <v>3</v>
          </cell>
          <cell r="AA113">
            <v>4</v>
          </cell>
          <cell r="AB113">
            <v>5</v>
          </cell>
          <cell r="AC113">
            <v>6</v>
          </cell>
          <cell r="AD113">
            <v>7</v>
          </cell>
          <cell r="AE113">
            <v>8</v>
          </cell>
          <cell r="AF113">
            <v>9</v>
          </cell>
          <cell r="AG113">
            <v>10</v>
          </cell>
          <cell r="AH113">
            <v>0</v>
          </cell>
          <cell r="AI113">
            <v>0</v>
          </cell>
          <cell r="AJ113">
            <v>0</v>
          </cell>
          <cell r="AK113">
            <v>0</v>
          </cell>
          <cell r="AL113">
            <v>0</v>
          </cell>
          <cell r="AM113">
            <v>55</v>
          </cell>
        </row>
        <row r="114">
          <cell r="W114">
            <v>40</v>
          </cell>
          <cell r="X114">
            <v>1</v>
          </cell>
          <cell r="Y114">
            <v>2</v>
          </cell>
          <cell r="Z114">
            <v>3</v>
          </cell>
          <cell r="AA114">
            <v>4</v>
          </cell>
          <cell r="AB114">
            <v>5</v>
          </cell>
          <cell r="AC114">
            <v>6</v>
          </cell>
          <cell r="AD114">
            <v>7</v>
          </cell>
          <cell r="AE114">
            <v>8</v>
          </cell>
          <cell r="AF114">
            <v>9</v>
          </cell>
          <cell r="AG114">
            <v>10</v>
          </cell>
          <cell r="AH114">
            <v>0</v>
          </cell>
          <cell r="AI114">
            <v>0</v>
          </cell>
          <cell r="AJ114">
            <v>0</v>
          </cell>
          <cell r="AK114">
            <v>0</v>
          </cell>
          <cell r="AL114">
            <v>0</v>
          </cell>
          <cell r="AM114">
            <v>55</v>
          </cell>
        </row>
        <row r="115">
          <cell r="W115">
            <v>41</v>
          </cell>
          <cell r="X115">
            <v>1</v>
          </cell>
          <cell r="Y115">
            <v>2</v>
          </cell>
          <cell r="Z115">
            <v>3</v>
          </cell>
          <cell r="AA115">
            <v>4</v>
          </cell>
          <cell r="AB115">
            <v>5</v>
          </cell>
          <cell r="AC115">
            <v>6</v>
          </cell>
          <cell r="AD115">
            <v>7</v>
          </cell>
          <cell r="AE115">
            <v>8</v>
          </cell>
          <cell r="AF115">
            <v>9</v>
          </cell>
          <cell r="AG115">
            <v>10</v>
          </cell>
          <cell r="AH115">
            <v>0</v>
          </cell>
          <cell r="AI115">
            <v>0</v>
          </cell>
          <cell r="AJ115">
            <v>0</v>
          </cell>
          <cell r="AK115">
            <v>0</v>
          </cell>
          <cell r="AL115">
            <v>0</v>
          </cell>
          <cell r="AM115">
            <v>55</v>
          </cell>
        </row>
        <row r="116">
          <cell r="W116">
            <v>42</v>
          </cell>
          <cell r="X116">
            <v>1</v>
          </cell>
          <cell r="Y116">
            <v>2</v>
          </cell>
          <cell r="Z116">
            <v>3</v>
          </cell>
          <cell r="AA116">
            <v>4</v>
          </cell>
          <cell r="AB116">
            <v>5</v>
          </cell>
          <cell r="AC116">
            <v>6</v>
          </cell>
          <cell r="AD116">
            <v>7</v>
          </cell>
          <cell r="AE116">
            <v>8</v>
          </cell>
          <cell r="AF116">
            <v>9</v>
          </cell>
          <cell r="AG116">
            <v>10</v>
          </cell>
          <cell r="AH116">
            <v>0</v>
          </cell>
          <cell r="AI116">
            <v>0</v>
          </cell>
          <cell r="AJ116">
            <v>0</v>
          </cell>
          <cell r="AK116">
            <v>0</v>
          </cell>
          <cell r="AL116">
            <v>0</v>
          </cell>
          <cell r="AM116">
            <v>55</v>
          </cell>
        </row>
        <row r="117">
          <cell r="W117">
            <v>43</v>
          </cell>
          <cell r="X117">
            <v>1</v>
          </cell>
          <cell r="Y117">
            <v>2</v>
          </cell>
          <cell r="Z117">
            <v>3</v>
          </cell>
          <cell r="AA117">
            <v>4</v>
          </cell>
          <cell r="AB117">
            <v>5</v>
          </cell>
          <cell r="AC117">
            <v>6</v>
          </cell>
          <cell r="AD117">
            <v>7</v>
          </cell>
          <cell r="AE117">
            <v>8</v>
          </cell>
          <cell r="AF117">
            <v>9</v>
          </cell>
          <cell r="AG117">
            <v>10</v>
          </cell>
          <cell r="AH117">
            <v>0</v>
          </cell>
          <cell r="AI117">
            <v>0</v>
          </cell>
          <cell r="AJ117">
            <v>0</v>
          </cell>
          <cell r="AK117">
            <v>0</v>
          </cell>
          <cell r="AL117">
            <v>0</v>
          </cell>
          <cell r="AM117">
            <v>55</v>
          </cell>
        </row>
        <row r="118">
          <cell r="W118">
            <v>44</v>
          </cell>
          <cell r="X118">
            <v>1</v>
          </cell>
          <cell r="Y118">
            <v>2</v>
          </cell>
          <cell r="Z118">
            <v>3</v>
          </cell>
          <cell r="AA118">
            <v>4</v>
          </cell>
          <cell r="AB118">
            <v>5</v>
          </cell>
          <cell r="AC118">
            <v>6</v>
          </cell>
          <cell r="AD118">
            <v>7</v>
          </cell>
          <cell r="AE118">
            <v>8</v>
          </cell>
          <cell r="AF118">
            <v>9</v>
          </cell>
          <cell r="AG118">
            <v>10</v>
          </cell>
          <cell r="AH118">
            <v>0</v>
          </cell>
          <cell r="AI118">
            <v>0</v>
          </cell>
          <cell r="AJ118">
            <v>0</v>
          </cell>
          <cell r="AK118">
            <v>0</v>
          </cell>
          <cell r="AL118">
            <v>0</v>
          </cell>
          <cell r="AM118">
            <v>55</v>
          </cell>
        </row>
        <row r="119">
          <cell r="W119">
            <v>45</v>
          </cell>
          <cell r="X119">
            <v>1</v>
          </cell>
          <cell r="Y119">
            <v>2</v>
          </cell>
          <cell r="Z119">
            <v>3</v>
          </cell>
          <cell r="AA119">
            <v>4</v>
          </cell>
          <cell r="AB119">
            <v>5</v>
          </cell>
          <cell r="AC119">
            <v>6</v>
          </cell>
          <cell r="AD119">
            <v>7</v>
          </cell>
          <cell r="AE119">
            <v>8</v>
          </cell>
          <cell r="AF119">
            <v>9</v>
          </cell>
          <cell r="AG119">
            <v>10</v>
          </cell>
          <cell r="AH119">
            <v>0</v>
          </cell>
          <cell r="AI119">
            <v>0</v>
          </cell>
          <cell r="AJ119">
            <v>0</v>
          </cell>
          <cell r="AK119">
            <v>0</v>
          </cell>
          <cell r="AL119">
            <v>0</v>
          </cell>
          <cell r="AM119">
            <v>55</v>
          </cell>
        </row>
        <row r="120">
          <cell r="W120">
            <v>46</v>
          </cell>
          <cell r="X120">
            <v>1</v>
          </cell>
          <cell r="Y120">
            <v>2</v>
          </cell>
          <cell r="Z120">
            <v>3</v>
          </cell>
          <cell r="AA120">
            <v>4</v>
          </cell>
          <cell r="AB120">
            <v>5</v>
          </cell>
          <cell r="AC120">
            <v>6</v>
          </cell>
          <cell r="AD120">
            <v>7</v>
          </cell>
          <cell r="AE120">
            <v>8</v>
          </cell>
          <cell r="AF120">
            <v>9</v>
          </cell>
          <cell r="AG120">
            <v>10</v>
          </cell>
          <cell r="AH120">
            <v>0</v>
          </cell>
          <cell r="AI120">
            <v>0</v>
          </cell>
          <cell r="AJ120">
            <v>0</v>
          </cell>
          <cell r="AK120">
            <v>0</v>
          </cell>
          <cell r="AL120">
            <v>0</v>
          </cell>
          <cell r="AM120">
            <v>55</v>
          </cell>
        </row>
        <row r="121">
          <cell r="W121">
            <v>47</v>
          </cell>
          <cell r="X121">
            <v>1</v>
          </cell>
          <cell r="Y121">
            <v>2</v>
          </cell>
          <cell r="Z121">
            <v>3</v>
          </cell>
          <cell r="AA121">
            <v>4</v>
          </cell>
          <cell r="AB121">
            <v>5</v>
          </cell>
          <cell r="AC121">
            <v>6</v>
          </cell>
          <cell r="AD121">
            <v>7</v>
          </cell>
          <cell r="AE121">
            <v>8</v>
          </cell>
          <cell r="AF121">
            <v>9</v>
          </cell>
          <cell r="AG121">
            <v>10</v>
          </cell>
          <cell r="AH121">
            <v>0</v>
          </cell>
          <cell r="AI121">
            <v>0</v>
          </cell>
          <cell r="AJ121">
            <v>0</v>
          </cell>
          <cell r="AK121">
            <v>0</v>
          </cell>
          <cell r="AL121">
            <v>0</v>
          </cell>
          <cell r="AM121">
            <v>55</v>
          </cell>
        </row>
        <row r="122">
          <cell r="W122">
            <v>48</v>
          </cell>
          <cell r="X122">
            <v>1</v>
          </cell>
          <cell r="Y122">
            <v>2</v>
          </cell>
          <cell r="Z122">
            <v>3</v>
          </cell>
          <cell r="AA122">
            <v>4</v>
          </cell>
          <cell r="AB122">
            <v>5</v>
          </cell>
          <cell r="AC122">
            <v>6</v>
          </cell>
          <cell r="AD122">
            <v>7</v>
          </cell>
          <cell r="AE122">
            <v>8</v>
          </cell>
          <cell r="AF122">
            <v>9</v>
          </cell>
          <cell r="AG122">
            <v>10</v>
          </cell>
          <cell r="AH122">
            <v>0</v>
          </cell>
          <cell r="AI122">
            <v>0</v>
          </cell>
          <cell r="AJ122">
            <v>0</v>
          </cell>
          <cell r="AK122">
            <v>0</v>
          </cell>
          <cell r="AL122">
            <v>0</v>
          </cell>
          <cell r="AM122">
            <v>55</v>
          </cell>
        </row>
        <row r="123">
          <cell r="W123">
            <v>49</v>
          </cell>
          <cell r="X123">
            <v>1</v>
          </cell>
          <cell r="Y123">
            <v>2</v>
          </cell>
          <cell r="Z123">
            <v>3</v>
          </cell>
          <cell r="AA123">
            <v>4</v>
          </cell>
          <cell r="AB123">
            <v>5</v>
          </cell>
          <cell r="AC123">
            <v>6</v>
          </cell>
          <cell r="AD123">
            <v>7</v>
          </cell>
          <cell r="AE123">
            <v>8</v>
          </cell>
          <cell r="AF123">
            <v>9</v>
          </cell>
          <cell r="AG123">
            <v>10</v>
          </cell>
          <cell r="AH123">
            <v>0</v>
          </cell>
          <cell r="AI123">
            <v>0</v>
          </cell>
          <cell r="AJ123">
            <v>0</v>
          </cell>
          <cell r="AK123">
            <v>0</v>
          </cell>
          <cell r="AL123">
            <v>0</v>
          </cell>
          <cell r="AM123">
            <v>55</v>
          </cell>
        </row>
        <row r="124">
          <cell r="W124">
            <v>50</v>
          </cell>
          <cell r="X124">
            <v>1</v>
          </cell>
          <cell r="Y124">
            <v>2</v>
          </cell>
          <cell r="Z124">
            <v>3</v>
          </cell>
          <cell r="AA124">
            <v>4</v>
          </cell>
          <cell r="AB124">
            <v>5</v>
          </cell>
          <cell r="AC124">
            <v>6</v>
          </cell>
          <cell r="AD124">
            <v>7</v>
          </cell>
          <cell r="AE124">
            <v>8</v>
          </cell>
          <cell r="AF124">
            <v>9</v>
          </cell>
          <cell r="AG124">
            <v>10</v>
          </cell>
          <cell r="AH124">
            <v>0</v>
          </cell>
          <cell r="AI124">
            <v>0</v>
          </cell>
          <cell r="AJ124">
            <v>0</v>
          </cell>
          <cell r="AK124">
            <v>0</v>
          </cell>
          <cell r="AL124">
            <v>0</v>
          </cell>
          <cell r="AM124">
            <v>55</v>
          </cell>
        </row>
        <row r="125">
          <cell r="W125">
            <v>51</v>
          </cell>
          <cell r="X125">
            <v>1</v>
          </cell>
          <cell r="Y125">
            <v>2</v>
          </cell>
          <cell r="Z125">
            <v>3</v>
          </cell>
          <cell r="AA125">
            <v>4</v>
          </cell>
          <cell r="AB125">
            <v>5</v>
          </cell>
          <cell r="AC125">
            <v>6</v>
          </cell>
          <cell r="AD125">
            <v>7</v>
          </cell>
          <cell r="AE125">
            <v>8</v>
          </cell>
          <cell r="AF125">
            <v>9</v>
          </cell>
          <cell r="AG125">
            <v>10</v>
          </cell>
          <cell r="AH125">
            <v>0</v>
          </cell>
          <cell r="AI125">
            <v>0</v>
          </cell>
          <cell r="AJ125">
            <v>0</v>
          </cell>
          <cell r="AK125">
            <v>0</v>
          </cell>
          <cell r="AL125">
            <v>0</v>
          </cell>
          <cell r="AM125">
            <v>55</v>
          </cell>
        </row>
        <row r="126">
          <cell r="W126">
            <v>52</v>
          </cell>
          <cell r="X126">
            <v>1</v>
          </cell>
          <cell r="Y126">
            <v>2</v>
          </cell>
          <cell r="Z126">
            <v>3</v>
          </cell>
          <cell r="AA126">
            <v>4</v>
          </cell>
          <cell r="AB126">
            <v>5</v>
          </cell>
          <cell r="AC126">
            <v>6</v>
          </cell>
          <cell r="AD126">
            <v>7</v>
          </cell>
          <cell r="AE126">
            <v>8</v>
          </cell>
          <cell r="AF126">
            <v>9</v>
          </cell>
          <cell r="AG126">
            <v>10</v>
          </cell>
          <cell r="AH126">
            <v>0</v>
          </cell>
          <cell r="AI126">
            <v>0</v>
          </cell>
          <cell r="AJ126">
            <v>0</v>
          </cell>
          <cell r="AK126">
            <v>0</v>
          </cell>
          <cell r="AL126">
            <v>0</v>
          </cell>
          <cell r="AM126">
            <v>55</v>
          </cell>
        </row>
        <row r="127">
          <cell r="W127">
            <v>53</v>
          </cell>
          <cell r="X127">
            <v>1</v>
          </cell>
          <cell r="Y127">
            <v>2</v>
          </cell>
          <cell r="Z127">
            <v>3</v>
          </cell>
          <cell r="AA127">
            <v>4</v>
          </cell>
          <cell r="AB127">
            <v>5</v>
          </cell>
          <cell r="AC127">
            <v>6</v>
          </cell>
          <cell r="AD127">
            <v>7</v>
          </cell>
          <cell r="AE127">
            <v>8</v>
          </cell>
          <cell r="AF127">
            <v>9</v>
          </cell>
          <cell r="AG127">
            <v>10</v>
          </cell>
          <cell r="AH127">
            <v>0</v>
          </cell>
          <cell r="AI127">
            <v>0</v>
          </cell>
          <cell r="AJ127">
            <v>0</v>
          </cell>
          <cell r="AK127">
            <v>0</v>
          </cell>
          <cell r="AL127">
            <v>0</v>
          </cell>
          <cell r="AM127">
            <v>55</v>
          </cell>
        </row>
        <row r="128">
          <cell r="W128">
            <v>54</v>
          </cell>
          <cell r="X128">
            <v>1</v>
          </cell>
          <cell r="Y128">
            <v>2</v>
          </cell>
          <cell r="Z128">
            <v>3</v>
          </cell>
          <cell r="AA128">
            <v>4</v>
          </cell>
          <cell r="AB128">
            <v>5</v>
          </cell>
          <cell r="AC128">
            <v>6</v>
          </cell>
          <cell r="AD128">
            <v>7</v>
          </cell>
          <cell r="AE128">
            <v>8</v>
          </cell>
          <cell r="AF128">
            <v>9</v>
          </cell>
          <cell r="AG128">
            <v>10</v>
          </cell>
          <cell r="AH128">
            <v>0</v>
          </cell>
          <cell r="AI128">
            <v>0</v>
          </cell>
          <cell r="AJ128">
            <v>0</v>
          </cell>
          <cell r="AK128">
            <v>0</v>
          </cell>
          <cell r="AL128">
            <v>0</v>
          </cell>
          <cell r="AM128">
            <v>55</v>
          </cell>
        </row>
        <row r="129">
          <cell r="W129">
            <v>55</v>
          </cell>
          <cell r="X129">
            <v>1</v>
          </cell>
          <cell r="Y129">
            <v>2</v>
          </cell>
          <cell r="Z129">
            <v>3</v>
          </cell>
          <cell r="AA129">
            <v>4</v>
          </cell>
          <cell r="AB129">
            <v>5</v>
          </cell>
          <cell r="AC129">
            <v>6</v>
          </cell>
          <cell r="AD129">
            <v>7</v>
          </cell>
          <cell r="AE129">
            <v>8</v>
          </cell>
          <cell r="AF129">
            <v>9</v>
          </cell>
          <cell r="AG129">
            <v>10</v>
          </cell>
          <cell r="AH129">
            <v>0</v>
          </cell>
          <cell r="AI129">
            <v>0</v>
          </cell>
          <cell r="AJ129">
            <v>0</v>
          </cell>
          <cell r="AK129">
            <v>0</v>
          </cell>
          <cell r="AL129">
            <v>0</v>
          </cell>
          <cell r="AM129">
            <v>55</v>
          </cell>
        </row>
        <row r="130">
          <cell r="W130">
            <v>56</v>
          </cell>
          <cell r="X130">
            <v>1</v>
          </cell>
          <cell r="Y130">
            <v>2</v>
          </cell>
          <cell r="Z130">
            <v>3</v>
          </cell>
          <cell r="AA130">
            <v>4</v>
          </cell>
          <cell r="AB130">
            <v>5</v>
          </cell>
          <cell r="AC130">
            <v>6</v>
          </cell>
          <cell r="AD130">
            <v>7</v>
          </cell>
          <cell r="AE130">
            <v>8</v>
          </cell>
          <cell r="AF130">
            <v>9</v>
          </cell>
          <cell r="AG130">
            <v>10</v>
          </cell>
          <cell r="AH130">
            <v>0</v>
          </cell>
          <cell r="AI130">
            <v>0</v>
          </cell>
          <cell r="AJ130">
            <v>0</v>
          </cell>
          <cell r="AK130">
            <v>0</v>
          </cell>
          <cell r="AL130">
            <v>0</v>
          </cell>
          <cell r="AM130">
            <v>55</v>
          </cell>
        </row>
        <row r="131">
          <cell r="W131">
            <v>57</v>
          </cell>
          <cell r="X131">
            <v>1</v>
          </cell>
          <cell r="Y131">
            <v>2</v>
          </cell>
          <cell r="Z131">
            <v>3</v>
          </cell>
          <cell r="AA131">
            <v>4</v>
          </cell>
          <cell r="AB131">
            <v>5</v>
          </cell>
          <cell r="AC131">
            <v>6</v>
          </cell>
          <cell r="AD131">
            <v>7</v>
          </cell>
          <cell r="AE131">
            <v>8</v>
          </cell>
          <cell r="AF131">
            <v>9</v>
          </cell>
          <cell r="AG131">
            <v>10</v>
          </cell>
          <cell r="AH131">
            <v>0</v>
          </cell>
          <cell r="AI131">
            <v>0</v>
          </cell>
          <cell r="AJ131">
            <v>0</v>
          </cell>
          <cell r="AK131">
            <v>0</v>
          </cell>
          <cell r="AL131">
            <v>0</v>
          </cell>
          <cell r="AM131">
            <v>55</v>
          </cell>
        </row>
        <row r="132">
          <cell r="W132">
            <v>58</v>
          </cell>
          <cell r="X132">
            <v>1</v>
          </cell>
          <cell r="Y132">
            <v>2</v>
          </cell>
          <cell r="Z132">
            <v>3</v>
          </cell>
          <cell r="AA132">
            <v>4</v>
          </cell>
          <cell r="AB132">
            <v>5</v>
          </cell>
          <cell r="AC132">
            <v>6</v>
          </cell>
          <cell r="AD132">
            <v>7</v>
          </cell>
          <cell r="AE132">
            <v>8</v>
          </cell>
          <cell r="AF132">
            <v>9</v>
          </cell>
          <cell r="AG132">
            <v>10</v>
          </cell>
          <cell r="AH132">
            <v>0</v>
          </cell>
          <cell r="AI132">
            <v>0</v>
          </cell>
          <cell r="AJ132">
            <v>0</v>
          </cell>
          <cell r="AK132">
            <v>0</v>
          </cell>
          <cell r="AL132">
            <v>0</v>
          </cell>
          <cell r="AM132">
            <v>55</v>
          </cell>
        </row>
        <row r="133">
          <cell r="W133">
            <v>59</v>
          </cell>
          <cell r="X133">
            <v>1</v>
          </cell>
          <cell r="Y133">
            <v>2</v>
          </cell>
          <cell r="Z133">
            <v>3</v>
          </cell>
          <cell r="AA133">
            <v>4</v>
          </cell>
          <cell r="AB133">
            <v>5</v>
          </cell>
          <cell r="AC133">
            <v>6</v>
          </cell>
          <cell r="AD133">
            <v>7</v>
          </cell>
          <cell r="AE133">
            <v>8</v>
          </cell>
          <cell r="AF133">
            <v>9</v>
          </cell>
          <cell r="AG133">
            <v>10</v>
          </cell>
          <cell r="AH133">
            <v>0</v>
          </cell>
          <cell r="AI133">
            <v>0</v>
          </cell>
          <cell r="AJ133">
            <v>0</v>
          </cell>
          <cell r="AK133">
            <v>0</v>
          </cell>
          <cell r="AL133">
            <v>0</v>
          </cell>
          <cell r="AM133">
            <v>55</v>
          </cell>
        </row>
        <row r="134">
          <cell r="W134">
            <v>60</v>
          </cell>
          <cell r="X134">
            <v>1</v>
          </cell>
          <cell r="Y134">
            <v>2</v>
          </cell>
          <cell r="Z134">
            <v>3</v>
          </cell>
          <cell r="AA134">
            <v>4</v>
          </cell>
          <cell r="AB134">
            <v>5</v>
          </cell>
          <cell r="AC134">
            <v>6</v>
          </cell>
          <cell r="AD134">
            <v>7</v>
          </cell>
          <cell r="AE134">
            <v>8</v>
          </cell>
          <cell r="AF134">
            <v>9</v>
          </cell>
          <cell r="AG134">
            <v>10</v>
          </cell>
          <cell r="AH134">
            <v>0</v>
          </cell>
          <cell r="AI134">
            <v>0</v>
          </cell>
          <cell r="AJ134">
            <v>0</v>
          </cell>
          <cell r="AK134">
            <v>0</v>
          </cell>
          <cell r="AL134">
            <v>0</v>
          </cell>
          <cell r="AM134">
            <v>55</v>
          </cell>
        </row>
        <row r="135">
          <cell r="W135">
            <v>61</v>
          </cell>
          <cell r="X135">
            <v>1</v>
          </cell>
          <cell r="Y135">
            <v>2</v>
          </cell>
          <cell r="Z135">
            <v>3</v>
          </cell>
          <cell r="AA135">
            <v>4</v>
          </cell>
          <cell r="AB135">
            <v>5</v>
          </cell>
          <cell r="AC135">
            <v>6</v>
          </cell>
          <cell r="AD135">
            <v>7</v>
          </cell>
          <cell r="AE135">
            <v>8</v>
          </cell>
          <cell r="AF135">
            <v>9</v>
          </cell>
          <cell r="AG135">
            <v>10</v>
          </cell>
          <cell r="AH135">
            <v>0</v>
          </cell>
          <cell r="AI135">
            <v>0</v>
          </cell>
          <cell r="AJ135">
            <v>0</v>
          </cell>
          <cell r="AK135">
            <v>0</v>
          </cell>
          <cell r="AL135">
            <v>0</v>
          </cell>
          <cell r="AM135">
            <v>55</v>
          </cell>
        </row>
        <row r="136">
          <cell r="W136">
            <v>62</v>
          </cell>
          <cell r="X136">
            <v>1</v>
          </cell>
          <cell r="Y136">
            <v>2</v>
          </cell>
          <cell r="Z136">
            <v>3</v>
          </cell>
          <cell r="AA136">
            <v>4</v>
          </cell>
          <cell r="AB136">
            <v>5</v>
          </cell>
          <cell r="AC136">
            <v>6</v>
          </cell>
          <cell r="AD136">
            <v>7</v>
          </cell>
          <cell r="AE136">
            <v>8</v>
          </cell>
          <cell r="AF136">
            <v>9</v>
          </cell>
          <cell r="AG136">
            <v>10</v>
          </cell>
          <cell r="AH136">
            <v>0</v>
          </cell>
          <cell r="AI136">
            <v>0</v>
          </cell>
          <cell r="AJ136">
            <v>0</v>
          </cell>
          <cell r="AK136">
            <v>0</v>
          </cell>
          <cell r="AL136">
            <v>0</v>
          </cell>
          <cell r="AM136">
            <v>55</v>
          </cell>
        </row>
        <row r="137">
          <cell r="W137">
            <v>63</v>
          </cell>
          <cell r="X137">
            <v>1</v>
          </cell>
          <cell r="Y137">
            <v>2</v>
          </cell>
          <cell r="Z137">
            <v>3</v>
          </cell>
          <cell r="AA137">
            <v>4</v>
          </cell>
          <cell r="AB137">
            <v>5</v>
          </cell>
          <cell r="AC137">
            <v>6</v>
          </cell>
          <cell r="AD137">
            <v>7</v>
          </cell>
          <cell r="AE137">
            <v>8</v>
          </cell>
          <cell r="AF137">
            <v>9</v>
          </cell>
          <cell r="AG137">
            <v>10</v>
          </cell>
          <cell r="AH137">
            <v>0</v>
          </cell>
          <cell r="AI137">
            <v>0</v>
          </cell>
          <cell r="AJ137">
            <v>0</v>
          </cell>
          <cell r="AK137">
            <v>0</v>
          </cell>
          <cell r="AL137">
            <v>0</v>
          </cell>
          <cell r="AM137">
            <v>55</v>
          </cell>
        </row>
        <row r="138">
          <cell r="W138">
            <v>64</v>
          </cell>
          <cell r="X138">
            <v>1</v>
          </cell>
          <cell r="Y138">
            <v>2</v>
          </cell>
          <cell r="Z138">
            <v>3</v>
          </cell>
          <cell r="AA138">
            <v>4</v>
          </cell>
          <cell r="AB138">
            <v>5</v>
          </cell>
          <cell r="AC138">
            <v>6</v>
          </cell>
          <cell r="AD138">
            <v>7</v>
          </cell>
          <cell r="AE138">
            <v>8</v>
          </cell>
          <cell r="AF138">
            <v>9</v>
          </cell>
          <cell r="AG138">
            <v>10</v>
          </cell>
          <cell r="AH138">
            <v>0</v>
          </cell>
          <cell r="AI138">
            <v>0</v>
          </cell>
          <cell r="AJ138">
            <v>0</v>
          </cell>
          <cell r="AK138">
            <v>0</v>
          </cell>
          <cell r="AL138">
            <v>0</v>
          </cell>
          <cell r="AM138">
            <v>55</v>
          </cell>
        </row>
        <row r="139">
          <cell r="W139">
            <v>65</v>
          </cell>
          <cell r="X139">
            <v>1</v>
          </cell>
          <cell r="Y139">
            <v>2</v>
          </cell>
          <cell r="Z139">
            <v>3</v>
          </cell>
          <cell r="AA139">
            <v>4</v>
          </cell>
          <cell r="AB139">
            <v>5</v>
          </cell>
          <cell r="AC139">
            <v>6</v>
          </cell>
          <cell r="AD139">
            <v>7</v>
          </cell>
          <cell r="AE139">
            <v>8</v>
          </cell>
          <cell r="AF139">
            <v>9</v>
          </cell>
          <cell r="AG139">
            <v>10</v>
          </cell>
          <cell r="AH139">
            <v>0</v>
          </cell>
          <cell r="AI139">
            <v>0</v>
          </cell>
          <cell r="AJ139">
            <v>0</v>
          </cell>
          <cell r="AK139">
            <v>0</v>
          </cell>
          <cell r="AL139">
            <v>0</v>
          </cell>
          <cell r="AM139">
            <v>55</v>
          </cell>
        </row>
        <row r="140">
          <cell r="W140">
            <v>66</v>
          </cell>
          <cell r="X140">
            <v>1</v>
          </cell>
          <cell r="Y140">
            <v>2</v>
          </cell>
          <cell r="Z140">
            <v>3</v>
          </cell>
          <cell r="AA140">
            <v>4</v>
          </cell>
          <cell r="AB140">
            <v>5</v>
          </cell>
          <cell r="AC140">
            <v>6</v>
          </cell>
          <cell r="AD140">
            <v>7</v>
          </cell>
          <cell r="AE140">
            <v>8</v>
          </cell>
          <cell r="AF140">
            <v>9</v>
          </cell>
          <cell r="AG140">
            <v>10</v>
          </cell>
          <cell r="AH140">
            <v>0</v>
          </cell>
          <cell r="AI140">
            <v>0</v>
          </cell>
          <cell r="AJ140">
            <v>0</v>
          </cell>
          <cell r="AK140">
            <v>0</v>
          </cell>
          <cell r="AL140">
            <v>0</v>
          </cell>
          <cell r="AM140">
            <v>55</v>
          </cell>
        </row>
        <row r="141">
          <cell r="W141">
            <v>67</v>
          </cell>
          <cell r="X141">
            <v>1</v>
          </cell>
          <cell r="Y141">
            <v>2</v>
          </cell>
          <cell r="Z141">
            <v>3</v>
          </cell>
          <cell r="AA141">
            <v>4</v>
          </cell>
          <cell r="AB141">
            <v>5</v>
          </cell>
          <cell r="AC141">
            <v>6</v>
          </cell>
          <cell r="AD141">
            <v>7</v>
          </cell>
          <cell r="AE141">
            <v>8</v>
          </cell>
          <cell r="AF141">
            <v>9</v>
          </cell>
          <cell r="AG141">
            <v>10</v>
          </cell>
          <cell r="AH141">
            <v>0</v>
          </cell>
          <cell r="AI141">
            <v>0</v>
          </cell>
          <cell r="AJ141">
            <v>0</v>
          </cell>
          <cell r="AK141">
            <v>0</v>
          </cell>
          <cell r="AL141">
            <v>0</v>
          </cell>
          <cell r="AM141">
            <v>55</v>
          </cell>
        </row>
        <row r="142">
          <cell r="W142">
            <v>68</v>
          </cell>
          <cell r="X142">
            <v>1</v>
          </cell>
          <cell r="Y142">
            <v>2</v>
          </cell>
          <cell r="Z142">
            <v>3</v>
          </cell>
          <cell r="AA142">
            <v>4</v>
          </cell>
          <cell r="AB142">
            <v>5</v>
          </cell>
          <cell r="AC142">
            <v>6</v>
          </cell>
          <cell r="AD142">
            <v>7</v>
          </cell>
          <cell r="AE142">
            <v>8</v>
          </cell>
          <cell r="AF142">
            <v>9</v>
          </cell>
          <cell r="AG142">
            <v>10</v>
          </cell>
          <cell r="AH142">
            <v>0</v>
          </cell>
          <cell r="AI142">
            <v>0</v>
          </cell>
          <cell r="AJ142">
            <v>0</v>
          </cell>
          <cell r="AK142">
            <v>0</v>
          </cell>
          <cell r="AL142">
            <v>0</v>
          </cell>
          <cell r="AM142">
            <v>55</v>
          </cell>
        </row>
        <row r="143">
          <cell r="W143">
            <v>69</v>
          </cell>
          <cell r="X143">
            <v>1</v>
          </cell>
          <cell r="Y143">
            <v>2</v>
          </cell>
          <cell r="Z143">
            <v>3</v>
          </cell>
          <cell r="AA143">
            <v>4</v>
          </cell>
          <cell r="AB143">
            <v>5</v>
          </cell>
          <cell r="AC143">
            <v>6</v>
          </cell>
          <cell r="AD143">
            <v>7</v>
          </cell>
          <cell r="AE143">
            <v>8</v>
          </cell>
          <cell r="AF143">
            <v>9</v>
          </cell>
          <cell r="AG143">
            <v>10</v>
          </cell>
          <cell r="AH143">
            <v>0</v>
          </cell>
          <cell r="AI143">
            <v>0</v>
          </cell>
          <cell r="AJ143">
            <v>0</v>
          </cell>
          <cell r="AK143">
            <v>0</v>
          </cell>
          <cell r="AL143">
            <v>0</v>
          </cell>
          <cell r="AM143">
            <v>55</v>
          </cell>
        </row>
        <row r="144">
          <cell r="W144">
            <v>70</v>
          </cell>
          <cell r="X144">
            <v>1</v>
          </cell>
          <cell r="Y144">
            <v>2</v>
          </cell>
          <cell r="Z144">
            <v>3</v>
          </cell>
          <cell r="AA144">
            <v>4</v>
          </cell>
          <cell r="AB144">
            <v>5</v>
          </cell>
          <cell r="AC144">
            <v>6</v>
          </cell>
          <cell r="AD144">
            <v>7</v>
          </cell>
          <cell r="AE144">
            <v>8</v>
          </cell>
          <cell r="AF144">
            <v>9</v>
          </cell>
          <cell r="AG144">
            <v>10</v>
          </cell>
          <cell r="AH144">
            <v>0</v>
          </cell>
          <cell r="AI144">
            <v>0</v>
          </cell>
          <cell r="AJ144">
            <v>0</v>
          </cell>
          <cell r="AK144">
            <v>0</v>
          </cell>
          <cell r="AL144">
            <v>0</v>
          </cell>
          <cell r="AM144">
            <v>55</v>
          </cell>
        </row>
        <row r="145">
          <cell r="W145">
            <v>71</v>
          </cell>
          <cell r="X145">
            <v>1</v>
          </cell>
          <cell r="Y145">
            <v>2</v>
          </cell>
          <cell r="Z145">
            <v>3</v>
          </cell>
          <cell r="AA145">
            <v>4</v>
          </cell>
          <cell r="AB145">
            <v>5</v>
          </cell>
          <cell r="AC145">
            <v>6</v>
          </cell>
          <cell r="AD145">
            <v>7</v>
          </cell>
          <cell r="AE145">
            <v>8</v>
          </cell>
          <cell r="AF145">
            <v>9</v>
          </cell>
          <cell r="AG145">
            <v>10</v>
          </cell>
          <cell r="AH145">
            <v>0</v>
          </cell>
          <cell r="AI145">
            <v>0</v>
          </cell>
          <cell r="AJ145">
            <v>0</v>
          </cell>
          <cell r="AK145">
            <v>0</v>
          </cell>
          <cell r="AL145">
            <v>0</v>
          </cell>
          <cell r="AM145">
            <v>55</v>
          </cell>
        </row>
        <row r="146">
          <cell r="W146">
            <v>72</v>
          </cell>
          <cell r="X146">
            <v>1</v>
          </cell>
          <cell r="Y146">
            <v>2</v>
          </cell>
          <cell r="Z146">
            <v>3</v>
          </cell>
          <cell r="AA146">
            <v>4</v>
          </cell>
          <cell r="AB146">
            <v>5</v>
          </cell>
          <cell r="AC146">
            <v>6</v>
          </cell>
          <cell r="AD146">
            <v>7</v>
          </cell>
          <cell r="AE146">
            <v>8</v>
          </cell>
          <cell r="AF146">
            <v>9</v>
          </cell>
          <cell r="AG146">
            <v>10</v>
          </cell>
          <cell r="AH146">
            <v>0</v>
          </cell>
          <cell r="AI146">
            <v>0</v>
          </cell>
          <cell r="AJ146">
            <v>0</v>
          </cell>
          <cell r="AK146">
            <v>0</v>
          </cell>
          <cell r="AL146">
            <v>0</v>
          </cell>
          <cell r="AM146">
            <v>55</v>
          </cell>
        </row>
        <row r="147">
          <cell r="W147">
            <v>73</v>
          </cell>
          <cell r="X147">
            <v>1</v>
          </cell>
          <cell r="Y147">
            <v>2</v>
          </cell>
          <cell r="Z147">
            <v>3</v>
          </cell>
          <cell r="AA147">
            <v>4</v>
          </cell>
          <cell r="AB147">
            <v>5</v>
          </cell>
          <cell r="AC147">
            <v>6</v>
          </cell>
          <cell r="AD147">
            <v>7</v>
          </cell>
          <cell r="AE147">
            <v>8</v>
          </cell>
          <cell r="AF147">
            <v>9</v>
          </cell>
          <cell r="AG147">
            <v>10</v>
          </cell>
          <cell r="AH147">
            <v>0</v>
          </cell>
          <cell r="AI147">
            <v>0</v>
          </cell>
          <cell r="AJ147">
            <v>0</v>
          </cell>
          <cell r="AK147">
            <v>0</v>
          </cell>
          <cell r="AL147">
            <v>0</v>
          </cell>
          <cell r="AM147">
            <v>55</v>
          </cell>
        </row>
        <row r="148">
          <cell r="W148">
            <v>74</v>
          </cell>
          <cell r="X148">
            <v>1</v>
          </cell>
          <cell r="Y148">
            <v>2</v>
          </cell>
          <cell r="Z148">
            <v>3</v>
          </cell>
          <cell r="AA148">
            <v>4</v>
          </cell>
          <cell r="AB148">
            <v>5</v>
          </cell>
          <cell r="AC148">
            <v>6</v>
          </cell>
          <cell r="AD148">
            <v>7</v>
          </cell>
          <cell r="AE148">
            <v>8</v>
          </cell>
          <cell r="AF148">
            <v>9</v>
          </cell>
          <cell r="AG148">
            <v>10</v>
          </cell>
          <cell r="AH148">
            <v>0</v>
          </cell>
          <cell r="AI148">
            <v>0</v>
          </cell>
          <cell r="AJ148">
            <v>0</v>
          </cell>
          <cell r="AK148">
            <v>0</v>
          </cell>
          <cell r="AL148">
            <v>0</v>
          </cell>
          <cell r="AM148">
            <v>55</v>
          </cell>
        </row>
        <row r="149">
          <cell r="W149">
            <v>75</v>
          </cell>
          <cell r="X149">
            <v>1</v>
          </cell>
          <cell r="Y149">
            <v>2</v>
          </cell>
          <cell r="Z149">
            <v>3</v>
          </cell>
          <cell r="AA149">
            <v>4</v>
          </cell>
          <cell r="AB149">
            <v>5</v>
          </cell>
          <cell r="AC149">
            <v>6</v>
          </cell>
          <cell r="AD149">
            <v>7</v>
          </cell>
          <cell r="AE149">
            <v>8</v>
          </cell>
          <cell r="AF149">
            <v>9</v>
          </cell>
          <cell r="AG149">
            <v>10</v>
          </cell>
          <cell r="AH149">
            <v>0</v>
          </cell>
          <cell r="AI149">
            <v>0</v>
          </cell>
          <cell r="AJ149">
            <v>0</v>
          </cell>
          <cell r="AK149">
            <v>0</v>
          </cell>
          <cell r="AL149">
            <v>0</v>
          </cell>
          <cell r="AM149">
            <v>55</v>
          </cell>
        </row>
        <row r="150">
          <cell r="W150">
            <v>76</v>
          </cell>
          <cell r="X150">
            <v>1</v>
          </cell>
          <cell r="Y150">
            <v>2</v>
          </cell>
          <cell r="Z150">
            <v>3</v>
          </cell>
          <cell r="AA150">
            <v>4</v>
          </cell>
          <cell r="AB150">
            <v>5</v>
          </cell>
          <cell r="AC150">
            <v>6</v>
          </cell>
          <cell r="AD150">
            <v>7</v>
          </cell>
          <cell r="AE150">
            <v>8</v>
          </cell>
          <cell r="AF150">
            <v>9</v>
          </cell>
          <cell r="AG150">
            <v>10</v>
          </cell>
          <cell r="AH150">
            <v>0</v>
          </cell>
          <cell r="AI150">
            <v>0</v>
          </cell>
          <cell r="AJ150">
            <v>0</v>
          </cell>
          <cell r="AK150">
            <v>0</v>
          </cell>
          <cell r="AL150">
            <v>0</v>
          </cell>
          <cell r="AM150">
            <v>55</v>
          </cell>
        </row>
        <row r="151">
          <cell r="W151">
            <v>77</v>
          </cell>
          <cell r="X151">
            <v>1</v>
          </cell>
          <cell r="Y151">
            <v>2</v>
          </cell>
          <cell r="Z151">
            <v>3</v>
          </cell>
          <cell r="AA151">
            <v>4</v>
          </cell>
          <cell r="AB151">
            <v>5</v>
          </cell>
          <cell r="AC151">
            <v>6</v>
          </cell>
          <cell r="AD151">
            <v>7</v>
          </cell>
          <cell r="AE151">
            <v>8</v>
          </cell>
          <cell r="AF151">
            <v>9</v>
          </cell>
          <cell r="AG151">
            <v>10</v>
          </cell>
          <cell r="AH151">
            <v>0</v>
          </cell>
          <cell r="AI151">
            <v>0</v>
          </cell>
          <cell r="AJ151">
            <v>0</v>
          </cell>
          <cell r="AK151">
            <v>0</v>
          </cell>
          <cell r="AL151">
            <v>0</v>
          </cell>
          <cell r="AM151">
            <v>55</v>
          </cell>
        </row>
        <row r="152">
          <cell r="W152">
            <v>78</v>
          </cell>
          <cell r="X152">
            <v>1</v>
          </cell>
          <cell r="Y152">
            <v>2</v>
          </cell>
          <cell r="Z152">
            <v>3</v>
          </cell>
          <cell r="AA152">
            <v>4</v>
          </cell>
          <cell r="AB152">
            <v>5</v>
          </cell>
          <cell r="AC152">
            <v>6</v>
          </cell>
          <cell r="AD152">
            <v>7</v>
          </cell>
          <cell r="AE152">
            <v>8</v>
          </cell>
          <cell r="AF152">
            <v>9</v>
          </cell>
          <cell r="AG152">
            <v>10</v>
          </cell>
          <cell r="AH152">
            <v>0</v>
          </cell>
          <cell r="AI152">
            <v>0</v>
          </cell>
          <cell r="AJ152">
            <v>0</v>
          </cell>
          <cell r="AK152">
            <v>0</v>
          </cell>
          <cell r="AL152">
            <v>0</v>
          </cell>
          <cell r="AM152">
            <v>55</v>
          </cell>
        </row>
        <row r="153">
          <cell r="W153">
            <v>79</v>
          </cell>
          <cell r="X153">
            <v>1</v>
          </cell>
          <cell r="Y153">
            <v>2</v>
          </cell>
          <cell r="Z153">
            <v>3</v>
          </cell>
          <cell r="AA153">
            <v>4</v>
          </cell>
          <cell r="AB153">
            <v>5</v>
          </cell>
          <cell r="AC153">
            <v>6</v>
          </cell>
          <cell r="AD153">
            <v>7</v>
          </cell>
          <cell r="AE153">
            <v>8</v>
          </cell>
          <cell r="AF153">
            <v>9</v>
          </cell>
          <cell r="AG153">
            <v>10</v>
          </cell>
          <cell r="AH153">
            <v>0</v>
          </cell>
          <cell r="AI153">
            <v>0</v>
          </cell>
          <cell r="AJ153">
            <v>0</v>
          </cell>
          <cell r="AK153">
            <v>0</v>
          </cell>
          <cell r="AL153">
            <v>0</v>
          </cell>
          <cell r="AM153">
            <v>55</v>
          </cell>
        </row>
        <row r="154">
          <cell r="W154">
            <v>80</v>
          </cell>
          <cell r="X154">
            <v>1</v>
          </cell>
          <cell r="Y154">
            <v>2</v>
          </cell>
          <cell r="Z154">
            <v>3</v>
          </cell>
          <cell r="AA154">
            <v>4</v>
          </cell>
          <cell r="AB154">
            <v>5</v>
          </cell>
          <cell r="AC154">
            <v>6</v>
          </cell>
          <cell r="AD154">
            <v>7</v>
          </cell>
          <cell r="AE154">
            <v>8</v>
          </cell>
          <cell r="AF154">
            <v>9</v>
          </cell>
          <cell r="AG154">
            <v>10</v>
          </cell>
          <cell r="AH154">
            <v>0</v>
          </cell>
          <cell r="AI154">
            <v>0</v>
          </cell>
          <cell r="AJ154">
            <v>0</v>
          </cell>
          <cell r="AK154">
            <v>0</v>
          </cell>
          <cell r="AL154">
            <v>0</v>
          </cell>
          <cell r="AM154">
            <v>55</v>
          </cell>
        </row>
        <row r="155">
          <cell r="W155">
            <v>81</v>
          </cell>
          <cell r="X155">
            <v>1</v>
          </cell>
          <cell r="Y155">
            <v>2</v>
          </cell>
          <cell r="Z155">
            <v>3</v>
          </cell>
          <cell r="AA155">
            <v>4</v>
          </cell>
          <cell r="AB155">
            <v>5</v>
          </cell>
          <cell r="AC155">
            <v>6</v>
          </cell>
          <cell r="AD155">
            <v>7</v>
          </cell>
          <cell r="AE155">
            <v>8</v>
          </cell>
          <cell r="AF155">
            <v>9</v>
          </cell>
          <cell r="AG155">
            <v>10</v>
          </cell>
          <cell r="AH155">
            <v>0</v>
          </cell>
          <cell r="AI155">
            <v>0</v>
          </cell>
          <cell r="AJ155">
            <v>0</v>
          </cell>
          <cell r="AK155">
            <v>0</v>
          </cell>
          <cell r="AL155">
            <v>0</v>
          </cell>
          <cell r="AM155">
            <v>55</v>
          </cell>
        </row>
        <row r="156">
          <cell r="W156">
            <v>82</v>
          </cell>
          <cell r="X156">
            <v>1</v>
          </cell>
          <cell r="Y156">
            <v>2</v>
          </cell>
          <cell r="Z156">
            <v>3</v>
          </cell>
          <cell r="AA156">
            <v>4</v>
          </cell>
          <cell r="AB156">
            <v>5</v>
          </cell>
          <cell r="AC156">
            <v>6</v>
          </cell>
          <cell r="AD156">
            <v>7</v>
          </cell>
          <cell r="AE156">
            <v>8</v>
          </cell>
          <cell r="AF156">
            <v>9</v>
          </cell>
          <cell r="AG156">
            <v>10</v>
          </cell>
          <cell r="AH156">
            <v>0</v>
          </cell>
          <cell r="AI156">
            <v>0</v>
          </cell>
          <cell r="AJ156">
            <v>0</v>
          </cell>
          <cell r="AK156">
            <v>0</v>
          </cell>
          <cell r="AL156">
            <v>0</v>
          </cell>
          <cell r="AM156">
            <v>55</v>
          </cell>
        </row>
        <row r="157">
          <cell r="W157">
            <v>83</v>
          </cell>
          <cell r="X157">
            <v>1</v>
          </cell>
          <cell r="Y157">
            <v>2</v>
          </cell>
          <cell r="Z157">
            <v>3</v>
          </cell>
          <cell r="AA157">
            <v>4</v>
          </cell>
          <cell r="AB157">
            <v>5</v>
          </cell>
          <cell r="AC157">
            <v>6</v>
          </cell>
          <cell r="AD157">
            <v>7</v>
          </cell>
          <cell r="AE157">
            <v>8</v>
          </cell>
          <cell r="AF157">
            <v>9</v>
          </cell>
          <cell r="AG157">
            <v>10</v>
          </cell>
          <cell r="AH157">
            <v>0</v>
          </cell>
          <cell r="AI157">
            <v>0</v>
          </cell>
          <cell r="AJ157">
            <v>0</v>
          </cell>
          <cell r="AK157">
            <v>0</v>
          </cell>
          <cell r="AL157">
            <v>0</v>
          </cell>
          <cell r="AM157">
            <v>55</v>
          </cell>
        </row>
        <row r="158">
          <cell r="W158">
            <v>84</v>
          </cell>
          <cell r="X158">
            <v>1</v>
          </cell>
          <cell r="Y158">
            <v>2</v>
          </cell>
          <cell r="Z158">
            <v>3</v>
          </cell>
          <cell r="AA158">
            <v>4</v>
          </cell>
          <cell r="AB158">
            <v>5</v>
          </cell>
          <cell r="AC158">
            <v>6</v>
          </cell>
          <cell r="AD158">
            <v>7</v>
          </cell>
          <cell r="AE158">
            <v>8</v>
          </cell>
          <cell r="AF158">
            <v>9</v>
          </cell>
          <cell r="AG158">
            <v>10</v>
          </cell>
          <cell r="AH158">
            <v>0</v>
          </cell>
          <cell r="AI158">
            <v>0</v>
          </cell>
          <cell r="AJ158">
            <v>0</v>
          </cell>
          <cell r="AK158">
            <v>0</v>
          </cell>
          <cell r="AL158">
            <v>0</v>
          </cell>
          <cell r="AM158">
            <v>55</v>
          </cell>
        </row>
        <row r="159">
          <cell r="W159">
            <v>85</v>
          </cell>
          <cell r="X159">
            <v>1</v>
          </cell>
          <cell r="Y159">
            <v>2</v>
          </cell>
          <cell r="Z159">
            <v>3</v>
          </cell>
          <cell r="AA159">
            <v>4</v>
          </cell>
          <cell r="AB159">
            <v>5</v>
          </cell>
          <cell r="AC159">
            <v>6</v>
          </cell>
          <cell r="AD159">
            <v>7</v>
          </cell>
          <cell r="AE159">
            <v>8</v>
          </cell>
          <cell r="AF159">
            <v>9</v>
          </cell>
          <cell r="AG159">
            <v>10</v>
          </cell>
          <cell r="AH159">
            <v>0</v>
          </cell>
          <cell r="AI159">
            <v>0</v>
          </cell>
          <cell r="AJ159">
            <v>0</v>
          </cell>
          <cell r="AK159">
            <v>0</v>
          </cell>
          <cell r="AL159">
            <v>0</v>
          </cell>
          <cell r="AM159">
            <v>55</v>
          </cell>
        </row>
        <row r="160">
          <cell r="W160">
            <v>86</v>
          </cell>
          <cell r="X160">
            <v>1</v>
          </cell>
          <cell r="Y160">
            <v>2</v>
          </cell>
          <cell r="Z160">
            <v>3</v>
          </cell>
          <cell r="AA160">
            <v>4</v>
          </cell>
          <cell r="AB160">
            <v>5</v>
          </cell>
          <cell r="AC160">
            <v>6</v>
          </cell>
          <cell r="AD160">
            <v>7</v>
          </cell>
          <cell r="AE160">
            <v>8</v>
          </cell>
          <cell r="AF160">
            <v>9</v>
          </cell>
          <cell r="AG160">
            <v>10</v>
          </cell>
          <cell r="AH160">
            <v>0</v>
          </cell>
          <cell r="AI160">
            <v>0</v>
          </cell>
          <cell r="AJ160">
            <v>0</v>
          </cell>
          <cell r="AK160">
            <v>0</v>
          </cell>
          <cell r="AL160">
            <v>0</v>
          </cell>
          <cell r="AM160">
            <v>55</v>
          </cell>
        </row>
        <row r="161">
          <cell r="W161">
            <v>87</v>
          </cell>
          <cell r="X161">
            <v>1</v>
          </cell>
          <cell r="Y161">
            <v>2</v>
          </cell>
          <cell r="Z161">
            <v>3</v>
          </cell>
          <cell r="AA161">
            <v>4</v>
          </cell>
          <cell r="AB161">
            <v>5</v>
          </cell>
          <cell r="AC161">
            <v>6</v>
          </cell>
          <cell r="AD161">
            <v>7</v>
          </cell>
          <cell r="AE161">
            <v>8</v>
          </cell>
          <cell r="AF161">
            <v>9</v>
          </cell>
          <cell r="AG161">
            <v>10</v>
          </cell>
          <cell r="AH161">
            <v>0</v>
          </cell>
          <cell r="AI161">
            <v>0</v>
          </cell>
          <cell r="AJ161">
            <v>0</v>
          </cell>
          <cell r="AK161">
            <v>0</v>
          </cell>
          <cell r="AL161">
            <v>0</v>
          </cell>
          <cell r="AM161">
            <v>55</v>
          </cell>
        </row>
        <row r="162">
          <cell r="W162">
            <v>88</v>
          </cell>
          <cell r="X162">
            <v>1</v>
          </cell>
          <cell r="Y162">
            <v>2</v>
          </cell>
          <cell r="Z162">
            <v>3</v>
          </cell>
          <cell r="AA162">
            <v>4</v>
          </cell>
          <cell r="AB162">
            <v>5</v>
          </cell>
          <cell r="AC162">
            <v>6</v>
          </cell>
          <cell r="AD162">
            <v>7</v>
          </cell>
          <cell r="AE162">
            <v>8</v>
          </cell>
          <cell r="AF162">
            <v>9</v>
          </cell>
          <cell r="AG162">
            <v>10</v>
          </cell>
          <cell r="AH162">
            <v>0</v>
          </cell>
          <cell r="AI162">
            <v>0</v>
          </cell>
          <cell r="AJ162">
            <v>0</v>
          </cell>
          <cell r="AK162">
            <v>0</v>
          </cell>
          <cell r="AL162">
            <v>0</v>
          </cell>
          <cell r="AM162">
            <v>55</v>
          </cell>
        </row>
        <row r="163">
          <cell r="W163">
            <v>89</v>
          </cell>
          <cell r="X163">
            <v>1</v>
          </cell>
          <cell r="Y163">
            <v>2</v>
          </cell>
          <cell r="Z163">
            <v>3</v>
          </cell>
          <cell r="AA163">
            <v>4</v>
          </cell>
          <cell r="AB163">
            <v>5</v>
          </cell>
          <cell r="AC163">
            <v>6</v>
          </cell>
          <cell r="AD163">
            <v>7</v>
          </cell>
          <cell r="AE163">
            <v>8</v>
          </cell>
          <cell r="AF163">
            <v>9</v>
          </cell>
          <cell r="AG163">
            <v>10</v>
          </cell>
          <cell r="AH163">
            <v>0</v>
          </cell>
          <cell r="AI163">
            <v>0</v>
          </cell>
          <cell r="AJ163">
            <v>0</v>
          </cell>
          <cell r="AK163">
            <v>0</v>
          </cell>
          <cell r="AL163">
            <v>0</v>
          </cell>
          <cell r="AM163">
            <v>55</v>
          </cell>
        </row>
        <row r="164">
          <cell r="W164">
            <v>90</v>
          </cell>
          <cell r="X164">
            <v>1</v>
          </cell>
          <cell r="Y164">
            <v>2</v>
          </cell>
          <cell r="Z164">
            <v>3</v>
          </cell>
          <cell r="AA164">
            <v>4</v>
          </cell>
          <cell r="AB164">
            <v>5</v>
          </cell>
          <cell r="AC164">
            <v>6</v>
          </cell>
          <cell r="AD164">
            <v>7</v>
          </cell>
          <cell r="AE164">
            <v>8</v>
          </cell>
          <cell r="AF164">
            <v>9</v>
          </cell>
          <cell r="AG164">
            <v>10</v>
          </cell>
          <cell r="AH164">
            <v>0</v>
          </cell>
          <cell r="AI164">
            <v>0</v>
          </cell>
          <cell r="AJ164">
            <v>0</v>
          </cell>
          <cell r="AK164">
            <v>0</v>
          </cell>
          <cell r="AL164">
            <v>0</v>
          </cell>
          <cell r="AM164">
            <v>55</v>
          </cell>
        </row>
        <row r="165">
          <cell r="W165">
            <v>91</v>
          </cell>
          <cell r="X165">
            <v>1</v>
          </cell>
          <cell r="Y165">
            <v>2</v>
          </cell>
          <cell r="Z165">
            <v>3</v>
          </cell>
          <cell r="AA165">
            <v>4</v>
          </cell>
          <cell r="AB165">
            <v>5</v>
          </cell>
          <cell r="AC165">
            <v>6</v>
          </cell>
          <cell r="AD165">
            <v>7</v>
          </cell>
          <cell r="AE165">
            <v>8</v>
          </cell>
          <cell r="AF165">
            <v>9</v>
          </cell>
          <cell r="AG165">
            <v>10</v>
          </cell>
          <cell r="AH165">
            <v>0</v>
          </cell>
          <cell r="AI165">
            <v>0</v>
          </cell>
          <cell r="AJ165">
            <v>0</v>
          </cell>
          <cell r="AK165">
            <v>0</v>
          </cell>
          <cell r="AL165">
            <v>0</v>
          </cell>
          <cell r="AM165">
            <v>55</v>
          </cell>
        </row>
        <row r="166">
          <cell r="W166">
            <v>92</v>
          </cell>
          <cell r="X166">
            <v>1</v>
          </cell>
          <cell r="Y166">
            <v>2</v>
          </cell>
          <cell r="Z166">
            <v>3</v>
          </cell>
          <cell r="AA166">
            <v>4</v>
          </cell>
          <cell r="AB166">
            <v>5</v>
          </cell>
          <cell r="AC166">
            <v>6</v>
          </cell>
          <cell r="AD166">
            <v>7</v>
          </cell>
          <cell r="AE166">
            <v>8</v>
          </cell>
          <cell r="AF166">
            <v>9</v>
          </cell>
          <cell r="AG166">
            <v>10</v>
          </cell>
          <cell r="AH166">
            <v>0</v>
          </cell>
          <cell r="AI166">
            <v>0</v>
          </cell>
          <cell r="AJ166">
            <v>0</v>
          </cell>
          <cell r="AK166">
            <v>0</v>
          </cell>
          <cell r="AL166">
            <v>0</v>
          </cell>
          <cell r="AM166">
            <v>55</v>
          </cell>
        </row>
        <row r="167">
          <cell r="W167">
            <v>93</v>
          </cell>
          <cell r="X167">
            <v>1</v>
          </cell>
          <cell r="Y167">
            <v>2</v>
          </cell>
          <cell r="Z167">
            <v>3</v>
          </cell>
          <cell r="AA167">
            <v>4</v>
          </cell>
          <cell r="AB167">
            <v>5</v>
          </cell>
          <cell r="AC167">
            <v>6</v>
          </cell>
          <cell r="AD167">
            <v>7</v>
          </cell>
          <cell r="AE167">
            <v>8</v>
          </cell>
          <cell r="AF167">
            <v>9</v>
          </cell>
          <cell r="AG167">
            <v>10</v>
          </cell>
          <cell r="AH167">
            <v>0</v>
          </cell>
          <cell r="AI167">
            <v>0</v>
          </cell>
          <cell r="AJ167">
            <v>0</v>
          </cell>
          <cell r="AK167">
            <v>0</v>
          </cell>
          <cell r="AL167">
            <v>0</v>
          </cell>
          <cell r="AM167">
            <v>55</v>
          </cell>
        </row>
        <row r="168">
          <cell r="W168">
            <v>94</v>
          </cell>
          <cell r="X168">
            <v>1</v>
          </cell>
          <cell r="Y168">
            <v>2</v>
          </cell>
          <cell r="Z168">
            <v>3</v>
          </cell>
          <cell r="AA168">
            <v>4</v>
          </cell>
          <cell r="AB168">
            <v>5</v>
          </cell>
          <cell r="AC168">
            <v>6</v>
          </cell>
          <cell r="AD168">
            <v>7</v>
          </cell>
          <cell r="AE168">
            <v>8</v>
          </cell>
          <cell r="AF168">
            <v>9</v>
          </cell>
          <cell r="AG168">
            <v>10</v>
          </cell>
          <cell r="AH168">
            <v>0</v>
          </cell>
          <cell r="AI168">
            <v>0</v>
          </cell>
          <cell r="AJ168">
            <v>0</v>
          </cell>
          <cell r="AK168">
            <v>0</v>
          </cell>
          <cell r="AL168">
            <v>0</v>
          </cell>
          <cell r="AM168">
            <v>55</v>
          </cell>
        </row>
        <row r="169">
          <cell r="W169">
            <v>95</v>
          </cell>
          <cell r="X169">
            <v>1</v>
          </cell>
          <cell r="Y169">
            <v>2</v>
          </cell>
          <cell r="Z169">
            <v>3</v>
          </cell>
          <cell r="AA169">
            <v>4</v>
          </cell>
          <cell r="AB169">
            <v>5</v>
          </cell>
          <cell r="AC169">
            <v>6</v>
          </cell>
          <cell r="AD169">
            <v>7</v>
          </cell>
          <cell r="AE169">
            <v>8</v>
          </cell>
          <cell r="AF169">
            <v>9</v>
          </cell>
          <cell r="AG169">
            <v>10</v>
          </cell>
          <cell r="AH169">
            <v>0</v>
          </cell>
          <cell r="AI169">
            <v>0</v>
          </cell>
          <cell r="AJ169">
            <v>0</v>
          </cell>
          <cell r="AK169">
            <v>0</v>
          </cell>
          <cell r="AL169">
            <v>0</v>
          </cell>
          <cell r="AM169">
            <v>55</v>
          </cell>
        </row>
        <row r="170">
          <cell r="W170">
            <v>96</v>
          </cell>
          <cell r="X170">
            <v>1</v>
          </cell>
          <cell r="Y170">
            <v>2</v>
          </cell>
          <cell r="Z170">
            <v>3</v>
          </cell>
          <cell r="AA170">
            <v>4</v>
          </cell>
          <cell r="AB170">
            <v>5</v>
          </cell>
          <cell r="AC170">
            <v>6</v>
          </cell>
          <cell r="AD170">
            <v>7</v>
          </cell>
          <cell r="AE170">
            <v>8</v>
          </cell>
          <cell r="AF170">
            <v>9</v>
          </cell>
          <cell r="AG170">
            <v>10</v>
          </cell>
          <cell r="AH170">
            <v>0</v>
          </cell>
          <cell r="AI170">
            <v>0</v>
          </cell>
          <cell r="AJ170">
            <v>0</v>
          </cell>
          <cell r="AK170">
            <v>0</v>
          </cell>
          <cell r="AL170">
            <v>0</v>
          </cell>
          <cell r="AM170">
            <v>55</v>
          </cell>
        </row>
        <row r="171">
          <cell r="W171">
            <v>97</v>
          </cell>
          <cell r="X171">
            <v>1</v>
          </cell>
          <cell r="Y171">
            <v>2</v>
          </cell>
          <cell r="Z171">
            <v>3</v>
          </cell>
          <cell r="AA171">
            <v>4</v>
          </cell>
          <cell r="AB171">
            <v>5</v>
          </cell>
          <cell r="AC171">
            <v>6</v>
          </cell>
          <cell r="AD171">
            <v>7</v>
          </cell>
          <cell r="AE171">
            <v>8</v>
          </cell>
          <cell r="AF171">
            <v>9</v>
          </cell>
          <cell r="AG171">
            <v>10</v>
          </cell>
          <cell r="AH171">
            <v>0</v>
          </cell>
          <cell r="AI171">
            <v>0</v>
          </cell>
          <cell r="AJ171">
            <v>0</v>
          </cell>
          <cell r="AK171">
            <v>0</v>
          </cell>
          <cell r="AL171">
            <v>0</v>
          </cell>
          <cell r="AM171">
            <v>55</v>
          </cell>
        </row>
        <row r="172">
          <cell r="W172">
            <v>98</v>
          </cell>
          <cell r="X172">
            <v>1</v>
          </cell>
          <cell r="Y172">
            <v>2</v>
          </cell>
          <cell r="Z172">
            <v>3</v>
          </cell>
          <cell r="AA172">
            <v>4</v>
          </cell>
          <cell r="AB172">
            <v>5</v>
          </cell>
          <cell r="AC172">
            <v>6</v>
          </cell>
          <cell r="AD172">
            <v>7</v>
          </cell>
          <cell r="AE172">
            <v>8</v>
          </cell>
          <cell r="AF172">
            <v>9</v>
          </cell>
          <cell r="AG172">
            <v>10</v>
          </cell>
          <cell r="AH172">
            <v>0</v>
          </cell>
          <cell r="AI172">
            <v>0</v>
          </cell>
          <cell r="AJ172">
            <v>0</v>
          </cell>
          <cell r="AK172">
            <v>0</v>
          </cell>
          <cell r="AL172">
            <v>0</v>
          </cell>
          <cell r="AM172">
            <v>55</v>
          </cell>
        </row>
        <row r="173">
          <cell r="W173">
            <v>99</v>
          </cell>
          <cell r="X173">
            <v>1</v>
          </cell>
          <cell r="Y173">
            <v>2</v>
          </cell>
          <cell r="Z173">
            <v>3</v>
          </cell>
          <cell r="AA173">
            <v>4</v>
          </cell>
          <cell r="AB173">
            <v>5</v>
          </cell>
          <cell r="AC173">
            <v>6</v>
          </cell>
          <cell r="AD173">
            <v>7</v>
          </cell>
          <cell r="AE173">
            <v>8</v>
          </cell>
          <cell r="AF173">
            <v>9</v>
          </cell>
          <cell r="AG173">
            <v>10</v>
          </cell>
          <cell r="AH173">
            <v>0</v>
          </cell>
          <cell r="AI173">
            <v>0</v>
          </cell>
          <cell r="AJ173">
            <v>0</v>
          </cell>
          <cell r="AK173">
            <v>0</v>
          </cell>
          <cell r="AL173">
            <v>0</v>
          </cell>
          <cell r="AM173">
            <v>55</v>
          </cell>
        </row>
        <row r="174">
          <cell r="W174">
            <v>100</v>
          </cell>
          <cell r="X174">
            <v>1</v>
          </cell>
          <cell r="Y174">
            <v>2</v>
          </cell>
          <cell r="Z174">
            <v>3</v>
          </cell>
          <cell r="AA174">
            <v>4</v>
          </cell>
          <cell r="AB174">
            <v>5</v>
          </cell>
          <cell r="AC174">
            <v>6</v>
          </cell>
          <cell r="AD174">
            <v>7</v>
          </cell>
          <cell r="AE174">
            <v>8</v>
          </cell>
          <cell r="AF174">
            <v>9</v>
          </cell>
          <cell r="AG174">
            <v>10</v>
          </cell>
          <cell r="AH174">
            <v>0</v>
          </cell>
          <cell r="AI174">
            <v>0</v>
          </cell>
          <cell r="AJ174">
            <v>0</v>
          </cell>
          <cell r="AK174">
            <v>0</v>
          </cell>
          <cell r="AL174">
            <v>0</v>
          </cell>
          <cell r="AM174">
            <v>55</v>
          </cell>
        </row>
        <row r="175">
          <cell r="W175">
            <v>101</v>
          </cell>
          <cell r="X175">
            <v>1</v>
          </cell>
          <cell r="Y175">
            <v>2</v>
          </cell>
          <cell r="Z175">
            <v>3</v>
          </cell>
          <cell r="AA175">
            <v>4</v>
          </cell>
          <cell r="AB175">
            <v>5</v>
          </cell>
          <cell r="AC175">
            <v>6</v>
          </cell>
          <cell r="AD175">
            <v>7</v>
          </cell>
          <cell r="AE175">
            <v>8</v>
          </cell>
          <cell r="AF175">
            <v>9</v>
          </cell>
          <cell r="AG175">
            <v>10</v>
          </cell>
          <cell r="AH175">
            <v>0</v>
          </cell>
          <cell r="AI175">
            <v>0</v>
          </cell>
          <cell r="AJ175">
            <v>0</v>
          </cell>
          <cell r="AK175">
            <v>0</v>
          </cell>
          <cell r="AL175">
            <v>0</v>
          </cell>
          <cell r="AM175">
            <v>55</v>
          </cell>
        </row>
        <row r="176">
          <cell r="W176">
            <v>102</v>
          </cell>
          <cell r="X176">
            <v>1</v>
          </cell>
          <cell r="Y176">
            <v>2</v>
          </cell>
          <cell r="Z176">
            <v>3</v>
          </cell>
          <cell r="AA176">
            <v>4</v>
          </cell>
          <cell r="AB176">
            <v>5</v>
          </cell>
          <cell r="AC176">
            <v>6</v>
          </cell>
          <cell r="AD176">
            <v>7</v>
          </cell>
          <cell r="AE176">
            <v>8</v>
          </cell>
          <cell r="AF176">
            <v>9</v>
          </cell>
          <cell r="AG176">
            <v>10</v>
          </cell>
          <cell r="AH176">
            <v>0</v>
          </cell>
          <cell r="AI176">
            <v>0</v>
          </cell>
          <cell r="AJ176">
            <v>0</v>
          </cell>
          <cell r="AK176">
            <v>0</v>
          </cell>
          <cell r="AL176">
            <v>0</v>
          </cell>
          <cell r="AM176">
            <v>55</v>
          </cell>
        </row>
        <row r="177">
          <cell r="W177">
            <v>103</v>
          </cell>
          <cell r="X177">
            <v>1</v>
          </cell>
          <cell r="Y177">
            <v>2</v>
          </cell>
          <cell r="Z177">
            <v>3</v>
          </cell>
          <cell r="AA177">
            <v>4</v>
          </cell>
          <cell r="AB177">
            <v>5</v>
          </cell>
          <cell r="AC177">
            <v>6</v>
          </cell>
          <cell r="AD177">
            <v>7</v>
          </cell>
          <cell r="AE177">
            <v>8</v>
          </cell>
          <cell r="AF177">
            <v>9</v>
          </cell>
          <cell r="AG177">
            <v>10</v>
          </cell>
          <cell r="AH177">
            <v>0</v>
          </cell>
          <cell r="AI177">
            <v>0</v>
          </cell>
          <cell r="AJ177">
            <v>0</v>
          </cell>
          <cell r="AK177">
            <v>0</v>
          </cell>
          <cell r="AL177">
            <v>0</v>
          </cell>
          <cell r="AM177">
            <v>55</v>
          </cell>
        </row>
        <row r="178">
          <cell r="W178">
            <v>104</v>
          </cell>
          <cell r="X178">
            <v>1</v>
          </cell>
          <cell r="Y178">
            <v>2</v>
          </cell>
          <cell r="Z178">
            <v>3</v>
          </cell>
          <cell r="AA178">
            <v>4</v>
          </cell>
          <cell r="AB178">
            <v>5</v>
          </cell>
          <cell r="AC178">
            <v>6</v>
          </cell>
          <cell r="AD178">
            <v>7</v>
          </cell>
          <cell r="AE178">
            <v>8</v>
          </cell>
          <cell r="AF178">
            <v>9</v>
          </cell>
          <cell r="AG178">
            <v>10</v>
          </cell>
          <cell r="AH178">
            <v>0</v>
          </cell>
          <cell r="AI178">
            <v>0</v>
          </cell>
          <cell r="AJ178">
            <v>0</v>
          </cell>
          <cell r="AK178">
            <v>0</v>
          </cell>
          <cell r="AL178">
            <v>0</v>
          </cell>
          <cell r="AM178">
            <v>55</v>
          </cell>
        </row>
        <row r="179">
          <cell r="W179">
            <v>105</v>
          </cell>
          <cell r="X179">
            <v>1</v>
          </cell>
          <cell r="Y179">
            <v>2</v>
          </cell>
          <cell r="Z179">
            <v>3</v>
          </cell>
          <cell r="AA179">
            <v>4</v>
          </cell>
          <cell r="AB179">
            <v>5</v>
          </cell>
          <cell r="AC179">
            <v>6</v>
          </cell>
          <cell r="AD179">
            <v>7</v>
          </cell>
          <cell r="AE179">
            <v>8</v>
          </cell>
          <cell r="AF179">
            <v>9</v>
          </cell>
          <cell r="AG179">
            <v>10</v>
          </cell>
          <cell r="AH179">
            <v>0</v>
          </cell>
          <cell r="AI179">
            <v>0</v>
          </cell>
          <cell r="AJ179">
            <v>0</v>
          </cell>
          <cell r="AK179">
            <v>0</v>
          </cell>
          <cell r="AL179">
            <v>0</v>
          </cell>
          <cell r="AM179">
            <v>55</v>
          </cell>
        </row>
        <row r="180">
          <cell r="W180">
            <v>106</v>
          </cell>
          <cell r="X180">
            <v>1</v>
          </cell>
          <cell r="Y180">
            <v>2</v>
          </cell>
          <cell r="Z180">
            <v>3</v>
          </cell>
          <cell r="AA180">
            <v>4</v>
          </cell>
          <cell r="AB180">
            <v>5</v>
          </cell>
          <cell r="AC180">
            <v>6</v>
          </cell>
          <cell r="AD180">
            <v>7</v>
          </cell>
          <cell r="AE180">
            <v>8</v>
          </cell>
          <cell r="AF180">
            <v>9</v>
          </cell>
          <cell r="AG180">
            <v>10</v>
          </cell>
          <cell r="AH180">
            <v>0</v>
          </cell>
          <cell r="AI180">
            <v>0</v>
          </cell>
          <cell r="AJ180">
            <v>0</v>
          </cell>
          <cell r="AK180">
            <v>0</v>
          </cell>
          <cell r="AL180">
            <v>0</v>
          </cell>
          <cell r="AM180">
            <v>55</v>
          </cell>
        </row>
        <row r="181">
          <cell r="W181">
            <v>107</v>
          </cell>
          <cell r="X181">
            <v>1</v>
          </cell>
          <cell r="Y181">
            <v>2</v>
          </cell>
          <cell r="Z181">
            <v>3</v>
          </cell>
          <cell r="AA181">
            <v>4</v>
          </cell>
          <cell r="AB181">
            <v>5</v>
          </cell>
          <cell r="AC181">
            <v>6</v>
          </cell>
          <cell r="AD181">
            <v>7</v>
          </cell>
          <cell r="AE181">
            <v>8</v>
          </cell>
          <cell r="AF181">
            <v>9</v>
          </cell>
          <cell r="AG181">
            <v>10</v>
          </cell>
          <cell r="AH181">
            <v>0</v>
          </cell>
          <cell r="AI181">
            <v>0</v>
          </cell>
          <cell r="AJ181">
            <v>0</v>
          </cell>
          <cell r="AK181">
            <v>0</v>
          </cell>
          <cell r="AL181">
            <v>0</v>
          </cell>
          <cell r="AM181">
            <v>55</v>
          </cell>
        </row>
        <row r="182">
          <cell r="W182">
            <v>108</v>
          </cell>
          <cell r="X182">
            <v>1</v>
          </cell>
          <cell r="Y182">
            <v>2</v>
          </cell>
          <cell r="Z182">
            <v>3</v>
          </cell>
          <cell r="AA182">
            <v>4</v>
          </cell>
          <cell r="AB182">
            <v>5</v>
          </cell>
          <cell r="AC182">
            <v>6</v>
          </cell>
          <cell r="AD182">
            <v>7</v>
          </cell>
          <cell r="AE182">
            <v>8</v>
          </cell>
          <cell r="AF182">
            <v>9</v>
          </cell>
          <cell r="AG182">
            <v>10</v>
          </cell>
          <cell r="AH182">
            <v>0</v>
          </cell>
          <cell r="AI182">
            <v>0</v>
          </cell>
          <cell r="AJ182">
            <v>0</v>
          </cell>
          <cell r="AK182">
            <v>0</v>
          </cell>
          <cell r="AL182">
            <v>0</v>
          </cell>
          <cell r="AM182">
            <v>55</v>
          </cell>
        </row>
        <row r="183">
          <cell r="W183">
            <v>109</v>
          </cell>
          <cell r="X183">
            <v>1</v>
          </cell>
          <cell r="Y183">
            <v>2</v>
          </cell>
          <cell r="Z183">
            <v>3</v>
          </cell>
          <cell r="AA183">
            <v>4</v>
          </cell>
          <cell r="AB183">
            <v>5</v>
          </cell>
          <cell r="AC183">
            <v>6</v>
          </cell>
          <cell r="AD183">
            <v>7</v>
          </cell>
          <cell r="AE183">
            <v>8</v>
          </cell>
          <cell r="AF183">
            <v>9</v>
          </cell>
          <cell r="AG183">
            <v>10</v>
          </cell>
          <cell r="AH183">
            <v>0</v>
          </cell>
          <cell r="AI183">
            <v>0</v>
          </cell>
          <cell r="AJ183">
            <v>0</v>
          </cell>
          <cell r="AK183">
            <v>0</v>
          </cell>
          <cell r="AL183">
            <v>0</v>
          </cell>
          <cell r="AM183">
            <v>55</v>
          </cell>
        </row>
        <row r="184">
          <cell r="W184">
            <v>110</v>
          </cell>
          <cell r="X184">
            <v>1</v>
          </cell>
          <cell r="Y184">
            <v>2</v>
          </cell>
          <cell r="Z184">
            <v>3</v>
          </cell>
          <cell r="AA184">
            <v>4</v>
          </cell>
          <cell r="AB184">
            <v>5</v>
          </cell>
          <cell r="AC184">
            <v>6</v>
          </cell>
          <cell r="AD184">
            <v>7</v>
          </cell>
          <cell r="AE184">
            <v>8</v>
          </cell>
          <cell r="AF184">
            <v>9</v>
          </cell>
          <cell r="AG184">
            <v>10</v>
          </cell>
          <cell r="AH184">
            <v>0</v>
          </cell>
          <cell r="AI184">
            <v>0</v>
          </cell>
          <cell r="AJ184">
            <v>0</v>
          </cell>
          <cell r="AK184">
            <v>0</v>
          </cell>
          <cell r="AL184">
            <v>0</v>
          </cell>
          <cell r="AM184">
            <v>55</v>
          </cell>
        </row>
        <row r="185">
          <cell r="W185">
            <v>111</v>
          </cell>
          <cell r="X185">
            <v>1</v>
          </cell>
          <cell r="Y185">
            <v>2</v>
          </cell>
          <cell r="Z185">
            <v>3</v>
          </cell>
          <cell r="AA185">
            <v>4</v>
          </cell>
          <cell r="AB185">
            <v>5</v>
          </cell>
          <cell r="AC185">
            <v>6</v>
          </cell>
          <cell r="AD185">
            <v>7</v>
          </cell>
          <cell r="AE185">
            <v>8</v>
          </cell>
          <cell r="AF185">
            <v>9</v>
          </cell>
          <cell r="AG185">
            <v>10</v>
          </cell>
          <cell r="AH185">
            <v>0</v>
          </cell>
          <cell r="AI185">
            <v>0</v>
          </cell>
          <cell r="AJ185">
            <v>0</v>
          </cell>
          <cell r="AK185">
            <v>0</v>
          </cell>
          <cell r="AL185">
            <v>0</v>
          </cell>
          <cell r="AM185">
            <v>55</v>
          </cell>
        </row>
        <row r="186">
          <cell r="W186">
            <v>112</v>
          </cell>
          <cell r="X186">
            <v>1</v>
          </cell>
          <cell r="Y186">
            <v>2</v>
          </cell>
          <cell r="Z186">
            <v>3</v>
          </cell>
          <cell r="AA186">
            <v>4</v>
          </cell>
          <cell r="AB186">
            <v>5</v>
          </cell>
          <cell r="AC186">
            <v>6</v>
          </cell>
          <cell r="AD186">
            <v>7</v>
          </cell>
          <cell r="AE186">
            <v>8</v>
          </cell>
          <cell r="AF186">
            <v>9</v>
          </cell>
          <cell r="AG186">
            <v>10</v>
          </cell>
          <cell r="AH186">
            <v>0</v>
          </cell>
          <cell r="AI186">
            <v>0</v>
          </cell>
          <cell r="AJ186">
            <v>0</v>
          </cell>
          <cell r="AK186">
            <v>0</v>
          </cell>
          <cell r="AL186">
            <v>0</v>
          </cell>
          <cell r="AM186">
            <v>55</v>
          </cell>
        </row>
        <row r="187">
          <cell r="W187">
            <v>113</v>
          </cell>
          <cell r="X187">
            <v>1</v>
          </cell>
          <cell r="Y187">
            <v>2</v>
          </cell>
          <cell r="Z187">
            <v>3</v>
          </cell>
          <cell r="AA187">
            <v>4</v>
          </cell>
          <cell r="AB187">
            <v>5</v>
          </cell>
          <cell r="AC187">
            <v>6</v>
          </cell>
          <cell r="AD187">
            <v>7</v>
          </cell>
          <cell r="AE187">
            <v>8</v>
          </cell>
          <cell r="AF187">
            <v>9</v>
          </cell>
          <cell r="AG187">
            <v>10</v>
          </cell>
          <cell r="AH187">
            <v>0</v>
          </cell>
          <cell r="AI187">
            <v>0</v>
          </cell>
          <cell r="AJ187">
            <v>0</v>
          </cell>
          <cell r="AK187">
            <v>0</v>
          </cell>
          <cell r="AL187">
            <v>0</v>
          </cell>
          <cell r="AM187">
            <v>55</v>
          </cell>
        </row>
        <row r="188">
          <cell r="W188">
            <v>114</v>
          </cell>
          <cell r="X188">
            <v>1</v>
          </cell>
          <cell r="Y188">
            <v>2</v>
          </cell>
          <cell r="Z188">
            <v>3</v>
          </cell>
          <cell r="AA188">
            <v>4</v>
          </cell>
          <cell r="AB188">
            <v>5</v>
          </cell>
          <cell r="AC188">
            <v>6</v>
          </cell>
          <cell r="AD188">
            <v>7</v>
          </cell>
          <cell r="AE188">
            <v>8</v>
          </cell>
          <cell r="AF188">
            <v>9</v>
          </cell>
          <cell r="AG188">
            <v>10</v>
          </cell>
          <cell r="AH188">
            <v>0</v>
          </cell>
          <cell r="AI188">
            <v>0</v>
          </cell>
          <cell r="AJ188">
            <v>0</v>
          </cell>
          <cell r="AK188">
            <v>0</v>
          </cell>
          <cell r="AL188">
            <v>0</v>
          </cell>
          <cell r="AM188">
            <v>55</v>
          </cell>
        </row>
        <row r="189">
          <cell r="W189">
            <v>115</v>
          </cell>
          <cell r="X189">
            <v>1</v>
          </cell>
          <cell r="Y189">
            <v>2</v>
          </cell>
          <cell r="Z189">
            <v>3</v>
          </cell>
          <cell r="AA189">
            <v>4</v>
          </cell>
          <cell r="AB189">
            <v>5</v>
          </cell>
          <cell r="AC189">
            <v>6</v>
          </cell>
          <cell r="AD189">
            <v>7</v>
          </cell>
          <cell r="AE189">
            <v>8</v>
          </cell>
          <cell r="AF189">
            <v>9</v>
          </cell>
          <cell r="AG189">
            <v>10</v>
          </cell>
          <cell r="AH189">
            <v>0</v>
          </cell>
          <cell r="AI189">
            <v>0</v>
          </cell>
          <cell r="AJ189">
            <v>0</v>
          </cell>
          <cell r="AK189">
            <v>0</v>
          </cell>
          <cell r="AL189">
            <v>0</v>
          </cell>
          <cell r="AM189">
            <v>55</v>
          </cell>
        </row>
        <row r="190">
          <cell r="W190">
            <v>116</v>
          </cell>
          <cell r="X190">
            <v>1</v>
          </cell>
          <cell r="Y190">
            <v>2</v>
          </cell>
          <cell r="Z190">
            <v>3</v>
          </cell>
          <cell r="AA190">
            <v>4</v>
          </cell>
          <cell r="AB190">
            <v>5</v>
          </cell>
          <cell r="AC190">
            <v>6</v>
          </cell>
          <cell r="AD190">
            <v>7</v>
          </cell>
          <cell r="AE190">
            <v>8</v>
          </cell>
          <cell r="AF190">
            <v>9</v>
          </cell>
          <cell r="AG190">
            <v>10</v>
          </cell>
          <cell r="AH190">
            <v>0</v>
          </cell>
          <cell r="AI190">
            <v>0</v>
          </cell>
          <cell r="AJ190">
            <v>0</v>
          </cell>
          <cell r="AK190">
            <v>0</v>
          </cell>
          <cell r="AL190">
            <v>0</v>
          </cell>
          <cell r="AM190">
            <v>55</v>
          </cell>
        </row>
        <row r="191">
          <cell r="W191">
            <v>117</v>
          </cell>
          <cell r="X191">
            <v>1</v>
          </cell>
          <cell r="Y191">
            <v>2</v>
          </cell>
          <cell r="Z191">
            <v>3</v>
          </cell>
          <cell r="AA191">
            <v>4</v>
          </cell>
          <cell r="AB191">
            <v>5</v>
          </cell>
          <cell r="AC191">
            <v>6</v>
          </cell>
          <cell r="AD191">
            <v>7</v>
          </cell>
          <cell r="AE191">
            <v>8</v>
          </cell>
          <cell r="AF191">
            <v>9</v>
          </cell>
          <cell r="AG191">
            <v>10</v>
          </cell>
          <cell r="AH191">
            <v>0</v>
          </cell>
          <cell r="AI191">
            <v>0</v>
          </cell>
          <cell r="AJ191">
            <v>0</v>
          </cell>
          <cell r="AK191">
            <v>0</v>
          </cell>
          <cell r="AL191">
            <v>0</v>
          </cell>
          <cell r="AM191">
            <v>55</v>
          </cell>
        </row>
        <row r="192">
          <cell r="W192">
            <v>118</v>
          </cell>
          <cell r="X192">
            <v>1</v>
          </cell>
          <cell r="Y192">
            <v>2</v>
          </cell>
          <cell r="Z192">
            <v>3</v>
          </cell>
          <cell r="AA192">
            <v>4</v>
          </cell>
          <cell r="AB192">
            <v>5</v>
          </cell>
          <cell r="AC192">
            <v>6</v>
          </cell>
          <cell r="AD192">
            <v>7</v>
          </cell>
          <cell r="AE192">
            <v>8</v>
          </cell>
          <cell r="AF192">
            <v>9</v>
          </cell>
          <cell r="AG192">
            <v>10</v>
          </cell>
          <cell r="AH192">
            <v>0</v>
          </cell>
          <cell r="AI192">
            <v>0</v>
          </cell>
          <cell r="AJ192">
            <v>0</v>
          </cell>
          <cell r="AK192">
            <v>0</v>
          </cell>
          <cell r="AL192">
            <v>0</v>
          </cell>
          <cell r="AM192">
            <v>55</v>
          </cell>
        </row>
        <row r="193">
          <cell r="W193">
            <v>119</v>
          </cell>
          <cell r="X193">
            <v>1</v>
          </cell>
          <cell r="Y193">
            <v>2</v>
          </cell>
          <cell r="Z193">
            <v>3</v>
          </cell>
          <cell r="AA193">
            <v>4</v>
          </cell>
          <cell r="AB193">
            <v>5</v>
          </cell>
          <cell r="AC193">
            <v>6</v>
          </cell>
          <cell r="AD193">
            <v>7</v>
          </cell>
          <cell r="AE193">
            <v>8</v>
          </cell>
          <cell r="AF193">
            <v>9</v>
          </cell>
          <cell r="AG193">
            <v>10</v>
          </cell>
          <cell r="AH193">
            <v>0</v>
          </cell>
          <cell r="AI193">
            <v>0</v>
          </cell>
          <cell r="AJ193">
            <v>0</v>
          </cell>
          <cell r="AK193">
            <v>0</v>
          </cell>
          <cell r="AL193">
            <v>0</v>
          </cell>
          <cell r="AM193">
            <v>55</v>
          </cell>
        </row>
        <row r="194">
          <cell r="W194">
            <v>120</v>
          </cell>
          <cell r="X194">
            <v>1</v>
          </cell>
          <cell r="Y194">
            <v>2</v>
          </cell>
          <cell r="Z194">
            <v>3</v>
          </cell>
          <cell r="AA194">
            <v>4</v>
          </cell>
          <cell r="AB194">
            <v>5</v>
          </cell>
          <cell r="AC194">
            <v>6</v>
          </cell>
          <cell r="AD194">
            <v>7</v>
          </cell>
          <cell r="AE194">
            <v>8</v>
          </cell>
          <cell r="AF194">
            <v>9</v>
          </cell>
          <cell r="AG194">
            <v>10</v>
          </cell>
          <cell r="AH194">
            <v>0</v>
          </cell>
          <cell r="AI194">
            <v>0</v>
          </cell>
          <cell r="AJ194">
            <v>0</v>
          </cell>
          <cell r="AK194">
            <v>0</v>
          </cell>
          <cell r="AL194">
            <v>0</v>
          </cell>
          <cell r="AM194">
            <v>55</v>
          </cell>
        </row>
        <row r="195">
          <cell r="W195">
            <v>121</v>
          </cell>
          <cell r="X195">
            <v>1</v>
          </cell>
          <cell r="Y195">
            <v>2</v>
          </cell>
          <cell r="Z195">
            <v>3</v>
          </cell>
          <cell r="AA195">
            <v>4</v>
          </cell>
          <cell r="AB195">
            <v>5</v>
          </cell>
          <cell r="AC195">
            <v>6</v>
          </cell>
          <cell r="AD195">
            <v>7</v>
          </cell>
          <cell r="AE195">
            <v>8</v>
          </cell>
          <cell r="AF195">
            <v>9</v>
          </cell>
          <cell r="AG195">
            <v>10</v>
          </cell>
          <cell r="AH195">
            <v>0</v>
          </cell>
          <cell r="AI195">
            <v>0</v>
          </cell>
          <cell r="AJ195">
            <v>0</v>
          </cell>
          <cell r="AK195">
            <v>0</v>
          </cell>
          <cell r="AL195">
            <v>0</v>
          </cell>
          <cell r="AM195">
            <v>55</v>
          </cell>
        </row>
        <row r="196">
          <cell r="W196">
            <v>122</v>
          </cell>
          <cell r="X196">
            <v>1</v>
          </cell>
          <cell r="Y196">
            <v>2</v>
          </cell>
          <cell r="Z196">
            <v>3</v>
          </cell>
          <cell r="AA196">
            <v>4</v>
          </cell>
          <cell r="AB196">
            <v>5</v>
          </cell>
          <cell r="AC196">
            <v>6</v>
          </cell>
          <cell r="AD196">
            <v>7</v>
          </cell>
          <cell r="AE196">
            <v>8</v>
          </cell>
          <cell r="AF196">
            <v>9</v>
          </cell>
          <cell r="AG196">
            <v>10</v>
          </cell>
          <cell r="AH196">
            <v>0</v>
          </cell>
          <cell r="AI196">
            <v>0</v>
          </cell>
          <cell r="AJ196">
            <v>0</v>
          </cell>
          <cell r="AK196">
            <v>0</v>
          </cell>
          <cell r="AL196">
            <v>0</v>
          </cell>
          <cell r="AM196">
            <v>55</v>
          </cell>
        </row>
        <row r="197">
          <cell r="W197">
            <v>123</v>
          </cell>
          <cell r="X197">
            <v>1</v>
          </cell>
          <cell r="Y197">
            <v>2</v>
          </cell>
          <cell r="Z197">
            <v>3</v>
          </cell>
          <cell r="AA197">
            <v>4</v>
          </cell>
          <cell r="AB197">
            <v>5</v>
          </cell>
          <cell r="AC197">
            <v>6</v>
          </cell>
          <cell r="AD197">
            <v>7</v>
          </cell>
          <cell r="AE197">
            <v>8</v>
          </cell>
          <cell r="AF197">
            <v>9</v>
          </cell>
          <cell r="AG197">
            <v>10</v>
          </cell>
          <cell r="AH197">
            <v>0</v>
          </cell>
          <cell r="AI197">
            <v>0</v>
          </cell>
          <cell r="AJ197">
            <v>0</v>
          </cell>
          <cell r="AK197">
            <v>0</v>
          </cell>
          <cell r="AL197">
            <v>0</v>
          </cell>
          <cell r="AM197">
            <v>55</v>
          </cell>
        </row>
        <row r="198">
          <cell r="W198">
            <v>124</v>
          </cell>
          <cell r="X198">
            <v>1</v>
          </cell>
          <cell r="Y198">
            <v>2</v>
          </cell>
          <cell r="Z198">
            <v>3</v>
          </cell>
          <cell r="AA198">
            <v>4</v>
          </cell>
          <cell r="AB198">
            <v>5</v>
          </cell>
          <cell r="AC198">
            <v>6</v>
          </cell>
          <cell r="AD198">
            <v>7</v>
          </cell>
          <cell r="AE198">
            <v>8</v>
          </cell>
          <cell r="AF198">
            <v>9</v>
          </cell>
          <cell r="AG198">
            <v>10</v>
          </cell>
          <cell r="AH198">
            <v>0</v>
          </cell>
          <cell r="AI198">
            <v>0</v>
          </cell>
          <cell r="AJ198">
            <v>0</v>
          </cell>
          <cell r="AK198">
            <v>0</v>
          </cell>
          <cell r="AL198">
            <v>0</v>
          </cell>
          <cell r="AM198">
            <v>55</v>
          </cell>
        </row>
        <row r="199">
          <cell r="W199">
            <v>125</v>
          </cell>
          <cell r="X199">
            <v>1</v>
          </cell>
          <cell r="Y199">
            <v>2</v>
          </cell>
          <cell r="Z199">
            <v>3</v>
          </cell>
          <cell r="AA199">
            <v>4</v>
          </cell>
          <cell r="AB199">
            <v>5</v>
          </cell>
          <cell r="AC199">
            <v>6</v>
          </cell>
          <cell r="AD199">
            <v>7</v>
          </cell>
          <cell r="AE199">
            <v>8</v>
          </cell>
          <cell r="AF199">
            <v>9</v>
          </cell>
          <cell r="AG199">
            <v>10</v>
          </cell>
          <cell r="AH199">
            <v>0</v>
          </cell>
          <cell r="AI199">
            <v>0</v>
          </cell>
          <cell r="AJ199">
            <v>0</v>
          </cell>
          <cell r="AK199">
            <v>0</v>
          </cell>
          <cell r="AL199">
            <v>0</v>
          </cell>
          <cell r="AM199">
            <v>55</v>
          </cell>
        </row>
        <row r="200">
          <cell r="W200">
            <v>126</v>
          </cell>
          <cell r="X200">
            <v>1</v>
          </cell>
          <cell r="Y200">
            <v>2</v>
          </cell>
          <cell r="Z200">
            <v>3</v>
          </cell>
          <cell r="AA200">
            <v>4</v>
          </cell>
          <cell r="AB200">
            <v>5</v>
          </cell>
          <cell r="AC200">
            <v>6</v>
          </cell>
          <cell r="AD200">
            <v>7</v>
          </cell>
          <cell r="AE200">
            <v>8</v>
          </cell>
          <cell r="AF200">
            <v>9</v>
          </cell>
          <cell r="AG200">
            <v>10</v>
          </cell>
          <cell r="AH200">
            <v>0</v>
          </cell>
          <cell r="AI200">
            <v>0</v>
          </cell>
          <cell r="AJ200">
            <v>0</v>
          </cell>
          <cell r="AK200">
            <v>0</v>
          </cell>
          <cell r="AL200">
            <v>0</v>
          </cell>
          <cell r="AM200">
            <v>55</v>
          </cell>
        </row>
        <row r="201">
          <cell r="W201">
            <v>127</v>
          </cell>
          <cell r="X201">
            <v>1</v>
          </cell>
          <cell r="Y201">
            <v>2</v>
          </cell>
          <cell r="Z201">
            <v>3</v>
          </cell>
          <cell r="AA201">
            <v>4</v>
          </cell>
          <cell r="AB201">
            <v>5</v>
          </cell>
          <cell r="AC201">
            <v>6</v>
          </cell>
          <cell r="AD201">
            <v>7</v>
          </cell>
          <cell r="AE201">
            <v>8</v>
          </cell>
          <cell r="AF201">
            <v>9</v>
          </cell>
          <cell r="AG201">
            <v>10</v>
          </cell>
          <cell r="AH201">
            <v>0</v>
          </cell>
          <cell r="AI201">
            <v>0</v>
          </cell>
          <cell r="AJ201">
            <v>0</v>
          </cell>
          <cell r="AK201">
            <v>0</v>
          </cell>
          <cell r="AL201">
            <v>0</v>
          </cell>
          <cell r="AM201">
            <v>55</v>
          </cell>
        </row>
        <row r="202">
          <cell r="W202">
            <v>128</v>
          </cell>
          <cell r="X202">
            <v>1</v>
          </cell>
          <cell r="Y202">
            <v>2</v>
          </cell>
          <cell r="Z202">
            <v>3</v>
          </cell>
          <cell r="AA202">
            <v>4</v>
          </cell>
          <cell r="AB202">
            <v>5</v>
          </cell>
          <cell r="AC202">
            <v>6</v>
          </cell>
          <cell r="AD202">
            <v>7</v>
          </cell>
          <cell r="AE202">
            <v>8</v>
          </cell>
          <cell r="AF202">
            <v>9</v>
          </cell>
          <cell r="AG202">
            <v>10</v>
          </cell>
          <cell r="AH202">
            <v>0</v>
          </cell>
          <cell r="AI202">
            <v>0</v>
          </cell>
          <cell r="AJ202">
            <v>0</v>
          </cell>
          <cell r="AK202">
            <v>0</v>
          </cell>
          <cell r="AL202">
            <v>0</v>
          </cell>
          <cell r="AM202">
            <v>55</v>
          </cell>
        </row>
        <row r="203">
          <cell r="W203">
            <v>129</v>
          </cell>
          <cell r="X203">
            <v>1</v>
          </cell>
          <cell r="Y203">
            <v>2</v>
          </cell>
          <cell r="Z203">
            <v>3</v>
          </cell>
          <cell r="AA203">
            <v>4</v>
          </cell>
          <cell r="AB203">
            <v>5</v>
          </cell>
          <cell r="AC203">
            <v>6</v>
          </cell>
          <cell r="AD203">
            <v>7</v>
          </cell>
          <cell r="AE203">
            <v>8</v>
          </cell>
          <cell r="AF203">
            <v>9</v>
          </cell>
          <cell r="AG203">
            <v>10</v>
          </cell>
          <cell r="AH203">
            <v>0</v>
          </cell>
          <cell r="AI203">
            <v>0</v>
          </cell>
          <cell r="AJ203">
            <v>0</v>
          </cell>
          <cell r="AK203">
            <v>0</v>
          </cell>
          <cell r="AL203">
            <v>0</v>
          </cell>
          <cell r="AM203">
            <v>55</v>
          </cell>
        </row>
        <row r="204">
          <cell r="W204">
            <v>130</v>
          </cell>
          <cell r="X204">
            <v>1</v>
          </cell>
          <cell r="Y204">
            <v>2</v>
          </cell>
          <cell r="Z204">
            <v>3</v>
          </cell>
          <cell r="AA204">
            <v>4</v>
          </cell>
          <cell r="AB204">
            <v>5</v>
          </cell>
          <cell r="AC204">
            <v>6</v>
          </cell>
          <cell r="AD204">
            <v>7</v>
          </cell>
          <cell r="AE204">
            <v>8</v>
          </cell>
          <cell r="AF204">
            <v>9</v>
          </cell>
          <cell r="AG204">
            <v>10</v>
          </cell>
          <cell r="AH204">
            <v>0</v>
          </cell>
          <cell r="AI204">
            <v>0</v>
          </cell>
          <cell r="AJ204">
            <v>0</v>
          </cell>
          <cell r="AK204">
            <v>0</v>
          </cell>
          <cell r="AL204">
            <v>0</v>
          </cell>
          <cell r="AM204">
            <v>55</v>
          </cell>
        </row>
        <row r="205">
          <cell r="W205">
            <v>131</v>
          </cell>
          <cell r="X205">
            <v>1</v>
          </cell>
          <cell r="Y205">
            <v>2</v>
          </cell>
          <cell r="Z205">
            <v>3</v>
          </cell>
          <cell r="AA205">
            <v>4</v>
          </cell>
          <cell r="AB205">
            <v>5</v>
          </cell>
          <cell r="AC205">
            <v>6</v>
          </cell>
          <cell r="AD205">
            <v>7</v>
          </cell>
          <cell r="AE205">
            <v>8</v>
          </cell>
          <cell r="AF205">
            <v>9</v>
          </cell>
          <cell r="AG205">
            <v>10</v>
          </cell>
          <cell r="AH205">
            <v>0</v>
          </cell>
          <cell r="AI205">
            <v>0</v>
          </cell>
          <cell r="AJ205">
            <v>0</v>
          </cell>
          <cell r="AK205">
            <v>0</v>
          </cell>
          <cell r="AL205">
            <v>0</v>
          </cell>
          <cell r="AM205">
            <v>55</v>
          </cell>
        </row>
        <row r="206">
          <cell r="W206">
            <v>132</v>
          </cell>
          <cell r="X206">
            <v>1</v>
          </cell>
          <cell r="Y206">
            <v>2</v>
          </cell>
          <cell r="Z206">
            <v>3</v>
          </cell>
          <cell r="AA206">
            <v>4</v>
          </cell>
          <cell r="AB206">
            <v>5</v>
          </cell>
          <cell r="AC206">
            <v>6</v>
          </cell>
          <cell r="AD206">
            <v>7</v>
          </cell>
          <cell r="AE206">
            <v>8</v>
          </cell>
          <cell r="AF206">
            <v>9</v>
          </cell>
          <cell r="AG206">
            <v>10</v>
          </cell>
          <cell r="AH206">
            <v>0</v>
          </cell>
          <cell r="AI206">
            <v>0</v>
          </cell>
          <cell r="AJ206">
            <v>0</v>
          </cell>
          <cell r="AK206">
            <v>0</v>
          </cell>
          <cell r="AL206">
            <v>0</v>
          </cell>
          <cell r="AM206">
            <v>55</v>
          </cell>
        </row>
        <row r="207">
          <cell r="W207">
            <v>133</v>
          </cell>
          <cell r="X207">
            <v>1</v>
          </cell>
          <cell r="Y207">
            <v>2</v>
          </cell>
          <cell r="Z207">
            <v>3</v>
          </cell>
          <cell r="AA207">
            <v>4</v>
          </cell>
          <cell r="AB207">
            <v>5</v>
          </cell>
          <cell r="AC207">
            <v>6</v>
          </cell>
          <cell r="AD207">
            <v>7</v>
          </cell>
          <cell r="AE207">
            <v>8</v>
          </cell>
          <cell r="AF207">
            <v>9</v>
          </cell>
          <cell r="AG207">
            <v>10</v>
          </cell>
          <cell r="AH207">
            <v>0</v>
          </cell>
          <cell r="AI207">
            <v>0</v>
          </cell>
          <cell r="AJ207">
            <v>0</v>
          </cell>
          <cell r="AK207">
            <v>0</v>
          </cell>
          <cell r="AL207">
            <v>0</v>
          </cell>
          <cell r="AM207">
            <v>55</v>
          </cell>
        </row>
        <row r="208">
          <cell r="W208">
            <v>134</v>
          </cell>
          <cell r="X208">
            <v>1</v>
          </cell>
          <cell r="Y208">
            <v>2</v>
          </cell>
          <cell r="Z208">
            <v>3</v>
          </cell>
          <cell r="AA208">
            <v>4</v>
          </cell>
          <cell r="AB208">
            <v>5</v>
          </cell>
          <cell r="AC208">
            <v>6</v>
          </cell>
          <cell r="AD208">
            <v>7</v>
          </cell>
          <cell r="AE208">
            <v>8</v>
          </cell>
          <cell r="AF208">
            <v>9</v>
          </cell>
          <cell r="AG208">
            <v>10</v>
          </cell>
          <cell r="AH208">
            <v>0</v>
          </cell>
          <cell r="AI208">
            <v>0</v>
          </cell>
          <cell r="AJ208">
            <v>0</v>
          </cell>
          <cell r="AK208">
            <v>0</v>
          </cell>
          <cell r="AL208">
            <v>0</v>
          </cell>
          <cell r="AM208">
            <v>55</v>
          </cell>
        </row>
        <row r="209">
          <cell r="W209">
            <v>135</v>
          </cell>
          <cell r="X209">
            <v>1</v>
          </cell>
          <cell r="Y209">
            <v>2</v>
          </cell>
          <cell r="Z209">
            <v>3</v>
          </cell>
          <cell r="AA209">
            <v>4</v>
          </cell>
          <cell r="AB209">
            <v>5</v>
          </cell>
          <cell r="AC209">
            <v>6</v>
          </cell>
          <cell r="AD209">
            <v>7</v>
          </cell>
          <cell r="AE209">
            <v>8</v>
          </cell>
          <cell r="AF209">
            <v>9</v>
          </cell>
          <cell r="AG209">
            <v>10</v>
          </cell>
          <cell r="AH209">
            <v>0</v>
          </cell>
          <cell r="AI209">
            <v>0</v>
          </cell>
          <cell r="AJ209">
            <v>0</v>
          </cell>
          <cell r="AK209">
            <v>0</v>
          </cell>
          <cell r="AL209">
            <v>0</v>
          </cell>
          <cell r="AM209">
            <v>55</v>
          </cell>
        </row>
        <row r="210">
          <cell r="W210">
            <v>136</v>
          </cell>
          <cell r="X210">
            <v>1</v>
          </cell>
          <cell r="Y210">
            <v>2</v>
          </cell>
          <cell r="Z210">
            <v>3</v>
          </cell>
          <cell r="AA210">
            <v>4</v>
          </cell>
          <cell r="AB210">
            <v>5</v>
          </cell>
          <cell r="AC210">
            <v>6</v>
          </cell>
          <cell r="AD210">
            <v>7</v>
          </cell>
          <cell r="AE210">
            <v>8</v>
          </cell>
          <cell r="AF210">
            <v>9</v>
          </cell>
          <cell r="AG210">
            <v>10</v>
          </cell>
          <cell r="AH210">
            <v>0</v>
          </cell>
          <cell r="AI210">
            <v>0</v>
          </cell>
          <cell r="AJ210">
            <v>0</v>
          </cell>
          <cell r="AK210">
            <v>0</v>
          </cell>
          <cell r="AL210">
            <v>0</v>
          </cell>
          <cell r="AM210">
            <v>55</v>
          </cell>
        </row>
        <row r="211">
          <cell r="W211">
            <v>137</v>
          </cell>
          <cell r="X211">
            <v>1</v>
          </cell>
          <cell r="Y211">
            <v>2</v>
          </cell>
          <cell r="Z211">
            <v>3</v>
          </cell>
          <cell r="AA211">
            <v>4</v>
          </cell>
          <cell r="AB211">
            <v>5</v>
          </cell>
          <cell r="AC211">
            <v>6</v>
          </cell>
          <cell r="AD211">
            <v>7</v>
          </cell>
          <cell r="AE211">
            <v>8</v>
          </cell>
          <cell r="AF211">
            <v>9</v>
          </cell>
          <cell r="AG211">
            <v>10</v>
          </cell>
          <cell r="AH211">
            <v>0</v>
          </cell>
          <cell r="AI211">
            <v>0</v>
          </cell>
          <cell r="AJ211">
            <v>0</v>
          </cell>
          <cell r="AK211">
            <v>0</v>
          </cell>
          <cell r="AL211">
            <v>0</v>
          </cell>
          <cell r="AM211">
            <v>55</v>
          </cell>
        </row>
        <row r="212">
          <cell r="W212">
            <v>138</v>
          </cell>
          <cell r="X212">
            <v>1</v>
          </cell>
          <cell r="Y212">
            <v>2</v>
          </cell>
          <cell r="Z212">
            <v>3</v>
          </cell>
          <cell r="AA212">
            <v>4</v>
          </cell>
          <cell r="AB212">
            <v>5</v>
          </cell>
          <cell r="AC212">
            <v>6</v>
          </cell>
          <cell r="AD212">
            <v>7</v>
          </cell>
          <cell r="AE212">
            <v>8</v>
          </cell>
          <cell r="AF212">
            <v>9</v>
          </cell>
          <cell r="AG212">
            <v>10</v>
          </cell>
          <cell r="AH212">
            <v>0</v>
          </cell>
          <cell r="AI212">
            <v>0</v>
          </cell>
          <cell r="AJ212">
            <v>0</v>
          </cell>
          <cell r="AK212">
            <v>0</v>
          </cell>
          <cell r="AL212">
            <v>0</v>
          </cell>
          <cell r="AM212">
            <v>55</v>
          </cell>
        </row>
        <row r="213">
          <cell r="W213">
            <v>139</v>
          </cell>
          <cell r="X213">
            <v>1</v>
          </cell>
          <cell r="Y213">
            <v>2</v>
          </cell>
          <cell r="Z213">
            <v>3</v>
          </cell>
          <cell r="AA213">
            <v>4</v>
          </cell>
          <cell r="AB213">
            <v>5</v>
          </cell>
          <cell r="AC213">
            <v>6</v>
          </cell>
          <cell r="AD213">
            <v>7</v>
          </cell>
          <cell r="AE213">
            <v>8</v>
          </cell>
          <cell r="AF213">
            <v>9</v>
          </cell>
          <cell r="AG213">
            <v>10</v>
          </cell>
          <cell r="AH213">
            <v>0</v>
          </cell>
          <cell r="AI213">
            <v>0</v>
          </cell>
          <cell r="AJ213">
            <v>0</v>
          </cell>
          <cell r="AK213">
            <v>0</v>
          </cell>
          <cell r="AL213">
            <v>0</v>
          </cell>
          <cell r="AM213">
            <v>55</v>
          </cell>
        </row>
        <row r="214">
          <cell r="W214">
            <v>140</v>
          </cell>
          <cell r="X214">
            <v>1</v>
          </cell>
          <cell r="Y214">
            <v>2</v>
          </cell>
          <cell r="Z214">
            <v>3</v>
          </cell>
          <cell r="AA214">
            <v>4</v>
          </cell>
          <cell r="AB214">
            <v>5</v>
          </cell>
          <cell r="AC214">
            <v>6</v>
          </cell>
          <cell r="AD214">
            <v>7</v>
          </cell>
          <cell r="AE214">
            <v>8</v>
          </cell>
          <cell r="AF214">
            <v>9</v>
          </cell>
          <cell r="AG214">
            <v>10</v>
          </cell>
          <cell r="AH214">
            <v>0</v>
          </cell>
          <cell r="AI214">
            <v>0</v>
          </cell>
          <cell r="AJ214">
            <v>0</v>
          </cell>
          <cell r="AK214">
            <v>0</v>
          </cell>
          <cell r="AL214">
            <v>0</v>
          </cell>
          <cell r="AM214">
            <v>55</v>
          </cell>
        </row>
        <row r="215">
          <cell r="W215">
            <v>141</v>
          </cell>
          <cell r="X215">
            <v>1</v>
          </cell>
          <cell r="Y215">
            <v>2</v>
          </cell>
          <cell r="Z215">
            <v>3</v>
          </cell>
          <cell r="AA215">
            <v>4</v>
          </cell>
          <cell r="AB215">
            <v>5</v>
          </cell>
          <cell r="AC215">
            <v>6</v>
          </cell>
          <cell r="AD215">
            <v>7</v>
          </cell>
          <cell r="AE215">
            <v>8</v>
          </cell>
          <cell r="AF215">
            <v>9</v>
          </cell>
          <cell r="AG215">
            <v>10</v>
          </cell>
          <cell r="AH215">
            <v>0</v>
          </cell>
          <cell r="AI215">
            <v>0</v>
          </cell>
          <cell r="AJ215">
            <v>0</v>
          </cell>
          <cell r="AK215">
            <v>0</v>
          </cell>
          <cell r="AL215">
            <v>0</v>
          </cell>
          <cell r="AM215">
            <v>55</v>
          </cell>
        </row>
        <row r="216">
          <cell r="W216">
            <v>142</v>
          </cell>
          <cell r="X216">
            <v>1</v>
          </cell>
          <cell r="Y216">
            <v>2</v>
          </cell>
          <cell r="Z216">
            <v>3</v>
          </cell>
          <cell r="AA216">
            <v>4</v>
          </cell>
          <cell r="AB216">
            <v>5</v>
          </cell>
          <cell r="AC216">
            <v>6</v>
          </cell>
          <cell r="AD216">
            <v>7</v>
          </cell>
          <cell r="AE216">
            <v>8</v>
          </cell>
          <cell r="AF216">
            <v>9</v>
          </cell>
          <cell r="AG216">
            <v>10</v>
          </cell>
          <cell r="AH216">
            <v>0</v>
          </cell>
          <cell r="AI216">
            <v>0</v>
          </cell>
          <cell r="AJ216">
            <v>0</v>
          </cell>
          <cell r="AK216">
            <v>0</v>
          </cell>
          <cell r="AL216">
            <v>0</v>
          </cell>
          <cell r="AM216">
            <v>55</v>
          </cell>
        </row>
        <row r="217">
          <cell r="W217">
            <v>143</v>
          </cell>
          <cell r="X217">
            <v>1</v>
          </cell>
          <cell r="Y217">
            <v>2</v>
          </cell>
          <cell r="Z217">
            <v>3</v>
          </cell>
          <cell r="AA217">
            <v>4</v>
          </cell>
          <cell r="AB217">
            <v>5</v>
          </cell>
          <cell r="AC217">
            <v>6</v>
          </cell>
          <cell r="AD217">
            <v>7</v>
          </cell>
          <cell r="AE217">
            <v>8</v>
          </cell>
          <cell r="AF217">
            <v>9</v>
          </cell>
          <cell r="AG217">
            <v>10</v>
          </cell>
          <cell r="AH217">
            <v>0</v>
          </cell>
          <cell r="AI217">
            <v>0</v>
          </cell>
          <cell r="AJ217">
            <v>0</v>
          </cell>
          <cell r="AK217">
            <v>0</v>
          </cell>
          <cell r="AL217">
            <v>0</v>
          </cell>
          <cell r="AM217">
            <v>55</v>
          </cell>
        </row>
        <row r="218">
          <cell r="W218">
            <v>144</v>
          </cell>
          <cell r="X218">
            <v>1</v>
          </cell>
          <cell r="Y218">
            <v>2</v>
          </cell>
          <cell r="Z218">
            <v>3</v>
          </cell>
          <cell r="AA218">
            <v>4</v>
          </cell>
          <cell r="AB218">
            <v>5</v>
          </cell>
          <cell r="AC218">
            <v>6</v>
          </cell>
          <cell r="AD218">
            <v>7</v>
          </cell>
          <cell r="AE218">
            <v>8</v>
          </cell>
          <cell r="AF218">
            <v>9</v>
          </cell>
          <cell r="AG218">
            <v>10</v>
          </cell>
          <cell r="AH218">
            <v>0</v>
          </cell>
          <cell r="AI218">
            <v>0</v>
          </cell>
          <cell r="AJ218">
            <v>0</v>
          </cell>
          <cell r="AK218">
            <v>0</v>
          </cell>
          <cell r="AL218">
            <v>0</v>
          </cell>
          <cell r="AM218">
            <v>55</v>
          </cell>
        </row>
        <row r="219">
          <cell r="W219">
            <v>145</v>
          </cell>
          <cell r="X219">
            <v>1</v>
          </cell>
          <cell r="Y219">
            <v>2</v>
          </cell>
          <cell r="Z219">
            <v>3</v>
          </cell>
          <cell r="AA219">
            <v>4</v>
          </cell>
          <cell r="AB219">
            <v>5</v>
          </cell>
          <cell r="AC219">
            <v>6</v>
          </cell>
          <cell r="AD219">
            <v>7</v>
          </cell>
          <cell r="AE219">
            <v>8</v>
          </cell>
          <cell r="AF219">
            <v>9</v>
          </cell>
          <cell r="AG219">
            <v>10</v>
          </cell>
          <cell r="AH219">
            <v>0</v>
          </cell>
          <cell r="AI219">
            <v>0</v>
          </cell>
          <cell r="AJ219">
            <v>0</v>
          </cell>
          <cell r="AK219">
            <v>0</v>
          </cell>
          <cell r="AL219">
            <v>0</v>
          </cell>
          <cell r="AM219">
            <v>55</v>
          </cell>
        </row>
        <row r="220">
          <cell r="W220">
            <v>146</v>
          </cell>
          <cell r="X220">
            <v>1</v>
          </cell>
          <cell r="Y220">
            <v>2</v>
          </cell>
          <cell r="Z220">
            <v>3</v>
          </cell>
          <cell r="AA220">
            <v>4</v>
          </cell>
          <cell r="AB220">
            <v>5</v>
          </cell>
          <cell r="AC220">
            <v>6</v>
          </cell>
          <cell r="AD220">
            <v>7</v>
          </cell>
          <cell r="AE220">
            <v>8</v>
          </cell>
          <cell r="AF220">
            <v>9</v>
          </cell>
          <cell r="AG220">
            <v>10</v>
          </cell>
          <cell r="AH220">
            <v>0</v>
          </cell>
          <cell r="AI220">
            <v>0</v>
          </cell>
          <cell r="AJ220">
            <v>0</v>
          </cell>
          <cell r="AK220">
            <v>0</v>
          </cell>
          <cell r="AL220">
            <v>0</v>
          </cell>
          <cell r="AM220">
            <v>55</v>
          </cell>
        </row>
        <row r="221">
          <cell r="W221">
            <v>147</v>
          </cell>
          <cell r="X221">
            <v>1</v>
          </cell>
          <cell r="Y221">
            <v>2</v>
          </cell>
          <cell r="Z221">
            <v>3</v>
          </cell>
          <cell r="AA221">
            <v>4</v>
          </cell>
          <cell r="AB221">
            <v>5</v>
          </cell>
          <cell r="AC221">
            <v>6</v>
          </cell>
          <cell r="AD221">
            <v>7</v>
          </cell>
          <cell r="AE221">
            <v>8</v>
          </cell>
          <cell r="AF221">
            <v>9</v>
          </cell>
          <cell r="AG221">
            <v>10</v>
          </cell>
          <cell r="AH221">
            <v>0</v>
          </cell>
          <cell r="AI221">
            <v>0</v>
          </cell>
          <cell r="AJ221">
            <v>0</v>
          </cell>
          <cell r="AK221">
            <v>0</v>
          </cell>
          <cell r="AL221">
            <v>0</v>
          </cell>
          <cell r="AM221">
            <v>55</v>
          </cell>
        </row>
        <row r="222">
          <cell r="W222">
            <v>148</v>
          </cell>
          <cell r="X222">
            <v>1</v>
          </cell>
          <cell r="Y222">
            <v>2</v>
          </cell>
          <cell r="Z222">
            <v>3</v>
          </cell>
          <cell r="AA222">
            <v>4</v>
          </cell>
          <cell r="AB222">
            <v>5</v>
          </cell>
          <cell r="AC222">
            <v>6</v>
          </cell>
          <cell r="AD222">
            <v>7</v>
          </cell>
          <cell r="AE222">
            <v>8</v>
          </cell>
          <cell r="AF222">
            <v>9</v>
          </cell>
          <cell r="AG222">
            <v>10</v>
          </cell>
          <cell r="AH222">
            <v>0</v>
          </cell>
          <cell r="AI222">
            <v>0</v>
          </cell>
          <cell r="AJ222">
            <v>0</v>
          </cell>
          <cell r="AK222">
            <v>0</v>
          </cell>
          <cell r="AL222">
            <v>0</v>
          </cell>
          <cell r="AM222">
            <v>55</v>
          </cell>
        </row>
        <row r="223">
          <cell r="W223">
            <v>149</v>
          </cell>
          <cell r="X223">
            <v>1</v>
          </cell>
          <cell r="Y223">
            <v>2</v>
          </cell>
          <cell r="Z223">
            <v>3</v>
          </cell>
          <cell r="AA223">
            <v>4</v>
          </cell>
          <cell r="AB223">
            <v>5</v>
          </cell>
          <cell r="AC223">
            <v>6</v>
          </cell>
          <cell r="AD223">
            <v>7</v>
          </cell>
          <cell r="AE223">
            <v>8</v>
          </cell>
          <cell r="AF223">
            <v>9</v>
          </cell>
          <cell r="AG223">
            <v>10</v>
          </cell>
          <cell r="AH223">
            <v>0</v>
          </cell>
          <cell r="AI223">
            <v>0</v>
          </cell>
          <cell r="AJ223">
            <v>0</v>
          </cell>
          <cell r="AK223">
            <v>0</v>
          </cell>
          <cell r="AL223">
            <v>0</v>
          </cell>
          <cell r="AM223">
            <v>55</v>
          </cell>
        </row>
        <row r="224">
          <cell r="W224">
            <v>150</v>
          </cell>
          <cell r="X224">
            <v>1</v>
          </cell>
          <cell r="Y224">
            <v>2</v>
          </cell>
          <cell r="Z224">
            <v>3</v>
          </cell>
          <cell r="AA224">
            <v>4</v>
          </cell>
          <cell r="AB224">
            <v>5</v>
          </cell>
          <cell r="AC224">
            <v>6</v>
          </cell>
          <cell r="AD224">
            <v>7</v>
          </cell>
          <cell r="AE224">
            <v>8</v>
          </cell>
          <cell r="AF224">
            <v>9</v>
          </cell>
          <cell r="AG224">
            <v>10</v>
          </cell>
          <cell r="AH224">
            <v>0</v>
          </cell>
          <cell r="AI224">
            <v>0</v>
          </cell>
          <cell r="AJ224">
            <v>0</v>
          </cell>
          <cell r="AK224">
            <v>0</v>
          </cell>
          <cell r="AL224">
            <v>0</v>
          </cell>
          <cell r="AM224">
            <v>55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v>0</v>
          </cell>
        </row>
      </sheetData>
      <sheetData sheetId="36"/>
      <sheetData sheetId="37"/>
      <sheetData sheetId="38"/>
      <sheetData sheetId="39"/>
      <sheetData sheetId="4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90D04-2994-40D5-9F57-323F2FF0F103}">
  <sheetPr>
    <tabColor theme="8"/>
    <pageSetUpPr fitToPage="1"/>
  </sheetPr>
  <dimension ref="A1:KP130"/>
  <sheetViews>
    <sheetView topLeftCell="B1" zoomScale="80" zoomScaleNormal="80" workbookViewId="0">
      <pane xSplit="1" topLeftCell="C1" activePane="topRight" state="frozen"/>
      <selection activeCell="B4" sqref="B4"/>
      <selection pane="topRight" activeCell="J45" sqref="J45"/>
    </sheetView>
  </sheetViews>
  <sheetFormatPr defaultColWidth="10" defaultRowHeight="14.5" x14ac:dyDescent="0.35"/>
  <cols>
    <col min="1" max="1" width="4.26953125" style="1" customWidth="1"/>
    <col min="2" max="8" width="20.453125" style="557" customWidth="1"/>
    <col min="9" max="9" width="17.26953125" style="557" customWidth="1"/>
    <col min="10" max="10" width="19.453125" style="557" customWidth="1"/>
    <col min="11" max="16384" width="10" style="557"/>
  </cols>
  <sheetData>
    <row r="1" spans="1:302" s="1" customFormat="1" ht="18.5" x14ac:dyDescent="0.45">
      <c r="B1" s="766" t="s">
        <v>0</v>
      </c>
      <c r="C1" s="766"/>
      <c r="D1" s="766"/>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c r="BW1" s="549"/>
      <c r="BX1" s="549"/>
      <c r="BY1" s="549"/>
      <c r="BZ1" s="549"/>
      <c r="CA1" s="549"/>
      <c r="CB1" s="549"/>
      <c r="CC1" s="549"/>
      <c r="CD1" s="549"/>
      <c r="CE1" s="549"/>
      <c r="CF1" s="549"/>
      <c r="CG1" s="549"/>
      <c r="CH1" s="549"/>
      <c r="CI1" s="549"/>
      <c r="CJ1" s="549"/>
      <c r="CK1" s="549"/>
      <c r="CL1" s="549"/>
      <c r="CM1" s="549"/>
      <c r="CN1" s="549"/>
      <c r="CO1" s="549"/>
      <c r="CP1" s="549"/>
      <c r="CQ1" s="549"/>
      <c r="CR1" s="549"/>
      <c r="CS1" s="549"/>
      <c r="CT1" s="549"/>
      <c r="CU1" s="549"/>
      <c r="CV1" s="549"/>
      <c r="CW1" s="549"/>
      <c r="CX1" s="549"/>
      <c r="CY1" s="549"/>
      <c r="CZ1" s="549"/>
      <c r="DA1" s="549"/>
      <c r="DB1" s="549"/>
      <c r="DC1" s="549"/>
      <c r="DD1" s="549"/>
      <c r="DE1" s="549"/>
      <c r="DF1" s="549"/>
      <c r="DG1" s="549"/>
      <c r="DH1" s="549"/>
      <c r="DI1" s="549"/>
      <c r="DJ1" s="549"/>
      <c r="DK1" s="549"/>
      <c r="DL1" s="549"/>
      <c r="DM1" s="549"/>
      <c r="DN1" s="549"/>
      <c r="DO1" s="549"/>
      <c r="DP1" s="549"/>
      <c r="DQ1" s="549"/>
      <c r="DR1" s="549"/>
      <c r="DS1" s="549"/>
      <c r="DT1" s="549"/>
      <c r="DU1" s="549"/>
      <c r="DV1" s="549"/>
      <c r="DW1" s="549"/>
      <c r="DX1" s="549"/>
      <c r="DY1" s="549"/>
      <c r="DZ1" s="549"/>
      <c r="EA1" s="549"/>
      <c r="EB1" s="549"/>
      <c r="EC1" s="549"/>
      <c r="ED1" s="549"/>
      <c r="EE1" s="549"/>
      <c r="EF1" s="549"/>
      <c r="EG1" s="549"/>
      <c r="EH1" s="549"/>
      <c r="EI1" s="549"/>
      <c r="EJ1" s="549"/>
      <c r="EK1" s="549"/>
      <c r="EL1" s="549"/>
      <c r="EM1" s="549"/>
      <c r="EN1" s="549"/>
      <c r="EO1" s="549"/>
      <c r="EP1" s="549"/>
      <c r="EQ1" s="549"/>
      <c r="ER1" s="549"/>
      <c r="ES1" s="549"/>
      <c r="ET1" s="549"/>
      <c r="EU1" s="549"/>
      <c r="EV1" s="549"/>
      <c r="EW1" s="549"/>
      <c r="EX1" s="549"/>
      <c r="EY1" s="549"/>
      <c r="EZ1" s="549"/>
      <c r="FA1" s="549"/>
      <c r="FB1" s="549"/>
      <c r="FC1" s="549"/>
      <c r="FD1" s="549"/>
      <c r="FE1" s="549"/>
      <c r="FF1" s="549"/>
      <c r="FG1" s="549"/>
      <c r="FH1" s="549"/>
      <c r="FI1" s="549"/>
      <c r="FJ1" s="549"/>
      <c r="FK1" s="549"/>
      <c r="FL1" s="549"/>
      <c r="FM1" s="549"/>
      <c r="FN1" s="549"/>
      <c r="FO1" s="549"/>
      <c r="FP1" s="549"/>
      <c r="FQ1" s="549"/>
      <c r="FR1" s="549"/>
      <c r="FS1" s="549"/>
      <c r="FT1" s="549"/>
      <c r="FU1" s="549"/>
      <c r="FV1" s="549"/>
      <c r="FW1" s="549"/>
      <c r="FX1" s="549"/>
      <c r="FY1" s="549"/>
      <c r="FZ1" s="549"/>
      <c r="GA1" s="549"/>
      <c r="GB1" s="549"/>
      <c r="GC1" s="549"/>
      <c r="GD1" s="549"/>
      <c r="GE1" s="549"/>
      <c r="GF1" s="549"/>
      <c r="GG1" s="549"/>
      <c r="GH1" s="549"/>
      <c r="GI1" s="549"/>
      <c r="GJ1" s="549"/>
      <c r="GK1" s="549"/>
      <c r="GL1" s="549"/>
      <c r="GM1" s="549"/>
      <c r="GN1" s="549"/>
      <c r="GO1" s="549"/>
      <c r="GP1" s="549"/>
      <c r="GQ1" s="549"/>
      <c r="GR1" s="549"/>
      <c r="GS1" s="549"/>
      <c r="GT1" s="549"/>
      <c r="GU1" s="549"/>
      <c r="GV1" s="549"/>
      <c r="GW1" s="549"/>
      <c r="GX1" s="549"/>
      <c r="GY1" s="549"/>
      <c r="GZ1" s="549"/>
      <c r="HA1" s="549"/>
      <c r="HB1" s="549"/>
      <c r="HC1" s="549"/>
      <c r="HD1" s="549"/>
      <c r="HE1" s="549"/>
      <c r="HF1" s="549"/>
      <c r="HG1" s="549"/>
      <c r="HH1" s="549"/>
      <c r="HI1" s="549"/>
      <c r="HJ1" s="549"/>
      <c r="HK1" s="549"/>
      <c r="HL1" s="549"/>
      <c r="HM1" s="549"/>
      <c r="HN1" s="549"/>
      <c r="HO1" s="549"/>
      <c r="HP1" s="549"/>
      <c r="HQ1" s="549"/>
      <c r="HR1" s="549"/>
      <c r="HS1" s="549"/>
      <c r="HT1" s="549"/>
      <c r="HU1" s="549"/>
      <c r="HV1" s="549"/>
      <c r="HW1" s="549"/>
      <c r="HX1" s="549"/>
      <c r="HY1" s="549"/>
      <c r="HZ1" s="549"/>
      <c r="IA1" s="549"/>
      <c r="IB1" s="549"/>
      <c r="IC1" s="549"/>
      <c r="ID1" s="549"/>
      <c r="IE1" s="549"/>
      <c r="IF1" s="549"/>
      <c r="IG1" s="549"/>
      <c r="IH1" s="549"/>
      <c r="II1" s="549"/>
      <c r="IJ1" s="549"/>
      <c r="IK1" s="549"/>
      <c r="IL1" s="549"/>
      <c r="IM1" s="549"/>
      <c r="IN1" s="549"/>
      <c r="IO1" s="549"/>
      <c r="IP1" s="549"/>
      <c r="IQ1" s="549"/>
      <c r="IR1" s="549"/>
      <c r="IS1" s="549"/>
      <c r="IT1" s="549"/>
      <c r="IU1" s="549"/>
      <c r="IV1" s="549"/>
      <c r="IW1" s="549"/>
      <c r="IX1" s="549"/>
      <c r="IY1" s="549"/>
      <c r="IZ1" s="549"/>
      <c r="JA1" s="549"/>
      <c r="JB1" s="549"/>
      <c r="JC1" s="549"/>
      <c r="JD1" s="549"/>
      <c r="JE1" s="549"/>
      <c r="JF1" s="549"/>
      <c r="JG1" s="549"/>
      <c r="JH1" s="549"/>
      <c r="JI1" s="549"/>
      <c r="JJ1" s="549"/>
      <c r="JK1" s="549"/>
      <c r="JL1" s="549"/>
      <c r="JM1" s="549"/>
      <c r="JN1" s="549"/>
      <c r="JO1" s="549"/>
      <c r="JP1" s="549"/>
      <c r="JQ1" s="549"/>
      <c r="JR1" s="549"/>
      <c r="JS1" s="549"/>
      <c r="JT1" s="549"/>
      <c r="JU1" s="549"/>
      <c r="JV1" s="549"/>
      <c r="JW1" s="549"/>
      <c r="JX1" s="549"/>
      <c r="JY1" s="549"/>
      <c r="JZ1" s="549"/>
      <c r="KA1" s="549"/>
      <c r="KB1" s="549"/>
      <c r="KC1" s="549"/>
      <c r="KD1" s="549"/>
      <c r="KE1" s="549"/>
      <c r="KF1" s="549"/>
      <c r="KG1" s="549"/>
      <c r="KH1" s="549"/>
      <c r="KI1" s="549"/>
      <c r="KJ1" s="549"/>
      <c r="KK1" s="549"/>
      <c r="KL1" s="549"/>
      <c r="KM1" s="549"/>
      <c r="KN1" s="549"/>
      <c r="KO1" s="549"/>
      <c r="KP1" s="549"/>
    </row>
    <row r="2" spans="1:302" s="1" customFormat="1" ht="18.5" x14ac:dyDescent="0.45">
      <c r="B2" s="766" t="s">
        <v>672</v>
      </c>
      <c r="C2" s="766"/>
      <c r="D2" s="766"/>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549"/>
      <c r="BE2" s="549"/>
      <c r="BF2" s="549"/>
      <c r="BG2" s="549"/>
      <c r="BH2" s="549"/>
      <c r="BI2" s="549"/>
      <c r="BJ2" s="549"/>
      <c r="BK2" s="549"/>
      <c r="BL2" s="549"/>
      <c r="BM2" s="549"/>
      <c r="BN2" s="549"/>
      <c r="BO2" s="549"/>
      <c r="BP2" s="549"/>
      <c r="BQ2" s="549"/>
      <c r="BR2" s="549"/>
      <c r="BS2" s="549"/>
      <c r="BT2" s="549"/>
      <c r="BU2" s="549"/>
      <c r="BV2" s="549"/>
      <c r="BW2" s="549"/>
      <c r="BX2" s="549"/>
      <c r="BY2" s="549"/>
      <c r="BZ2" s="549"/>
      <c r="CA2" s="549"/>
      <c r="CB2" s="549"/>
      <c r="CC2" s="549"/>
      <c r="CD2" s="549"/>
      <c r="CE2" s="549"/>
      <c r="CF2" s="549"/>
      <c r="CG2" s="549"/>
      <c r="CH2" s="549"/>
      <c r="CI2" s="549"/>
      <c r="CJ2" s="549"/>
      <c r="CK2" s="549"/>
      <c r="CL2" s="549"/>
      <c r="CM2" s="549"/>
      <c r="CN2" s="549"/>
      <c r="CO2" s="549"/>
      <c r="CP2" s="549"/>
      <c r="CQ2" s="549"/>
      <c r="CR2" s="549"/>
      <c r="CS2" s="549"/>
      <c r="CT2" s="549"/>
      <c r="CU2" s="549"/>
      <c r="CV2" s="549"/>
      <c r="CW2" s="549"/>
      <c r="CX2" s="549"/>
      <c r="CY2" s="549"/>
      <c r="CZ2" s="549"/>
      <c r="DA2" s="549"/>
      <c r="DB2" s="549"/>
      <c r="DC2" s="549"/>
      <c r="DD2" s="549"/>
      <c r="DE2" s="549"/>
      <c r="DF2" s="549"/>
      <c r="DG2" s="549"/>
      <c r="DH2" s="549"/>
      <c r="DI2" s="549"/>
      <c r="DJ2" s="549"/>
      <c r="DK2" s="549"/>
      <c r="DL2" s="549"/>
      <c r="DM2" s="549"/>
      <c r="DN2" s="549"/>
      <c r="DO2" s="549"/>
      <c r="DP2" s="549"/>
      <c r="DQ2" s="549"/>
      <c r="DR2" s="549"/>
      <c r="DS2" s="549"/>
      <c r="DT2" s="549"/>
      <c r="DU2" s="549"/>
      <c r="DV2" s="549"/>
      <c r="DW2" s="549"/>
      <c r="DX2" s="549"/>
      <c r="DY2" s="549"/>
      <c r="DZ2" s="549"/>
      <c r="EA2" s="549"/>
      <c r="EB2" s="549"/>
      <c r="EC2" s="549"/>
      <c r="ED2" s="549"/>
      <c r="EE2" s="549"/>
      <c r="EF2" s="549"/>
      <c r="EG2" s="549"/>
      <c r="EH2" s="549"/>
      <c r="EI2" s="549"/>
      <c r="EJ2" s="549"/>
      <c r="EK2" s="549"/>
      <c r="EL2" s="549"/>
      <c r="EM2" s="549"/>
      <c r="EN2" s="549"/>
      <c r="EO2" s="549"/>
      <c r="EP2" s="549"/>
      <c r="EQ2" s="549"/>
      <c r="ER2" s="549"/>
      <c r="ES2" s="549"/>
      <c r="ET2" s="549"/>
      <c r="EU2" s="549"/>
      <c r="EV2" s="549"/>
      <c r="EW2" s="549"/>
      <c r="EX2" s="549"/>
      <c r="EY2" s="549"/>
      <c r="EZ2" s="549"/>
      <c r="FA2" s="549"/>
      <c r="FB2" s="549"/>
      <c r="FC2" s="549"/>
      <c r="FD2" s="549"/>
      <c r="FE2" s="549"/>
      <c r="FF2" s="549"/>
      <c r="FG2" s="549"/>
      <c r="FH2" s="549"/>
      <c r="FI2" s="549"/>
      <c r="FJ2" s="549"/>
      <c r="FK2" s="549"/>
      <c r="FL2" s="549"/>
      <c r="FM2" s="549"/>
      <c r="FN2" s="549"/>
      <c r="FO2" s="549"/>
      <c r="FP2" s="549"/>
      <c r="FQ2" s="549"/>
      <c r="FR2" s="549"/>
      <c r="FS2" s="549"/>
      <c r="FT2" s="549"/>
      <c r="FU2" s="549"/>
      <c r="FV2" s="549"/>
      <c r="FW2" s="549"/>
      <c r="FX2" s="549"/>
      <c r="FY2" s="549"/>
      <c r="FZ2" s="549"/>
      <c r="GA2" s="549"/>
      <c r="GB2" s="549"/>
      <c r="GC2" s="549"/>
      <c r="GD2" s="549"/>
      <c r="GE2" s="549"/>
      <c r="GF2" s="549"/>
      <c r="GG2" s="549"/>
      <c r="GH2" s="549"/>
      <c r="GI2" s="549"/>
      <c r="GJ2" s="549"/>
      <c r="GK2" s="549"/>
      <c r="GL2" s="549"/>
      <c r="GM2" s="549"/>
      <c r="GN2" s="549"/>
      <c r="GO2" s="549"/>
      <c r="GP2" s="549"/>
      <c r="GQ2" s="549"/>
      <c r="GR2" s="549"/>
      <c r="GS2" s="549"/>
      <c r="GT2" s="549"/>
      <c r="GU2" s="549"/>
      <c r="GV2" s="549"/>
      <c r="GW2" s="549"/>
      <c r="GX2" s="549"/>
      <c r="GY2" s="549"/>
      <c r="GZ2" s="549"/>
      <c r="HA2" s="549"/>
      <c r="HB2" s="549"/>
      <c r="HC2" s="549"/>
      <c r="HD2" s="549"/>
      <c r="HE2" s="549"/>
      <c r="HF2" s="549"/>
      <c r="HG2" s="549"/>
      <c r="HH2" s="549"/>
      <c r="HI2" s="549"/>
      <c r="HJ2" s="549"/>
      <c r="HK2" s="549"/>
      <c r="HL2" s="549"/>
      <c r="HM2" s="549"/>
      <c r="HN2" s="549"/>
      <c r="HO2" s="549"/>
      <c r="HP2" s="549"/>
      <c r="HQ2" s="549"/>
      <c r="HR2" s="549"/>
      <c r="HS2" s="549"/>
      <c r="HT2" s="549"/>
      <c r="HU2" s="549"/>
      <c r="HV2" s="549"/>
      <c r="HW2" s="549"/>
      <c r="HX2" s="549"/>
      <c r="HY2" s="549"/>
      <c r="HZ2" s="549"/>
      <c r="IA2" s="549"/>
      <c r="IB2" s="549"/>
      <c r="IC2" s="549"/>
      <c r="ID2" s="549"/>
      <c r="IE2" s="549"/>
      <c r="IF2" s="549"/>
      <c r="IG2" s="549"/>
      <c r="IH2" s="549"/>
      <c r="II2" s="549"/>
      <c r="IJ2" s="549"/>
      <c r="IK2" s="549"/>
      <c r="IL2" s="549"/>
      <c r="IM2" s="549"/>
      <c r="IN2" s="549"/>
      <c r="IO2" s="549"/>
      <c r="IP2" s="549"/>
      <c r="IQ2" s="549"/>
      <c r="IR2" s="549"/>
      <c r="IS2" s="549"/>
      <c r="IT2" s="549"/>
      <c r="IU2" s="549"/>
      <c r="IV2" s="549"/>
      <c r="IW2" s="549"/>
      <c r="IX2" s="549"/>
      <c r="IY2" s="549"/>
      <c r="IZ2" s="549"/>
      <c r="JA2" s="549"/>
      <c r="JB2" s="549"/>
      <c r="JC2" s="549"/>
      <c r="JD2" s="549"/>
      <c r="JE2" s="549"/>
      <c r="JF2" s="549"/>
      <c r="JG2" s="549"/>
      <c r="JH2" s="549"/>
      <c r="JI2" s="549"/>
      <c r="JJ2" s="549"/>
      <c r="JK2" s="549"/>
      <c r="JL2" s="549"/>
      <c r="JM2" s="549"/>
      <c r="JN2" s="549"/>
      <c r="JO2" s="549"/>
      <c r="JP2" s="549"/>
      <c r="JQ2" s="549"/>
      <c r="JR2" s="549"/>
      <c r="JS2" s="549"/>
      <c r="JT2" s="549"/>
      <c r="JU2" s="549"/>
      <c r="JV2" s="549"/>
      <c r="JW2" s="549"/>
      <c r="JX2" s="549"/>
      <c r="JY2" s="549"/>
      <c r="JZ2" s="549"/>
      <c r="KA2" s="549"/>
      <c r="KB2" s="549"/>
      <c r="KC2" s="549"/>
      <c r="KD2" s="549"/>
      <c r="KE2" s="549"/>
      <c r="KF2" s="549"/>
      <c r="KG2" s="549"/>
      <c r="KH2" s="549"/>
      <c r="KI2" s="549"/>
      <c r="KJ2" s="549"/>
      <c r="KK2" s="549"/>
      <c r="KL2" s="549"/>
      <c r="KM2" s="549"/>
      <c r="KN2" s="549"/>
      <c r="KO2" s="549"/>
      <c r="KP2" s="549"/>
    </row>
    <row r="3" spans="1:302" s="550" customFormat="1" x14ac:dyDescent="0.35">
      <c r="B3" s="767" t="s">
        <v>673</v>
      </c>
      <c r="C3" s="768"/>
      <c r="D3" s="569"/>
      <c r="E3" s="569"/>
      <c r="F3" s="569"/>
      <c r="G3" s="569"/>
      <c r="H3" s="569"/>
      <c r="I3" s="569"/>
      <c r="J3" s="570"/>
      <c r="K3" s="769" t="s">
        <v>421</v>
      </c>
      <c r="L3" s="770"/>
      <c r="M3" s="770"/>
      <c r="N3" s="770"/>
      <c r="O3" s="770"/>
      <c r="P3" s="771"/>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9"/>
      <c r="AQ3" s="549"/>
      <c r="AR3" s="549"/>
      <c r="AS3" s="549"/>
      <c r="AT3" s="549"/>
      <c r="AU3" s="549"/>
      <c r="AV3" s="549"/>
      <c r="AW3" s="549"/>
      <c r="AX3" s="549"/>
      <c r="AY3" s="549"/>
      <c r="AZ3" s="549"/>
      <c r="BA3" s="549"/>
      <c r="BB3" s="549"/>
      <c r="BC3" s="549"/>
      <c r="BD3" s="549"/>
      <c r="BE3" s="549"/>
      <c r="BF3" s="549"/>
      <c r="BG3" s="549"/>
      <c r="BH3" s="549"/>
      <c r="BI3" s="549"/>
      <c r="BJ3" s="549"/>
      <c r="BK3" s="549"/>
      <c r="BL3" s="549"/>
      <c r="BM3" s="549"/>
      <c r="BN3" s="549"/>
      <c r="BO3" s="549"/>
      <c r="BP3" s="549"/>
      <c r="BQ3" s="549"/>
      <c r="BR3" s="549"/>
      <c r="BS3" s="549"/>
      <c r="BT3" s="549"/>
      <c r="BU3" s="549"/>
      <c r="BV3" s="549"/>
      <c r="BW3" s="549"/>
      <c r="BX3" s="549"/>
      <c r="BY3" s="549"/>
      <c r="BZ3" s="549"/>
      <c r="CA3" s="549"/>
      <c r="CB3" s="549"/>
      <c r="CC3" s="549"/>
      <c r="CD3" s="549"/>
      <c r="CE3" s="549"/>
      <c r="CF3" s="549"/>
      <c r="CG3" s="549"/>
      <c r="CH3" s="549"/>
      <c r="CI3" s="549"/>
      <c r="CJ3" s="549"/>
      <c r="CK3" s="549"/>
      <c r="CL3" s="549"/>
      <c r="CM3" s="549"/>
      <c r="CN3" s="549"/>
    </row>
    <row r="4" spans="1:302" s="325" customFormat="1" ht="52" customHeight="1" x14ac:dyDescent="0.35">
      <c r="A4" s="324" t="s">
        <v>602</v>
      </c>
      <c r="B4" s="326" t="s">
        <v>364</v>
      </c>
      <c r="C4" s="326" t="s">
        <v>2</v>
      </c>
      <c r="D4" s="326" t="s">
        <v>593</v>
      </c>
      <c r="E4" s="326" t="s">
        <v>674</v>
      </c>
      <c r="F4" s="326" t="s">
        <v>3</v>
      </c>
      <c r="G4" s="326" t="s">
        <v>675</v>
      </c>
      <c r="H4" s="326" t="s">
        <v>676</v>
      </c>
      <c r="I4" s="326" t="s">
        <v>677</v>
      </c>
      <c r="J4" s="326" t="s">
        <v>678</v>
      </c>
      <c r="K4" s="326" t="s">
        <v>25</v>
      </c>
      <c r="L4" s="326" t="s">
        <v>44</v>
      </c>
      <c r="M4" s="326" t="s">
        <v>237</v>
      </c>
      <c r="N4" s="326" t="s">
        <v>433</v>
      </c>
      <c r="O4" s="326" t="s">
        <v>591</v>
      </c>
      <c r="P4" s="326" t="s">
        <v>4</v>
      </c>
    </row>
    <row r="5" spans="1:302" x14ac:dyDescent="0.35">
      <c r="B5" s="3"/>
      <c r="C5" s="3"/>
      <c r="D5" s="3"/>
      <c r="E5" s="3"/>
      <c r="F5" s="3"/>
      <c r="G5" s="3"/>
      <c r="H5" s="3"/>
      <c r="I5" s="3"/>
      <c r="J5" s="3"/>
      <c r="K5" s="3"/>
      <c r="L5" s="3"/>
      <c r="M5" s="3"/>
      <c r="N5" s="3"/>
      <c r="O5" s="3"/>
      <c r="P5" s="3"/>
    </row>
    <row r="6" spans="1:302" x14ac:dyDescent="0.35">
      <c r="B6" s="3"/>
      <c r="C6" s="3"/>
      <c r="D6" s="3"/>
      <c r="E6" s="3"/>
      <c r="F6" s="3"/>
      <c r="G6" s="3"/>
      <c r="H6" s="3"/>
      <c r="I6" s="3"/>
      <c r="J6" s="3"/>
      <c r="K6" s="3"/>
      <c r="L6" s="3"/>
      <c r="M6" s="3"/>
      <c r="N6" s="3"/>
      <c r="O6" s="3"/>
      <c r="P6" s="3"/>
    </row>
    <row r="7" spans="1:302" x14ac:dyDescent="0.35">
      <c r="B7" s="3"/>
      <c r="C7" s="3"/>
      <c r="D7" s="3"/>
      <c r="E7" s="3"/>
      <c r="F7" s="3"/>
      <c r="G7" s="3"/>
      <c r="H7" s="3"/>
      <c r="I7" s="3"/>
      <c r="J7" s="3"/>
      <c r="K7" s="3"/>
      <c r="L7" s="3"/>
      <c r="M7" s="3"/>
      <c r="N7" s="3"/>
      <c r="O7" s="3"/>
      <c r="P7" s="3"/>
    </row>
    <row r="8" spans="1:302" x14ac:dyDescent="0.35">
      <c r="B8" s="3"/>
      <c r="C8" s="3"/>
      <c r="D8" s="3"/>
      <c r="E8" s="3"/>
      <c r="F8" s="3"/>
      <c r="G8" s="3"/>
      <c r="H8" s="3"/>
      <c r="I8" s="3"/>
      <c r="J8" s="3"/>
      <c r="K8" s="3"/>
      <c r="L8" s="3"/>
      <c r="M8" s="3"/>
      <c r="N8" s="3"/>
      <c r="O8" s="3"/>
      <c r="P8" s="3"/>
    </row>
    <row r="9" spans="1:302" x14ac:dyDescent="0.35">
      <c r="B9" s="3"/>
      <c r="C9" s="3"/>
      <c r="D9" s="3"/>
      <c r="E9" s="3"/>
      <c r="F9" s="3"/>
      <c r="G9" s="3"/>
      <c r="H9" s="3"/>
      <c r="I9" s="3"/>
      <c r="J9" s="3"/>
      <c r="K9" s="3"/>
      <c r="L9" s="3"/>
      <c r="M9" s="3"/>
      <c r="N9" s="3"/>
      <c r="O9" s="3"/>
      <c r="P9" s="3"/>
    </row>
    <row r="10" spans="1:302" x14ac:dyDescent="0.35">
      <c r="B10" s="3"/>
      <c r="C10" s="3"/>
      <c r="D10" s="3"/>
      <c r="E10" s="3"/>
      <c r="F10" s="3"/>
      <c r="G10" s="3"/>
      <c r="H10" s="3"/>
      <c r="I10" s="3"/>
      <c r="J10" s="3"/>
      <c r="K10" s="3"/>
      <c r="L10" s="3"/>
      <c r="M10" s="3"/>
      <c r="N10" s="3"/>
      <c r="O10" s="3"/>
      <c r="P10" s="3"/>
    </row>
    <row r="11" spans="1:302" x14ac:dyDescent="0.35">
      <c r="B11" s="3"/>
      <c r="C11" s="3"/>
      <c r="D11" s="3"/>
      <c r="E11" s="3"/>
      <c r="F11" s="3"/>
      <c r="G11" s="3"/>
      <c r="H11" s="3"/>
      <c r="I11" s="3"/>
      <c r="J11" s="3"/>
      <c r="K11" s="3"/>
      <c r="L11" s="3"/>
      <c r="M11" s="3"/>
      <c r="N11" s="3"/>
      <c r="O11" s="3"/>
      <c r="P11" s="3"/>
    </row>
    <row r="12" spans="1:302" x14ac:dyDescent="0.35">
      <c r="B12" s="3"/>
      <c r="C12" s="3"/>
      <c r="D12" s="3"/>
      <c r="E12" s="3"/>
      <c r="F12" s="3"/>
      <c r="G12" s="3"/>
      <c r="H12" s="3"/>
      <c r="I12" s="3"/>
      <c r="J12" s="3"/>
      <c r="K12" s="3"/>
      <c r="L12" s="3"/>
      <c r="M12" s="3"/>
      <c r="N12" s="3"/>
      <c r="O12" s="3"/>
      <c r="P12" s="3"/>
    </row>
    <row r="13" spans="1:302" x14ac:dyDescent="0.35">
      <c r="B13" s="3"/>
      <c r="C13" s="3"/>
      <c r="D13" s="3"/>
      <c r="E13" s="3"/>
      <c r="F13" s="3"/>
      <c r="G13" s="3"/>
      <c r="H13" s="3"/>
      <c r="I13" s="3"/>
      <c r="J13" s="3"/>
      <c r="K13" s="3"/>
      <c r="L13" s="3"/>
      <c r="M13" s="3"/>
      <c r="N13" s="3"/>
      <c r="O13" s="3"/>
      <c r="P13" s="3"/>
    </row>
    <row r="14" spans="1:302" x14ac:dyDescent="0.35">
      <c r="B14" s="3"/>
      <c r="C14" s="3"/>
      <c r="D14" s="3"/>
      <c r="E14" s="3"/>
      <c r="F14" s="3"/>
      <c r="G14" s="3"/>
      <c r="H14" s="3"/>
      <c r="I14" s="3"/>
      <c r="J14" s="3"/>
      <c r="K14" s="3"/>
      <c r="L14" s="3"/>
      <c r="M14" s="3"/>
      <c r="N14" s="3"/>
      <c r="O14" s="3"/>
      <c r="P14" s="3"/>
    </row>
    <row r="15" spans="1:302" x14ac:dyDescent="0.35">
      <c r="B15" s="3"/>
      <c r="C15" s="3"/>
      <c r="D15" s="3"/>
      <c r="E15" s="3"/>
      <c r="F15" s="3"/>
      <c r="G15" s="3"/>
      <c r="H15" s="3"/>
      <c r="I15" s="3"/>
      <c r="J15" s="3"/>
      <c r="K15" s="3"/>
      <c r="L15" s="3"/>
      <c r="M15" s="3"/>
      <c r="N15" s="3"/>
      <c r="O15" s="3"/>
      <c r="P15" s="3"/>
    </row>
    <row r="16" spans="1:302" x14ac:dyDescent="0.35">
      <c r="B16" s="547"/>
      <c r="C16" s="3"/>
      <c r="D16" s="3"/>
      <c r="E16" s="3"/>
      <c r="F16" s="3"/>
      <c r="G16" s="3"/>
      <c r="H16" s="3"/>
      <c r="I16" s="3"/>
      <c r="J16" s="3"/>
      <c r="K16" s="3"/>
      <c r="L16" s="3"/>
      <c r="M16" s="3"/>
      <c r="N16" s="3"/>
      <c r="O16" s="3"/>
      <c r="P16" s="3"/>
    </row>
    <row r="17" spans="2:16" x14ac:dyDescent="0.35">
      <c r="B17" s="3"/>
      <c r="C17" s="3"/>
      <c r="D17" s="3"/>
      <c r="E17" s="3"/>
      <c r="F17" s="3"/>
      <c r="G17" s="3"/>
      <c r="H17" s="3"/>
      <c r="I17" s="3"/>
      <c r="J17" s="3"/>
      <c r="K17" s="3"/>
      <c r="L17" s="3"/>
      <c r="M17" s="3"/>
      <c r="N17" s="3"/>
      <c r="O17" s="3"/>
      <c r="P17" s="3"/>
    </row>
    <row r="18" spans="2:16" x14ac:dyDescent="0.35">
      <c r="B18" s="3"/>
      <c r="C18" s="3"/>
      <c r="D18" s="3"/>
      <c r="E18" s="3"/>
      <c r="F18" s="3"/>
      <c r="G18" s="3"/>
      <c r="H18" s="3"/>
      <c r="I18" s="3"/>
      <c r="J18" s="3"/>
      <c r="K18" s="3"/>
      <c r="L18" s="3"/>
      <c r="M18" s="3"/>
      <c r="N18" s="3"/>
      <c r="O18" s="3"/>
      <c r="P18" s="3"/>
    </row>
    <row r="19" spans="2:16" x14ac:dyDescent="0.35">
      <c r="B19" s="3"/>
      <c r="C19" s="3"/>
      <c r="D19" s="3"/>
      <c r="E19" s="3"/>
      <c r="F19" s="3"/>
      <c r="G19" s="3"/>
      <c r="H19" s="3"/>
      <c r="I19" s="3"/>
      <c r="J19" s="3"/>
      <c r="K19" s="3"/>
      <c r="L19" s="3"/>
      <c r="M19" s="3"/>
      <c r="N19" s="3"/>
      <c r="O19" s="3"/>
      <c r="P19" s="3"/>
    </row>
    <row r="20" spans="2:16" x14ac:dyDescent="0.35">
      <c r="B20" s="3"/>
      <c r="C20" s="3"/>
      <c r="D20" s="3"/>
      <c r="E20" s="3"/>
      <c r="F20" s="3"/>
      <c r="G20" s="3"/>
      <c r="H20" s="3"/>
      <c r="I20" s="3"/>
      <c r="J20" s="3"/>
      <c r="K20" s="3"/>
      <c r="L20" s="3"/>
      <c r="M20" s="3"/>
      <c r="N20" s="3"/>
      <c r="O20" s="3"/>
      <c r="P20" s="3"/>
    </row>
    <row r="21" spans="2:16" x14ac:dyDescent="0.35">
      <c r="B21" s="3"/>
      <c r="C21" s="3"/>
      <c r="D21" s="3"/>
      <c r="E21" s="3"/>
      <c r="F21" s="3"/>
      <c r="G21" s="3"/>
      <c r="H21" s="3"/>
      <c r="I21" s="3"/>
      <c r="J21" s="3"/>
      <c r="K21" s="3"/>
      <c r="L21" s="3"/>
      <c r="M21" s="3"/>
      <c r="N21" s="3"/>
      <c r="O21" s="3"/>
      <c r="P21" s="3"/>
    </row>
    <row r="22" spans="2:16" x14ac:dyDescent="0.35">
      <c r="B22" s="3"/>
      <c r="C22" s="3"/>
      <c r="D22" s="3"/>
      <c r="E22" s="3"/>
      <c r="F22" s="3"/>
      <c r="G22" s="3"/>
      <c r="H22" s="3"/>
      <c r="I22" s="3"/>
      <c r="J22" s="3"/>
      <c r="K22" s="3"/>
      <c r="L22" s="3"/>
      <c r="M22" s="3"/>
      <c r="N22" s="3"/>
      <c r="O22" s="3"/>
      <c r="P22" s="3"/>
    </row>
    <row r="23" spans="2:16" x14ac:dyDescent="0.35">
      <c r="B23" s="3"/>
      <c r="C23" s="3"/>
      <c r="D23" s="3"/>
      <c r="E23" s="3"/>
      <c r="F23" s="3"/>
      <c r="G23" s="3"/>
      <c r="H23" s="3"/>
      <c r="I23" s="3"/>
      <c r="J23" s="3"/>
      <c r="K23" s="3"/>
      <c r="L23" s="3"/>
      <c r="M23" s="3"/>
      <c r="N23" s="3"/>
      <c r="O23" s="3"/>
      <c r="P23" s="3"/>
    </row>
    <row r="24" spans="2:16" x14ac:dyDescent="0.35">
      <c r="B24" s="3"/>
      <c r="C24" s="3"/>
      <c r="D24" s="3"/>
      <c r="E24" s="3"/>
      <c r="F24" s="3"/>
      <c r="G24" s="3"/>
      <c r="H24" s="3"/>
      <c r="I24" s="3"/>
      <c r="J24" s="3"/>
      <c r="K24" s="3"/>
      <c r="L24" s="3"/>
      <c r="M24" s="3"/>
      <c r="N24" s="3"/>
      <c r="O24" s="3"/>
      <c r="P24" s="3"/>
    </row>
    <row r="25" spans="2:16" x14ac:dyDescent="0.35">
      <c r="B25" s="3"/>
      <c r="C25" s="3"/>
      <c r="D25" s="3"/>
      <c r="E25" s="3"/>
      <c r="F25" s="3"/>
      <c r="G25" s="3"/>
      <c r="H25" s="3"/>
      <c r="I25" s="3"/>
      <c r="J25" s="3"/>
      <c r="K25" s="3"/>
      <c r="L25" s="3"/>
      <c r="M25" s="3"/>
      <c r="N25" s="3"/>
      <c r="O25" s="3"/>
      <c r="P25" s="3"/>
    </row>
    <row r="26" spans="2:16" x14ac:dyDescent="0.35">
      <c r="B26" s="3"/>
      <c r="C26" s="3"/>
      <c r="D26" s="3"/>
      <c r="E26" s="3"/>
      <c r="F26" s="3"/>
      <c r="G26" s="3"/>
      <c r="H26" s="3"/>
      <c r="I26" s="3"/>
      <c r="J26" s="3"/>
      <c r="K26" s="3"/>
      <c r="L26" s="3"/>
      <c r="M26" s="3"/>
      <c r="N26" s="3"/>
      <c r="O26" s="3"/>
      <c r="P26" s="3"/>
    </row>
    <row r="27" spans="2:16" x14ac:dyDescent="0.35">
      <c r="B27" s="3"/>
      <c r="C27" s="3"/>
      <c r="D27" s="3"/>
      <c r="E27" s="3"/>
      <c r="F27" s="3"/>
      <c r="G27" s="3"/>
      <c r="H27" s="3"/>
      <c r="I27" s="3"/>
      <c r="J27" s="3"/>
      <c r="K27" s="3"/>
      <c r="L27" s="3"/>
      <c r="M27" s="3"/>
      <c r="N27" s="3"/>
      <c r="O27" s="3"/>
      <c r="P27" s="3"/>
    </row>
    <row r="28" spans="2:16" x14ac:dyDescent="0.35">
      <c r="B28" s="3"/>
      <c r="C28" s="3"/>
      <c r="D28" s="3"/>
      <c r="E28" s="3"/>
      <c r="F28" s="3"/>
      <c r="G28" s="3"/>
      <c r="H28" s="3"/>
      <c r="I28" s="3"/>
      <c r="J28" s="3"/>
      <c r="K28" s="3"/>
      <c r="L28" s="3"/>
      <c r="M28" s="3"/>
      <c r="N28" s="3"/>
      <c r="O28" s="3"/>
      <c r="P28" s="3"/>
    </row>
    <row r="29" spans="2:16" x14ac:dyDescent="0.35">
      <c r="B29" s="3"/>
      <c r="C29" s="3"/>
      <c r="D29" s="3"/>
      <c r="E29" s="3"/>
      <c r="F29" s="3"/>
      <c r="G29" s="3"/>
      <c r="H29" s="3"/>
      <c r="I29" s="3"/>
      <c r="J29" s="3"/>
      <c r="K29" s="3"/>
      <c r="L29" s="3"/>
      <c r="M29" s="3"/>
      <c r="N29" s="3"/>
      <c r="O29" s="3"/>
      <c r="P29" s="3"/>
    </row>
    <row r="30" spans="2:16" x14ac:dyDescent="0.35">
      <c r="B30" s="3"/>
      <c r="C30" s="3"/>
      <c r="D30" s="3"/>
      <c r="E30" s="3"/>
      <c r="F30" s="3"/>
      <c r="G30" s="3"/>
      <c r="H30" s="3"/>
      <c r="I30" s="3"/>
      <c r="J30" s="3"/>
      <c r="K30" s="3"/>
      <c r="L30" s="3"/>
      <c r="M30" s="3"/>
      <c r="N30" s="3"/>
      <c r="O30" s="3"/>
      <c r="P30" s="3"/>
    </row>
    <row r="31" spans="2:16" x14ac:dyDescent="0.35">
      <c r="B31" s="3"/>
      <c r="C31" s="3"/>
      <c r="D31" s="3"/>
      <c r="E31" s="3"/>
      <c r="F31" s="3"/>
      <c r="G31" s="3"/>
      <c r="H31" s="3"/>
      <c r="I31" s="3"/>
      <c r="J31" s="3"/>
      <c r="K31" s="3"/>
      <c r="L31" s="3"/>
      <c r="M31" s="3"/>
      <c r="N31" s="3"/>
      <c r="O31" s="3"/>
      <c r="P31" s="3"/>
    </row>
    <row r="32" spans="2:16" x14ac:dyDescent="0.35">
      <c r="B32" s="3"/>
      <c r="C32" s="3"/>
      <c r="D32" s="3"/>
      <c r="E32" s="3"/>
      <c r="F32" s="3"/>
      <c r="G32" s="3"/>
      <c r="H32" s="3"/>
      <c r="I32" s="3"/>
      <c r="J32" s="3"/>
      <c r="K32" s="3"/>
      <c r="L32" s="3"/>
      <c r="M32" s="3"/>
      <c r="N32" s="3"/>
      <c r="O32" s="3"/>
      <c r="P32" s="3"/>
    </row>
    <row r="33" spans="2:16" x14ac:dyDescent="0.35">
      <c r="B33" s="3"/>
      <c r="C33" s="3"/>
      <c r="D33" s="3"/>
      <c r="E33" s="3"/>
      <c r="F33" s="3"/>
      <c r="G33" s="3"/>
      <c r="H33" s="3"/>
      <c r="I33" s="3"/>
      <c r="J33" s="3"/>
      <c r="K33" s="3"/>
      <c r="L33" s="3"/>
      <c r="M33" s="3"/>
      <c r="N33" s="3"/>
      <c r="O33" s="3"/>
      <c r="P33" s="3"/>
    </row>
    <row r="34" spans="2:16" x14ac:dyDescent="0.35">
      <c r="B34" s="547"/>
      <c r="C34" s="3"/>
      <c r="D34" s="3"/>
      <c r="E34" s="3"/>
      <c r="F34" s="3"/>
      <c r="G34" s="3"/>
      <c r="H34" s="3"/>
      <c r="I34" s="3"/>
      <c r="J34" s="3"/>
      <c r="K34" s="3"/>
      <c r="L34" s="3"/>
      <c r="M34" s="3"/>
      <c r="N34" s="3"/>
      <c r="O34" s="3"/>
      <c r="P34" s="3"/>
    </row>
    <row r="35" spans="2:16" x14ac:dyDescent="0.35">
      <c r="B35" s="547"/>
      <c r="C35" s="3"/>
      <c r="D35" s="3"/>
      <c r="E35" s="3"/>
      <c r="F35" s="3"/>
      <c r="G35" s="3"/>
      <c r="H35" s="3"/>
      <c r="I35" s="3"/>
      <c r="J35" s="3"/>
      <c r="K35" s="3"/>
      <c r="L35" s="3"/>
      <c r="M35" s="3"/>
      <c r="N35" s="3"/>
      <c r="O35" s="3"/>
      <c r="P35" s="3"/>
    </row>
    <row r="36" spans="2:16" x14ac:dyDescent="0.35">
      <c r="B36" s="3"/>
      <c r="C36" s="3"/>
      <c r="D36" s="3"/>
      <c r="E36" s="3"/>
      <c r="F36" s="3"/>
      <c r="G36" s="3"/>
      <c r="H36" s="3"/>
      <c r="I36" s="3"/>
      <c r="J36" s="3"/>
      <c r="K36" s="3"/>
      <c r="L36" s="3"/>
      <c r="M36" s="3"/>
      <c r="N36" s="3"/>
      <c r="O36" s="3"/>
      <c r="P36" s="3"/>
    </row>
    <row r="37" spans="2:16" x14ac:dyDescent="0.35">
      <c r="B37" s="3"/>
      <c r="C37" s="3"/>
      <c r="D37" s="3"/>
      <c r="E37" s="3"/>
      <c r="F37" s="3"/>
      <c r="G37" s="3"/>
      <c r="H37" s="3"/>
      <c r="I37" s="3"/>
      <c r="J37" s="3"/>
      <c r="K37" s="3"/>
      <c r="L37" s="3"/>
      <c r="M37" s="3"/>
      <c r="N37" s="3"/>
      <c r="O37" s="3"/>
      <c r="P37" s="3"/>
    </row>
    <row r="38" spans="2:16" x14ac:dyDescent="0.35">
      <c r="B38" s="3"/>
      <c r="C38" s="3"/>
      <c r="D38" s="3"/>
      <c r="E38" s="3"/>
      <c r="F38" s="3"/>
      <c r="G38" s="3"/>
      <c r="H38" s="3"/>
      <c r="I38" s="3"/>
      <c r="J38" s="3"/>
      <c r="K38" s="3"/>
      <c r="L38" s="3"/>
      <c r="M38" s="3"/>
      <c r="N38" s="3"/>
      <c r="O38" s="3"/>
      <c r="P38" s="3"/>
    </row>
    <row r="39" spans="2:16" x14ac:dyDescent="0.35">
      <c r="B39" s="3"/>
      <c r="C39" s="3"/>
      <c r="D39" s="3"/>
      <c r="E39" s="3"/>
      <c r="F39" s="3"/>
      <c r="G39" s="3"/>
      <c r="H39" s="3"/>
      <c r="I39" s="3"/>
      <c r="J39" s="3"/>
      <c r="K39" s="3"/>
      <c r="L39" s="3"/>
      <c r="M39" s="3"/>
      <c r="N39" s="3"/>
      <c r="O39" s="3"/>
      <c r="P39" s="3"/>
    </row>
    <row r="40" spans="2:16" x14ac:dyDescent="0.35">
      <c r="B40" s="3"/>
      <c r="C40" s="3"/>
      <c r="D40" s="3"/>
      <c r="E40" s="3"/>
      <c r="F40" s="3"/>
      <c r="G40" s="3"/>
      <c r="H40" s="3"/>
      <c r="I40" s="3"/>
      <c r="J40" s="3"/>
      <c r="K40" s="3"/>
      <c r="L40" s="3"/>
      <c r="M40" s="3"/>
      <c r="N40" s="3"/>
      <c r="O40" s="3"/>
      <c r="P40" s="3"/>
    </row>
    <row r="41" spans="2:16" x14ac:dyDescent="0.35">
      <c r="B41" s="3"/>
      <c r="C41" s="3"/>
      <c r="D41" s="3"/>
      <c r="E41" s="3"/>
      <c r="F41" s="3"/>
      <c r="G41" s="3"/>
      <c r="H41" s="3"/>
      <c r="I41" s="3"/>
      <c r="J41" s="3"/>
      <c r="K41" s="3"/>
      <c r="L41" s="3"/>
      <c r="M41" s="3"/>
      <c r="N41" s="3"/>
      <c r="O41" s="3"/>
      <c r="P41" s="3"/>
    </row>
    <row r="42" spans="2:16" x14ac:dyDescent="0.35">
      <c r="B42" s="3"/>
      <c r="C42" s="3"/>
      <c r="D42" s="3"/>
      <c r="E42" s="3"/>
      <c r="F42" s="3"/>
      <c r="G42" s="3"/>
      <c r="H42" s="3"/>
      <c r="I42" s="3"/>
      <c r="J42" s="3"/>
      <c r="K42" s="3"/>
      <c r="L42" s="3"/>
      <c r="M42" s="3"/>
      <c r="N42" s="3"/>
      <c r="O42" s="3"/>
      <c r="P42" s="3"/>
    </row>
    <row r="43" spans="2:16" x14ac:dyDescent="0.35">
      <c r="B43" s="3"/>
      <c r="C43" s="3"/>
      <c r="D43" s="3"/>
      <c r="E43" s="3"/>
      <c r="F43" s="3"/>
      <c r="G43" s="3"/>
      <c r="H43" s="3"/>
      <c r="I43" s="3"/>
      <c r="J43" s="3"/>
      <c r="K43" s="3"/>
      <c r="L43" s="3"/>
      <c r="M43" s="3"/>
      <c r="N43" s="3"/>
      <c r="O43" s="3"/>
      <c r="P43" s="3"/>
    </row>
    <row r="44" spans="2:16" x14ac:dyDescent="0.35">
      <c r="B44" s="3"/>
      <c r="C44" s="3"/>
      <c r="D44" s="3"/>
      <c r="E44" s="3"/>
      <c r="F44" s="3"/>
      <c r="G44" s="3"/>
      <c r="H44" s="3"/>
      <c r="I44" s="3"/>
      <c r="J44" s="3"/>
      <c r="K44" s="3"/>
      <c r="L44" s="3"/>
      <c r="M44" s="3"/>
      <c r="N44" s="3"/>
      <c r="O44" s="3"/>
      <c r="P44" s="3"/>
    </row>
    <row r="45" spans="2:16" x14ac:dyDescent="0.35">
      <c r="B45" s="3"/>
      <c r="C45" s="3"/>
      <c r="D45" s="3"/>
      <c r="E45" s="3"/>
      <c r="F45" s="3"/>
      <c r="G45" s="3"/>
      <c r="H45" s="3"/>
      <c r="I45" s="3"/>
      <c r="J45" s="3"/>
      <c r="K45" s="3"/>
      <c r="L45" s="3"/>
      <c r="M45" s="3"/>
      <c r="N45" s="3"/>
      <c r="O45" s="3"/>
      <c r="P45" s="3"/>
    </row>
    <row r="46" spans="2:16" x14ac:dyDescent="0.35">
      <c r="B46" s="3"/>
      <c r="C46" s="3"/>
      <c r="D46" s="3"/>
      <c r="E46" s="3"/>
      <c r="F46" s="3"/>
      <c r="G46" s="3"/>
      <c r="H46" s="3"/>
      <c r="I46" s="3"/>
      <c r="J46" s="3"/>
      <c r="K46" s="3"/>
      <c r="L46" s="3"/>
      <c r="M46" s="3"/>
      <c r="N46" s="3"/>
      <c r="O46" s="3"/>
      <c r="P46" s="3"/>
    </row>
    <row r="47" spans="2:16" x14ac:dyDescent="0.35">
      <c r="B47" s="3"/>
      <c r="C47" s="3"/>
      <c r="D47" s="3"/>
      <c r="E47" s="3"/>
      <c r="F47" s="3"/>
      <c r="G47" s="3"/>
      <c r="H47" s="3"/>
      <c r="I47" s="3"/>
      <c r="J47" s="3"/>
      <c r="K47" s="3"/>
      <c r="L47" s="3"/>
      <c r="M47" s="3"/>
      <c r="N47" s="3"/>
      <c r="O47" s="3"/>
      <c r="P47" s="3"/>
    </row>
    <row r="48" spans="2:16" x14ac:dyDescent="0.35">
      <c r="B48" s="3"/>
      <c r="C48" s="3"/>
      <c r="D48" s="3"/>
      <c r="E48" s="3"/>
      <c r="F48" s="3"/>
      <c r="G48" s="3"/>
      <c r="H48" s="3"/>
      <c r="I48" s="3"/>
      <c r="J48" s="3"/>
      <c r="K48" s="3"/>
      <c r="L48" s="3"/>
      <c r="M48" s="3"/>
      <c r="N48" s="3"/>
      <c r="O48" s="3"/>
      <c r="P48" s="3"/>
    </row>
    <row r="49" spans="2:16" x14ac:dyDescent="0.35">
      <c r="B49" s="3"/>
      <c r="C49" s="3"/>
      <c r="D49" s="3"/>
      <c r="E49" s="3"/>
      <c r="F49" s="3"/>
      <c r="G49" s="3"/>
      <c r="H49" s="3"/>
      <c r="I49" s="3"/>
      <c r="J49" s="3"/>
      <c r="K49" s="3"/>
      <c r="L49" s="3"/>
      <c r="M49" s="3"/>
      <c r="N49" s="3"/>
      <c r="O49" s="3"/>
      <c r="P49" s="3"/>
    </row>
    <row r="50" spans="2:16" x14ac:dyDescent="0.35">
      <c r="B50" s="3"/>
      <c r="C50" s="3"/>
      <c r="D50" s="3"/>
      <c r="E50" s="3"/>
      <c r="F50" s="3"/>
      <c r="G50" s="3"/>
      <c r="H50" s="3"/>
      <c r="I50" s="3"/>
      <c r="J50" s="3"/>
      <c r="K50" s="3"/>
      <c r="L50" s="3"/>
      <c r="M50" s="3"/>
      <c r="N50" s="3"/>
      <c r="O50" s="3"/>
      <c r="P50" s="3"/>
    </row>
    <row r="51" spans="2:16" x14ac:dyDescent="0.35">
      <c r="B51" s="3"/>
      <c r="C51" s="3"/>
      <c r="D51" s="3"/>
      <c r="E51" s="3"/>
      <c r="F51" s="3"/>
      <c r="G51" s="3"/>
      <c r="H51" s="3"/>
      <c r="I51" s="3"/>
      <c r="J51" s="3"/>
      <c r="K51" s="3"/>
      <c r="L51" s="3"/>
      <c r="M51" s="3"/>
      <c r="N51" s="3"/>
      <c r="O51" s="3"/>
      <c r="P51" s="3"/>
    </row>
    <row r="52" spans="2:16" x14ac:dyDescent="0.35">
      <c r="B52" s="3"/>
      <c r="C52" s="3"/>
      <c r="D52" s="3"/>
      <c r="E52" s="3"/>
      <c r="F52" s="3"/>
      <c r="G52" s="3"/>
      <c r="H52" s="3"/>
      <c r="I52" s="3"/>
      <c r="J52" s="3"/>
      <c r="K52" s="3"/>
      <c r="L52" s="3"/>
      <c r="M52" s="3"/>
      <c r="N52" s="3"/>
      <c r="O52" s="3"/>
      <c r="P52" s="3"/>
    </row>
    <row r="53" spans="2:16" x14ac:dyDescent="0.35">
      <c r="B53" s="3"/>
      <c r="C53" s="3"/>
      <c r="D53" s="3"/>
      <c r="E53" s="3"/>
      <c r="F53" s="3"/>
      <c r="G53" s="3"/>
      <c r="H53" s="3"/>
      <c r="I53" s="3"/>
      <c r="J53" s="3"/>
      <c r="K53" s="3"/>
      <c r="L53" s="3"/>
      <c r="M53" s="3"/>
      <c r="N53" s="3"/>
      <c r="O53" s="3"/>
      <c r="P53" s="3"/>
    </row>
    <row r="54" spans="2:16" x14ac:dyDescent="0.35">
      <c r="B54" s="3"/>
      <c r="C54" s="3"/>
      <c r="D54" s="3"/>
      <c r="E54" s="3"/>
      <c r="F54" s="3"/>
      <c r="G54" s="3"/>
      <c r="H54" s="3"/>
      <c r="I54" s="3"/>
      <c r="J54" s="3"/>
      <c r="K54" s="3"/>
      <c r="L54" s="3"/>
      <c r="M54" s="3"/>
      <c r="N54" s="3"/>
      <c r="O54" s="3"/>
      <c r="P54" s="3"/>
    </row>
    <row r="55" spans="2:16" x14ac:dyDescent="0.35">
      <c r="B55" s="3"/>
      <c r="C55" s="3"/>
      <c r="D55" s="3"/>
      <c r="E55" s="3"/>
      <c r="F55" s="3"/>
      <c r="G55" s="3"/>
      <c r="H55" s="3"/>
      <c r="I55" s="3"/>
      <c r="J55" s="3"/>
      <c r="K55" s="3"/>
      <c r="L55" s="3"/>
      <c r="M55" s="3"/>
      <c r="N55" s="3"/>
      <c r="O55" s="3"/>
      <c r="P55" s="3"/>
    </row>
    <row r="56" spans="2:16" x14ac:dyDescent="0.35">
      <c r="B56" s="3"/>
      <c r="C56" s="3"/>
      <c r="D56" s="3"/>
      <c r="E56" s="3"/>
      <c r="F56" s="3"/>
      <c r="G56" s="3"/>
      <c r="H56" s="3"/>
      <c r="I56" s="3"/>
      <c r="J56" s="3"/>
      <c r="K56" s="3"/>
      <c r="L56" s="3"/>
      <c r="M56" s="3"/>
      <c r="N56" s="3"/>
      <c r="O56" s="3"/>
      <c r="P56" s="3"/>
    </row>
    <row r="57" spans="2:16" x14ac:dyDescent="0.35">
      <c r="B57" s="3"/>
      <c r="C57" s="3"/>
      <c r="D57" s="3"/>
      <c r="E57" s="3"/>
      <c r="F57" s="3"/>
      <c r="G57" s="3"/>
      <c r="H57" s="3"/>
      <c r="I57" s="3"/>
      <c r="J57" s="3"/>
      <c r="K57" s="3"/>
      <c r="L57" s="3"/>
      <c r="M57" s="3"/>
      <c r="N57" s="3"/>
      <c r="O57" s="3"/>
      <c r="P57" s="3"/>
    </row>
    <row r="58" spans="2:16" s="549" customFormat="1" x14ac:dyDescent="0.35">
      <c r="B58" s="548"/>
      <c r="C58" s="3"/>
      <c r="D58" s="548"/>
      <c r="E58" s="548"/>
      <c r="F58" s="548"/>
      <c r="G58" s="548"/>
      <c r="H58" s="548"/>
      <c r="I58" s="548"/>
      <c r="J58" s="548"/>
      <c r="K58" s="548"/>
      <c r="L58" s="548"/>
      <c r="M58" s="548"/>
      <c r="N58" s="548"/>
      <c r="O58" s="548"/>
      <c r="P58" s="548"/>
    </row>
    <row r="59" spans="2:16" x14ac:dyDescent="0.35">
      <c r="B59" s="3"/>
      <c r="C59" s="3"/>
      <c r="D59" s="3"/>
      <c r="E59" s="3"/>
      <c r="F59" s="3"/>
      <c r="G59" s="3"/>
      <c r="H59" s="3"/>
      <c r="I59" s="3"/>
      <c r="J59" s="3"/>
      <c r="K59" s="3"/>
      <c r="L59" s="3"/>
      <c r="M59" s="3"/>
      <c r="N59" s="3"/>
      <c r="O59" s="3"/>
      <c r="P59" s="3"/>
    </row>
    <row r="60" spans="2:16" x14ac:dyDescent="0.35">
      <c r="B60" s="3"/>
      <c r="C60" s="3"/>
      <c r="D60" s="3"/>
      <c r="E60" s="3"/>
      <c r="F60" s="3"/>
      <c r="G60" s="3"/>
      <c r="H60" s="3"/>
      <c r="I60" s="3"/>
      <c r="J60" s="3"/>
      <c r="K60" s="3"/>
      <c r="L60" s="3"/>
      <c r="M60" s="3"/>
      <c r="N60" s="3"/>
      <c r="O60" s="3"/>
      <c r="P60" s="3"/>
    </row>
    <row r="61" spans="2:16" x14ac:dyDescent="0.35">
      <c r="B61" s="3"/>
      <c r="C61" s="3"/>
      <c r="D61" s="3"/>
      <c r="E61" s="3"/>
      <c r="F61" s="3"/>
      <c r="G61" s="3"/>
      <c r="H61" s="3"/>
      <c r="I61" s="3"/>
      <c r="J61" s="3"/>
      <c r="K61" s="3"/>
      <c r="L61" s="3"/>
      <c r="M61" s="3"/>
      <c r="N61" s="3"/>
      <c r="O61" s="3"/>
      <c r="P61" s="3"/>
    </row>
    <row r="62" spans="2:16" x14ac:dyDescent="0.35">
      <c r="B62" s="3"/>
      <c r="C62" s="3"/>
      <c r="D62" s="3"/>
      <c r="E62" s="3"/>
      <c r="F62" s="3"/>
      <c r="G62" s="3"/>
      <c r="H62" s="3"/>
      <c r="I62" s="3"/>
      <c r="J62" s="3"/>
      <c r="K62" s="3"/>
      <c r="L62" s="3"/>
      <c r="M62" s="3"/>
      <c r="N62" s="3"/>
      <c r="O62" s="3"/>
      <c r="P62" s="3"/>
    </row>
    <row r="63" spans="2:16" x14ac:dyDescent="0.35">
      <c r="B63" s="547"/>
      <c r="C63" s="3"/>
      <c r="D63" s="3"/>
      <c r="E63" s="3"/>
      <c r="F63" s="3"/>
      <c r="G63" s="3"/>
      <c r="H63" s="3"/>
      <c r="I63" s="3"/>
      <c r="J63" s="3"/>
      <c r="K63" s="3"/>
      <c r="L63" s="3"/>
      <c r="M63" s="3"/>
      <c r="N63" s="3"/>
      <c r="O63" s="3"/>
      <c r="P63" s="3"/>
    </row>
    <row r="64" spans="2:16" x14ac:dyDescent="0.35">
      <c r="B64" s="547"/>
      <c r="C64" s="3"/>
      <c r="D64" s="3"/>
      <c r="E64" s="3"/>
      <c r="F64" s="3"/>
      <c r="G64" s="3"/>
      <c r="H64" s="3"/>
      <c r="I64" s="3"/>
      <c r="J64" s="3"/>
      <c r="K64" s="3"/>
      <c r="L64" s="3"/>
      <c r="M64" s="3"/>
      <c r="N64" s="3"/>
      <c r="O64" s="3"/>
      <c r="P64" s="3"/>
    </row>
    <row r="65" spans="2:16" x14ac:dyDescent="0.35">
      <c r="B65" s="3"/>
      <c r="C65" s="3"/>
      <c r="D65" s="3"/>
      <c r="E65" s="3"/>
      <c r="F65" s="3"/>
      <c r="G65" s="3"/>
      <c r="H65" s="3"/>
      <c r="I65" s="3"/>
      <c r="J65" s="3"/>
      <c r="K65" s="3"/>
      <c r="L65" s="3"/>
      <c r="M65" s="3"/>
      <c r="N65" s="3"/>
      <c r="O65" s="3"/>
      <c r="P65" s="3"/>
    </row>
    <row r="66" spans="2:16" x14ac:dyDescent="0.35">
      <c r="B66" s="3"/>
      <c r="C66" s="3"/>
      <c r="D66" s="3"/>
      <c r="E66" s="3"/>
      <c r="F66" s="3"/>
      <c r="G66" s="3"/>
      <c r="H66" s="3"/>
      <c r="I66" s="3"/>
      <c r="J66" s="3"/>
      <c r="K66" s="3"/>
      <c r="L66" s="3"/>
      <c r="M66" s="3"/>
      <c r="N66" s="3"/>
      <c r="O66" s="3"/>
      <c r="P66" s="3"/>
    </row>
    <row r="67" spans="2:16" x14ac:dyDescent="0.35">
      <c r="B67" s="3"/>
      <c r="C67" s="3"/>
      <c r="D67" s="3"/>
      <c r="E67" s="3"/>
      <c r="F67" s="3"/>
      <c r="G67" s="3"/>
      <c r="H67" s="3"/>
      <c r="I67" s="3"/>
      <c r="J67" s="3"/>
      <c r="K67" s="3"/>
      <c r="L67" s="3"/>
      <c r="M67" s="3"/>
      <c r="N67" s="3"/>
      <c r="O67" s="3"/>
      <c r="P67" s="3"/>
    </row>
    <row r="68" spans="2:16" x14ac:dyDescent="0.35">
      <c r="B68" s="3"/>
      <c r="C68" s="3"/>
      <c r="D68" s="3"/>
      <c r="E68" s="3"/>
      <c r="F68" s="3"/>
      <c r="G68" s="3"/>
      <c r="H68" s="3"/>
      <c r="I68" s="3"/>
      <c r="J68" s="3"/>
      <c r="K68" s="3"/>
      <c r="L68" s="3"/>
      <c r="M68" s="3"/>
      <c r="N68" s="3"/>
      <c r="O68" s="3"/>
      <c r="P68" s="3"/>
    </row>
    <row r="69" spans="2:16" x14ac:dyDescent="0.35">
      <c r="B69" s="3"/>
      <c r="C69" s="3"/>
      <c r="D69" s="3"/>
      <c r="E69" s="3"/>
      <c r="F69" s="3"/>
      <c r="G69" s="3"/>
      <c r="H69" s="3"/>
      <c r="I69" s="3"/>
      <c r="J69" s="3"/>
      <c r="K69" s="3"/>
      <c r="L69" s="3"/>
      <c r="M69" s="3"/>
      <c r="N69" s="3"/>
      <c r="O69" s="3"/>
      <c r="P69" s="3"/>
    </row>
    <row r="70" spans="2:16" x14ac:dyDescent="0.35">
      <c r="B70" s="3"/>
      <c r="C70" s="3"/>
      <c r="D70" s="3"/>
      <c r="E70" s="3"/>
      <c r="F70" s="3"/>
      <c r="G70" s="3"/>
      <c r="H70" s="3"/>
      <c r="I70" s="3"/>
      <c r="J70" s="3"/>
      <c r="K70" s="3"/>
      <c r="L70" s="3"/>
      <c r="M70" s="3"/>
      <c r="N70" s="3"/>
      <c r="O70" s="3"/>
      <c r="P70" s="3"/>
    </row>
    <row r="71" spans="2:16" x14ac:dyDescent="0.35">
      <c r="B71" s="3"/>
      <c r="C71" s="3"/>
      <c r="D71" s="3"/>
      <c r="E71" s="3"/>
      <c r="F71" s="3"/>
      <c r="G71" s="3"/>
      <c r="H71" s="3"/>
      <c r="I71" s="3"/>
      <c r="J71" s="3"/>
      <c r="K71" s="3"/>
      <c r="L71" s="3"/>
      <c r="M71" s="3"/>
      <c r="N71" s="3"/>
      <c r="O71" s="3"/>
      <c r="P71" s="3"/>
    </row>
    <row r="72" spans="2:16" x14ac:dyDescent="0.35">
      <c r="B72" s="3"/>
      <c r="C72" s="3"/>
      <c r="D72" s="3"/>
      <c r="E72" s="3"/>
      <c r="F72" s="3"/>
      <c r="G72" s="3"/>
      <c r="H72" s="3"/>
      <c r="I72" s="3"/>
      <c r="J72" s="3"/>
      <c r="K72" s="3"/>
      <c r="L72" s="3"/>
      <c r="M72" s="3"/>
      <c r="N72" s="3"/>
      <c r="O72" s="3"/>
      <c r="P72" s="3"/>
    </row>
    <row r="73" spans="2:16" x14ac:dyDescent="0.35">
      <c r="B73" s="3"/>
      <c r="C73" s="3"/>
      <c r="D73" s="3"/>
      <c r="E73" s="3"/>
      <c r="F73" s="3"/>
      <c r="G73" s="3"/>
      <c r="H73" s="3"/>
      <c r="I73" s="3"/>
      <c r="J73" s="3"/>
      <c r="K73" s="3"/>
      <c r="L73" s="3"/>
      <c r="M73" s="3"/>
      <c r="N73" s="3"/>
      <c r="O73" s="3"/>
      <c r="P73" s="3"/>
    </row>
    <row r="74" spans="2:16" x14ac:dyDescent="0.35">
      <c r="B74" s="3"/>
      <c r="C74" s="3"/>
      <c r="D74" s="3"/>
      <c r="E74" s="3"/>
      <c r="F74" s="3"/>
      <c r="G74" s="3"/>
      <c r="H74" s="3"/>
      <c r="I74" s="3"/>
      <c r="J74" s="3"/>
      <c r="K74" s="3"/>
      <c r="L74" s="3"/>
      <c r="M74" s="3"/>
      <c r="N74" s="3"/>
      <c r="O74" s="3"/>
      <c r="P74" s="3"/>
    </row>
    <row r="75" spans="2:16" x14ac:dyDescent="0.35">
      <c r="B75" s="3"/>
      <c r="C75" s="3"/>
      <c r="D75" s="3"/>
      <c r="E75" s="3"/>
      <c r="F75" s="3"/>
      <c r="G75" s="3"/>
      <c r="H75" s="3"/>
      <c r="I75" s="3"/>
      <c r="J75" s="3"/>
      <c r="K75" s="3"/>
      <c r="L75" s="3"/>
      <c r="M75" s="3"/>
      <c r="N75" s="3"/>
      <c r="O75" s="3"/>
      <c r="P75" s="3"/>
    </row>
    <row r="76" spans="2:16" x14ac:dyDescent="0.35">
      <c r="B76" s="3"/>
      <c r="C76" s="3"/>
      <c r="D76" s="3"/>
      <c r="E76" s="3"/>
      <c r="F76" s="3"/>
      <c r="G76" s="3"/>
      <c r="H76" s="3"/>
      <c r="I76" s="3"/>
      <c r="J76" s="3"/>
      <c r="K76" s="3"/>
      <c r="L76" s="3"/>
      <c r="M76" s="3"/>
      <c r="N76" s="3"/>
      <c r="O76" s="3"/>
      <c r="P76" s="3"/>
    </row>
    <row r="77" spans="2:16" x14ac:dyDescent="0.35">
      <c r="B77" s="3"/>
      <c r="C77" s="3"/>
      <c r="D77" s="3"/>
      <c r="E77" s="3"/>
      <c r="F77" s="3"/>
      <c r="G77" s="3"/>
      <c r="H77" s="3"/>
      <c r="I77" s="3"/>
      <c r="J77" s="3"/>
      <c r="K77" s="3"/>
      <c r="L77" s="3"/>
      <c r="M77" s="3"/>
      <c r="N77" s="3"/>
      <c r="O77" s="3"/>
      <c r="P77" s="3"/>
    </row>
    <row r="78" spans="2:16" x14ac:dyDescent="0.35">
      <c r="B78" s="3"/>
      <c r="C78" s="3"/>
      <c r="D78" s="3"/>
      <c r="E78" s="3"/>
      <c r="F78" s="3"/>
      <c r="G78" s="3"/>
      <c r="H78" s="3"/>
      <c r="I78" s="3"/>
      <c r="J78" s="3"/>
      <c r="K78" s="3"/>
      <c r="L78" s="3"/>
      <c r="M78" s="3"/>
      <c r="N78" s="3"/>
      <c r="O78" s="3"/>
      <c r="P78" s="3"/>
    </row>
    <row r="79" spans="2:16" x14ac:dyDescent="0.35">
      <c r="B79" s="3"/>
      <c r="C79" s="3"/>
      <c r="D79" s="3"/>
      <c r="E79" s="3"/>
      <c r="F79" s="3"/>
      <c r="G79" s="3"/>
      <c r="H79" s="3"/>
      <c r="I79" s="3"/>
      <c r="J79" s="3"/>
      <c r="K79" s="3"/>
      <c r="L79" s="3"/>
      <c r="M79" s="3"/>
      <c r="N79" s="3"/>
      <c r="O79" s="3"/>
      <c r="P79" s="3"/>
    </row>
    <row r="80" spans="2:16" x14ac:dyDescent="0.35">
      <c r="B80" s="3"/>
      <c r="C80" s="3"/>
      <c r="D80" s="3"/>
      <c r="E80" s="3"/>
      <c r="F80" s="3"/>
      <c r="G80" s="3"/>
      <c r="H80" s="3"/>
      <c r="I80" s="3"/>
      <c r="J80" s="3"/>
      <c r="K80" s="3"/>
      <c r="L80" s="3"/>
      <c r="M80" s="3"/>
      <c r="N80" s="3"/>
      <c r="O80" s="3"/>
      <c r="P80" s="3"/>
    </row>
    <row r="81" spans="2:16" x14ac:dyDescent="0.35">
      <c r="B81" s="3"/>
      <c r="C81" s="3"/>
      <c r="D81" s="3"/>
      <c r="E81" s="3"/>
      <c r="F81" s="3"/>
      <c r="G81" s="3"/>
      <c r="H81" s="3"/>
      <c r="I81" s="3"/>
      <c r="J81" s="3"/>
      <c r="K81" s="3"/>
      <c r="L81" s="3"/>
      <c r="M81" s="3"/>
      <c r="N81" s="3"/>
      <c r="O81" s="3"/>
      <c r="P81" s="3"/>
    </row>
    <row r="82" spans="2:16" x14ac:dyDescent="0.35">
      <c r="B82" s="3"/>
      <c r="C82" s="3"/>
      <c r="D82" s="3"/>
      <c r="E82" s="3"/>
      <c r="F82" s="3"/>
      <c r="G82" s="3"/>
      <c r="H82" s="3"/>
      <c r="I82" s="3"/>
      <c r="J82" s="3"/>
      <c r="K82" s="3"/>
      <c r="L82" s="3"/>
      <c r="M82" s="3"/>
      <c r="N82" s="3"/>
      <c r="O82" s="3"/>
      <c r="P82" s="3"/>
    </row>
    <row r="83" spans="2:16" x14ac:dyDescent="0.35">
      <c r="B83" s="3"/>
      <c r="C83" s="3"/>
      <c r="D83" s="3"/>
      <c r="E83" s="3"/>
      <c r="F83" s="3"/>
      <c r="G83" s="3"/>
      <c r="H83" s="3"/>
      <c r="I83" s="3"/>
      <c r="J83" s="3"/>
      <c r="K83" s="3"/>
      <c r="L83" s="3"/>
      <c r="M83" s="3"/>
      <c r="N83" s="3"/>
      <c r="O83" s="3"/>
      <c r="P83" s="3"/>
    </row>
    <row r="84" spans="2:16" x14ac:dyDescent="0.35">
      <c r="B84" s="3"/>
      <c r="C84" s="3"/>
      <c r="D84" s="3"/>
      <c r="E84" s="3"/>
      <c r="F84" s="3"/>
      <c r="G84" s="3"/>
      <c r="H84" s="3"/>
      <c r="I84" s="3"/>
      <c r="J84" s="3"/>
      <c r="K84" s="3"/>
      <c r="L84" s="3"/>
      <c r="M84" s="3"/>
      <c r="N84" s="3"/>
      <c r="O84" s="3"/>
      <c r="P84" s="3"/>
    </row>
    <row r="85" spans="2:16" x14ac:dyDescent="0.35">
      <c r="B85" s="3"/>
      <c r="C85" s="3"/>
      <c r="D85" s="3"/>
      <c r="E85" s="3"/>
      <c r="F85" s="3"/>
      <c r="G85" s="3"/>
      <c r="H85" s="3"/>
      <c r="I85" s="3"/>
      <c r="J85" s="3"/>
      <c r="K85" s="3"/>
      <c r="L85" s="3"/>
      <c r="M85" s="3"/>
      <c r="N85" s="3"/>
      <c r="O85" s="3"/>
      <c r="P85" s="3"/>
    </row>
    <row r="86" spans="2:16" x14ac:dyDescent="0.35">
      <c r="B86" s="3"/>
      <c r="C86" s="3"/>
      <c r="D86" s="3"/>
      <c r="E86" s="3"/>
      <c r="F86" s="3"/>
      <c r="G86" s="3"/>
      <c r="H86" s="3"/>
      <c r="I86" s="3"/>
      <c r="J86" s="3"/>
      <c r="K86" s="3"/>
      <c r="L86" s="3"/>
      <c r="M86" s="3"/>
      <c r="N86" s="3"/>
      <c r="O86" s="3"/>
      <c r="P86" s="3"/>
    </row>
    <row r="87" spans="2:16" x14ac:dyDescent="0.35">
      <c r="B87" s="3"/>
      <c r="C87" s="3"/>
      <c r="D87" s="3"/>
      <c r="E87" s="3"/>
      <c r="F87" s="3"/>
      <c r="G87" s="3"/>
      <c r="H87" s="3"/>
      <c r="I87" s="3"/>
      <c r="J87" s="3"/>
      <c r="K87" s="3"/>
      <c r="L87" s="3"/>
      <c r="M87" s="3"/>
      <c r="N87" s="3"/>
      <c r="O87" s="3"/>
      <c r="P87" s="3"/>
    </row>
    <row r="88" spans="2:16" x14ac:dyDescent="0.35">
      <c r="B88" s="3"/>
      <c r="C88" s="3"/>
      <c r="D88" s="3"/>
      <c r="E88" s="3"/>
      <c r="F88" s="3"/>
      <c r="G88" s="3"/>
      <c r="H88" s="3"/>
      <c r="I88" s="3"/>
      <c r="J88" s="3"/>
      <c r="K88" s="3"/>
      <c r="L88" s="3"/>
      <c r="M88" s="3"/>
      <c r="N88" s="3"/>
      <c r="O88" s="3"/>
      <c r="P88" s="3"/>
    </row>
    <row r="89" spans="2:16" x14ac:dyDescent="0.35">
      <c r="B89" s="3"/>
      <c r="C89" s="3"/>
      <c r="D89" s="3"/>
      <c r="E89" s="3"/>
      <c r="F89" s="3"/>
      <c r="G89" s="3"/>
      <c r="H89" s="3"/>
      <c r="I89" s="3"/>
      <c r="J89" s="3"/>
      <c r="K89" s="3"/>
      <c r="L89" s="3"/>
      <c r="M89" s="3"/>
      <c r="N89" s="3"/>
      <c r="O89" s="3"/>
      <c r="P89" s="3"/>
    </row>
    <row r="90" spans="2:16" x14ac:dyDescent="0.35">
      <c r="B90" s="3"/>
      <c r="C90" s="3"/>
      <c r="D90" s="3"/>
      <c r="E90" s="3"/>
      <c r="F90" s="3"/>
      <c r="G90" s="3"/>
      <c r="H90" s="3"/>
      <c r="I90" s="3"/>
      <c r="J90" s="3"/>
      <c r="K90" s="3"/>
      <c r="L90" s="3"/>
      <c r="M90" s="3"/>
      <c r="N90" s="3"/>
      <c r="O90" s="3"/>
      <c r="P90" s="3"/>
    </row>
    <row r="91" spans="2:16" x14ac:dyDescent="0.35">
      <c r="B91" s="3"/>
      <c r="C91" s="3"/>
      <c r="D91" s="3"/>
      <c r="E91" s="3"/>
      <c r="F91" s="3"/>
      <c r="G91" s="3"/>
      <c r="H91" s="3"/>
      <c r="I91" s="3"/>
      <c r="J91" s="3"/>
      <c r="K91" s="3"/>
      <c r="L91" s="3"/>
      <c r="M91" s="3"/>
      <c r="N91" s="3"/>
      <c r="O91" s="3"/>
      <c r="P91" s="3"/>
    </row>
    <row r="92" spans="2:16" x14ac:dyDescent="0.35">
      <c r="B92" s="3"/>
      <c r="C92" s="3"/>
      <c r="D92" s="3"/>
      <c r="E92" s="3"/>
      <c r="F92" s="3"/>
      <c r="G92" s="3"/>
      <c r="H92" s="3"/>
      <c r="I92" s="3"/>
      <c r="J92" s="3"/>
      <c r="K92" s="3"/>
      <c r="L92" s="3"/>
      <c r="M92" s="3"/>
      <c r="N92" s="3"/>
      <c r="O92" s="3"/>
      <c r="P92" s="3"/>
    </row>
    <row r="93" spans="2:16" x14ac:dyDescent="0.35">
      <c r="B93" s="3"/>
      <c r="C93" s="3"/>
      <c r="D93" s="3"/>
      <c r="E93" s="3"/>
      <c r="F93" s="3"/>
      <c r="G93" s="3"/>
      <c r="H93" s="3"/>
      <c r="I93" s="3"/>
      <c r="J93" s="3"/>
      <c r="K93" s="3"/>
      <c r="L93" s="3"/>
      <c r="M93" s="3"/>
      <c r="N93" s="3"/>
      <c r="O93" s="3"/>
      <c r="P93" s="3"/>
    </row>
    <row r="94" spans="2:16" x14ac:dyDescent="0.35">
      <c r="B94" s="3"/>
      <c r="C94" s="3"/>
      <c r="D94" s="3"/>
      <c r="E94" s="3"/>
      <c r="F94" s="3"/>
      <c r="G94" s="3"/>
      <c r="H94" s="3"/>
      <c r="I94" s="3"/>
      <c r="J94" s="3"/>
      <c r="K94" s="3"/>
      <c r="L94" s="3"/>
      <c r="M94" s="3"/>
      <c r="N94" s="3"/>
      <c r="O94" s="3"/>
      <c r="P94" s="3"/>
    </row>
    <row r="95" spans="2:16" x14ac:dyDescent="0.35">
      <c r="B95" s="3"/>
      <c r="C95" s="3"/>
      <c r="D95" s="3"/>
      <c r="E95" s="3"/>
      <c r="F95" s="3"/>
      <c r="G95" s="3"/>
      <c r="H95" s="3"/>
      <c r="I95" s="3"/>
      <c r="J95" s="3"/>
      <c r="K95" s="3"/>
      <c r="L95" s="3"/>
      <c r="M95" s="3"/>
      <c r="N95" s="3"/>
      <c r="O95" s="3"/>
      <c r="P95" s="3"/>
    </row>
    <row r="96" spans="2:16" x14ac:dyDescent="0.35">
      <c r="B96" s="3"/>
      <c r="C96" s="3"/>
      <c r="D96" s="3"/>
      <c r="E96" s="3"/>
      <c r="F96" s="3"/>
      <c r="G96" s="3"/>
      <c r="H96" s="3"/>
      <c r="I96" s="3"/>
      <c r="J96" s="3"/>
      <c r="K96" s="3"/>
      <c r="L96" s="3"/>
      <c r="M96" s="3"/>
      <c r="N96" s="3"/>
      <c r="O96" s="3"/>
      <c r="P96" s="3"/>
    </row>
    <row r="97" spans="2:16" x14ac:dyDescent="0.35">
      <c r="B97" s="3"/>
      <c r="C97" s="3"/>
      <c r="D97" s="3"/>
      <c r="E97" s="3"/>
      <c r="F97" s="3"/>
      <c r="G97" s="3"/>
      <c r="H97" s="3"/>
      <c r="I97" s="3"/>
      <c r="J97" s="3"/>
      <c r="K97" s="3"/>
      <c r="L97" s="3"/>
      <c r="M97" s="3"/>
      <c r="N97" s="3"/>
      <c r="O97" s="3"/>
      <c r="P97" s="3"/>
    </row>
    <row r="98" spans="2:16" x14ac:dyDescent="0.35">
      <c r="B98" s="3"/>
      <c r="C98" s="3"/>
      <c r="D98" s="3"/>
      <c r="E98" s="3"/>
      <c r="F98" s="3"/>
      <c r="G98" s="3"/>
      <c r="H98" s="3"/>
      <c r="I98" s="3"/>
      <c r="J98" s="3"/>
      <c r="K98" s="3"/>
      <c r="L98" s="3"/>
      <c r="M98" s="3"/>
      <c r="N98" s="3"/>
      <c r="O98" s="3"/>
      <c r="P98" s="3"/>
    </row>
    <row r="99" spans="2:16" x14ac:dyDescent="0.35">
      <c r="B99" s="3"/>
      <c r="C99" s="3"/>
      <c r="D99" s="3"/>
      <c r="E99" s="3"/>
      <c r="F99" s="3"/>
      <c r="G99" s="3"/>
      <c r="H99" s="3"/>
      <c r="I99" s="3"/>
      <c r="J99" s="3"/>
      <c r="K99" s="3"/>
      <c r="L99" s="3"/>
      <c r="M99" s="3"/>
      <c r="N99" s="3"/>
      <c r="O99" s="3"/>
      <c r="P99" s="3"/>
    </row>
    <row r="100" spans="2:16" x14ac:dyDescent="0.35">
      <c r="B100" s="3"/>
      <c r="C100" s="3"/>
      <c r="D100" s="3"/>
      <c r="E100" s="3"/>
      <c r="F100" s="3"/>
      <c r="G100" s="3"/>
      <c r="H100" s="3"/>
      <c r="I100" s="3"/>
      <c r="J100" s="3"/>
      <c r="K100" s="3"/>
      <c r="L100" s="3"/>
      <c r="M100" s="3"/>
      <c r="N100" s="3"/>
      <c r="O100" s="3"/>
      <c r="P100" s="3"/>
    </row>
    <row r="101" spans="2:16" x14ac:dyDescent="0.35">
      <c r="B101" s="3"/>
      <c r="C101" s="3"/>
      <c r="D101" s="3"/>
      <c r="E101" s="3"/>
      <c r="F101" s="3"/>
      <c r="G101" s="3"/>
      <c r="H101" s="3"/>
      <c r="I101" s="3"/>
      <c r="J101" s="3"/>
      <c r="K101" s="3"/>
      <c r="L101" s="3"/>
      <c r="M101" s="3"/>
      <c r="N101" s="3"/>
      <c r="O101" s="3"/>
      <c r="P101" s="3"/>
    </row>
    <row r="102" spans="2:16" x14ac:dyDescent="0.35">
      <c r="B102" s="3"/>
      <c r="C102" s="3"/>
      <c r="D102" s="3"/>
      <c r="E102" s="3"/>
      <c r="F102" s="3"/>
      <c r="G102" s="3"/>
      <c r="H102" s="3"/>
      <c r="I102" s="3"/>
      <c r="J102" s="3"/>
      <c r="K102" s="3"/>
      <c r="L102" s="3"/>
      <c r="M102" s="3"/>
      <c r="N102" s="3"/>
      <c r="O102" s="3"/>
      <c r="P102" s="3"/>
    </row>
    <row r="103" spans="2:16" x14ac:dyDescent="0.35">
      <c r="B103" s="3"/>
      <c r="C103" s="3"/>
      <c r="D103" s="3"/>
      <c r="E103" s="3"/>
      <c r="F103" s="3"/>
      <c r="G103" s="3"/>
      <c r="H103" s="3"/>
      <c r="I103" s="3"/>
      <c r="J103" s="3"/>
      <c r="K103" s="3"/>
      <c r="L103" s="3"/>
      <c r="M103" s="3"/>
      <c r="N103" s="3"/>
      <c r="O103" s="3"/>
      <c r="P103" s="3"/>
    </row>
    <row r="104" spans="2:16" x14ac:dyDescent="0.35">
      <c r="B104" s="547"/>
      <c r="C104" s="3"/>
      <c r="D104" s="3"/>
      <c r="E104" s="3"/>
      <c r="F104" s="3"/>
      <c r="G104" s="3"/>
      <c r="H104" s="3"/>
      <c r="I104" s="3"/>
      <c r="J104" s="3"/>
      <c r="K104" s="3"/>
      <c r="L104" s="3"/>
      <c r="M104" s="3"/>
      <c r="N104" s="3"/>
      <c r="O104" s="3"/>
      <c r="P104" s="3"/>
    </row>
    <row r="105" spans="2:16" x14ac:dyDescent="0.35">
      <c r="B105" s="547"/>
      <c r="C105" s="3"/>
      <c r="D105" s="3"/>
      <c r="E105" s="3"/>
      <c r="F105" s="3"/>
      <c r="G105" s="3"/>
      <c r="H105" s="3"/>
      <c r="I105" s="3"/>
      <c r="J105" s="3"/>
      <c r="K105" s="3"/>
      <c r="L105" s="3"/>
      <c r="M105" s="3"/>
      <c r="N105" s="3"/>
      <c r="O105" s="3"/>
      <c r="P105" s="3"/>
    </row>
    <row r="106" spans="2:16" x14ac:dyDescent="0.35">
      <c r="B106" s="3"/>
      <c r="C106" s="3"/>
      <c r="D106" s="3"/>
      <c r="E106" s="3"/>
      <c r="F106" s="3"/>
      <c r="G106" s="3"/>
      <c r="H106" s="3"/>
      <c r="I106" s="3"/>
      <c r="J106" s="3"/>
      <c r="K106" s="3"/>
      <c r="L106" s="3"/>
      <c r="M106" s="3"/>
      <c r="N106" s="3"/>
      <c r="O106" s="3"/>
      <c r="P106" s="3"/>
    </row>
    <row r="107" spans="2:16" x14ac:dyDescent="0.35">
      <c r="B107" s="3"/>
      <c r="C107" s="3"/>
      <c r="D107" s="3"/>
      <c r="E107" s="3"/>
      <c r="F107" s="3"/>
      <c r="G107" s="3"/>
      <c r="H107" s="3"/>
      <c r="I107" s="3"/>
      <c r="J107" s="3"/>
      <c r="K107" s="3"/>
      <c r="L107" s="3"/>
      <c r="M107" s="3"/>
      <c r="N107" s="3"/>
      <c r="O107" s="3"/>
      <c r="P107" s="3"/>
    </row>
    <row r="108" spans="2:16" x14ac:dyDescent="0.35">
      <c r="B108" s="3"/>
      <c r="C108" s="3"/>
      <c r="D108" s="3"/>
      <c r="E108" s="3"/>
      <c r="F108" s="3"/>
      <c r="G108" s="3"/>
      <c r="H108" s="3"/>
      <c r="I108" s="3"/>
      <c r="J108" s="3"/>
      <c r="K108" s="3"/>
      <c r="L108" s="3"/>
      <c r="M108" s="3"/>
      <c r="N108" s="3"/>
      <c r="O108" s="3"/>
      <c r="P108" s="3"/>
    </row>
    <row r="109" spans="2:16" x14ac:dyDescent="0.35">
      <c r="B109" s="3"/>
      <c r="C109" s="3"/>
      <c r="D109" s="3"/>
      <c r="E109" s="3"/>
      <c r="F109" s="3"/>
      <c r="G109" s="3"/>
      <c r="H109" s="3"/>
      <c r="I109" s="3"/>
      <c r="J109" s="3"/>
      <c r="K109" s="3"/>
      <c r="L109" s="3"/>
      <c r="M109" s="3"/>
      <c r="N109" s="3"/>
      <c r="O109" s="3"/>
      <c r="P109" s="3"/>
    </row>
    <row r="110" spans="2:16" x14ac:dyDescent="0.35">
      <c r="B110" s="3"/>
      <c r="C110" s="3"/>
      <c r="D110" s="3"/>
      <c r="E110" s="3"/>
      <c r="F110" s="3"/>
      <c r="G110" s="3"/>
      <c r="H110" s="3"/>
      <c r="I110" s="3"/>
      <c r="J110" s="3"/>
      <c r="K110" s="3"/>
      <c r="L110" s="3"/>
      <c r="M110" s="3"/>
      <c r="N110" s="3"/>
      <c r="O110" s="3"/>
      <c r="P110" s="3"/>
    </row>
    <row r="111" spans="2:16" x14ac:dyDescent="0.35">
      <c r="B111" s="3"/>
      <c r="C111" s="3"/>
      <c r="D111" s="3"/>
      <c r="E111" s="3"/>
      <c r="F111" s="3"/>
      <c r="G111" s="3"/>
      <c r="H111" s="3"/>
      <c r="I111" s="3"/>
      <c r="J111" s="3"/>
      <c r="K111" s="3"/>
      <c r="L111" s="3"/>
      <c r="M111" s="3"/>
      <c r="N111" s="3"/>
      <c r="O111" s="3"/>
      <c r="P111" s="3"/>
    </row>
    <row r="112" spans="2:16" x14ac:dyDescent="0.35">
      <c r="B112" s="3"/>
      <c r="C112" s="3"/>
      <c r="D112" s="3"/>
      <c r="E112" s="3"/>
      <c r="F112" s="3"/>
      <c r="G112" s="3"/>
      <c r="H112" s="3"/>
      <c r="I112" s="3"/>
      <c r="J112" s="3"/>
      <c r="K112" s="3"/>
      <c r="L112" s="3"/>
      <c r="M112" s="3"/>
      <c r="N112" s="3"/>
      <c r="O112" s="3"/>
      <c r="P112" s="3"/>
    </row>
    <row r="113" spans="2:16" x14ac:dyDescent="0.35">
      <c r="B113" s="3"/>
      <c r="C113" s="3"/>
      <c r="D113" s="3"/>
      <c r="E113" s="3"/>
      <c r="F113" s="3"/>
      <c r="G113" s="3"/>
      <c r="H113" s="3"/>
      <c r="I113" s="3"/>
      <c r="J113" s="3"/>
      <c r="K113" s="3"/>
      <c r="L113" s="3"/>
      <c r="M113" s="3"/>
      <c r="N113" s="3"/>
      <c r="O113" s="3"/>
      <c r="P113" s="3"/>
    </row>
    <row r="114" spans="2:16" x14ac:dyDescent="0.35">
      <c r="B114" s="3"/>
      <c r="C114" s="3"/>
      <c r="D114" s="3"/>
      <c r="E114" s="3"/>
      <c r="F114" s="3"/>
      <c r="G114" s="3"/>
      <c r="H114" s="3"/>
      <c r="I114" s="3"/>
      <c r="J114" s="3"/>
      <c r="K114" s="3"/>
      <c r="L114" s="3"/>
      <c r="M114" s="3"/>
      <c r="N114" s="3"/>
      <c r="O114" s="3"/>
      <c r="P114" s="3"/>
    </row>
    <row r="115" spans="2:16" x14ac:dyDescent="0.35">
      <c r="B115" s="3"/>
      <c r="C115" s="3"/>
      <c r="D115" s="3"/>
      <c r="E115" s="3"/>
      <c r="F115" s="3"/>
      <c r="G115" s="3"/>
      <c r="H115" s="3"/>
      <c r="I115" s="3"/>
      <c r="J115" s="3"/>
      <c r="K115" s="3"/>
      <c r="L115" s="3"/>
      <c r="M115" s="3"/>
      <c r="N115" s="3"/>
      <c r="O115" s="3"/>
      <c r="P115" s="3"/>
    </row>
    <row r="116" spans="2:16" x14ac:dyDescent="0.35">
      <c r="B116" s="3"/>
      <c r="C116" s="3"/>
      <c r="D116" s="3"/>
      <c r="E116" s="3"/>
      <c r="F116" s="3"/>
      <c r="G116" s="3"/>
      <c r="H116" s="3"/>
      <c r="I116" s="3"/>
      <c r="J116" s="3"/>
      <c r="K116" s="3"/>
      <c r="L116" s="3"/>
      <c r="M116" s="3"/>
      <c r="N116" s="3"/>
      <c r="O116" s="3"/>
      <c r="P116" s="3"/>
    </row>
    <row r="117" spans="2:16" x14ac:dyDescent="0.35">
      <c r="B117" s="3"/>
      <c r="C117" s="3"/>
      <c r="D117" s="3"/>
      <c r="E117" s="3"/>
      <c r="F117" s="3"/>
      <c r="G117" s="3"/>
      <c r="H117" s="3"/>
      <c r="I117" s="3"/>
      <c r="J117" s="3"/>
      <c r="K117" s="3"/>
      <c r="L117" s="3"/>
      <c r="M117" s="3"/>
      <c r="N117" s="3"/>
      <c r="O117" s="3"/>
      <c r="P117" s="3"/>
    </row>
    <row r="118" spans="2:16" x14ac:dyDescent="0.35">
      <c r="B118" s="3"/>
      <c r="C118" s="3"/>
      <c r="D118" s="3"/>
      <c r="E118" s="3"/>
      <c r="F118" s="3"/>
      <c r="G118" s="3"/>
      <c r="H118" s="3"/>
      <c r="I118" s="3"/>
      <c r="J118" s="3"/>
      <c r="K118" s="3"/>
      <c r="L118" s="3"/>
      <c r="M118" s="3"/>
      <c r="N118" s="3"/>
      <c r="O118" s="3"/>
      <c r="P118" s="3"/>
    </row>
    <row r="119" spans="2:16" x14ac:dyDescent="0.35">
      <c r="B119" s="3"/>
      <c r="C119" s="3"/>
      <c r="D119" s="3"/>
      <c r="E119" s="3"/>
      <c r="F119" s="3"/>
      <c r="G119" s="3"/>
      <c r="H119" s="3"/>
      <c r="I119" s="3"/>
      <c r="J119" s="3"/>
      <c r="K119" s="3"/>
      <c r="L119" s="3"/>
      <c r="M119" s="3"/>
      <c r="N119" s="3"/>
      <c r="O119" s="3"/>
      <c r="P119" s="3"/>
    </row>
    <row r="120" spans="2:16" x14ac:dyDescent="0.35">
      <c r="B120" s="3"/>
      <c r="C120" s="3"/>
      <c r="D120" s="3"/>
      <c r="E120" s="3"/>
      <c r="F120" s="3"/>
      <c r="G120" s="3"/>
      <c r="H120" s="3"/>
      <c r="I120" s="3"/>
      <c r="J120" s="3"/>
      <c r="K120" s="3"/>
      <c r="L120" s="3"/>
      <c r="M120" s="3"/>
      <c r="N120" s="3"/>
      <c r="O120" s="3"/>
      <c r="P120" s="3"/>
    </row>
    <row r="121" spans="2:16" x14ac:dyDescent="0.35">
      <c r="B121" s="3"/>
      <c r="C121" s="3"/>
      <c r="D121" s="3"/>
      <c r="E121" s="3"/>
      <c r="F121" s="3"/>
      <c r="G121" s="3"/>
      <c r="H121" s="3"/>
      <c r="I121" s="3"/>
      <c r="J121" s="3"/>
      <c r="K121" s="3"/>
      <c r="L121" s="3"/>
      <c r="M121" s="3"/>
      <c r="N121" s="3"/>
      <c r="O121" s="3"/>
      <c r="P121" s="3"/>
    </row>
    <row r="122" spans="2:16" x14ac:dyDescent="0.35">
      <c r="B122" s="3"/>
      <c r="C122" s="3"/>
      <c r="D122" s="3"/>
      <c r="E122" s="3"/>
      <c r="F122" s="3"/>
      <c r="G122" s="3"/>
      <c r="H122" s="3"/>
      <c r="I122" s="3"/>
      <c r="J122" s="3"/>
      <c r="K122" s="3"/>
      <c r="L122" s="3"/>
      <c r="M122" s="3"/>
      <c r="N122" s="3"/>
      <c r="O122" s="3"/>
      <c r="P122" s="3"/>
    </row>
    <row r="123" spans="2:16" x14ac:dyDescent="0.35">
      <c r="B123" s="3"/>
      <c r="C123" s="3"/>
      <c r="D123" s="3"/>
      <c r="E123" s="3"/>
      <c r="F123" s="3"/>
      <c r="G123" s="3"/>
      <c r="H123" s="3"/>
      <c r="I123" s="3"/>
      <c r="J123" s="3"/>
      <c r="K123" s="3"/>
      <c r="L123" s="3"/>
      <c r="M123" s="3"/>
      <c r="N123" s="3"/>
      <c r="O123" s="3"/>
      <c r="P123" s="3"/>
    </row>
    <row r="124" spans="2:16" x14ac:dyDescent="0.35">
      <c r="B124" s="3"/>
      <c r="C124" s="3"/>
      <c r="D124" s="3"/>
      <c r="E124" s="3"/>
      <c r="F124" s="3"/>
      <c r="G124" s="3"/>
      <c r="H124" s="3"/>
      <c r="I124" s="3"/>
      <c r="J124" s="3"/>
      <c r="K124" s="3"/>
      <c r="L124" s="3"/>
      <c r="M124" s="3"/>
      <c r="N124" s="3"/>
      <c r="O124" s="3"/>
      <c r="P124" s="3"/>
    </row>
    <row r="125" spans="2:16" x14ac:dyDescent="0.35">
      <c r="B125" s="3"/>
      <c r="C125" s="3"/>
      <c r="D125" s="3"/>
      <c r="E125" s="3"/>
      <c r="F125" s="3"/>
      <c r="G125" s="3"/>
      <c r="H125" s="3"/>
      <c r="I125" s="3"/>
      <c r="J125" s="3"/>
      <c r="K125" s="3"/>
      <c r="L125" s="3"/>
      <c r="M125" s="3"/>
      <c r="N125" s="3"/>
      <c r="O125" s="3"/>
      <c r="P125" s="3"/>
    </row>
    <row r="126" spans="2:16" x14ac:dyDescent="0.35">
      <c r="B126" s="3"/>
      <c r="C126" s="3"/>
      <c r="D126" s="3"/>
      <c r="E126" s="3"/>
      <c r="F126" s="3"/>
      <c r="G126" s="3"/>
      <c r="H126" s="3"/>
      <c r="I126" s="3"/>
      <c r="J126" s="3"/>
      <c r="K126" s="3"/>
      <c r="L126" s="3"/>
      <c r="M126" s="3"/>
      <c r="N126" s="3"/>
      <c r="O126" s="3"/>
      <c r="P126" s="3"/>
    </row>
    <row r="127" spans="2:16" x14ac:dyDescent="0.35">
      <c r="B127" s="3"/>
      <c r="C127" s="3"/>
      <c r="D127" s="3"/>
      <c r="E127" s="3"/>
      <c r="F127" s="3"/>
      <c r="G127" s="3"/>
      <c r="H127" s="3"/>
      <c r="I127" s="3"/>
      <c r="J127" s="3"/>
      <c r="K127" s="3"/>
      <c r="L127" s="3"/>
      <c r="M127" s="3"/>
      <c r="N127" s="3"/>
      <c r="O127" s="3"/>
      <c r="P127" s="3"/>
    </row>
    <row r="128" spans="2:16" x14ac:dyDescent="0.35">
      <c r="B128" s="3"/>
      <c r="C128" s="3"/>
      <c r="D128" s="3"/>
      <c r="E128" s="3"/>
      <c r="F128" s="3"/>
      <c r="G128" s="3"/>
      <c r="H128" s="3"/>
      <c r="I128" s="3"/>
      <c r="J128" s="3"/>
      <c r="K128" s="3"/>
      <c r="L128" s="3"/>
      <c r="M128" s="3"/>
      <c r="N128" s="3"/>
      <c r="O128" s="3"/>
      <c r="P128" s="3"/>
    </row>
    <row r="129" spans="2:16" x14ac:dyDescent="0.35">
      <c r="B129" s="3"/>
      <c r="C129" s="3"/>
      <c r="D129" s="3"/>
      <c r="E129" s="3"/>
      <c r="F129" s="3"/>
      <c r="G129" s="3"/>
      <c r="H129" s="3"/>
      <c r="I129" s="3"/>
      <c r="J129" s="3"/>
      <c r="K129" s="3"/>
      <c r="L129" s="3"/>
      <c r="M129" s="3"/>
      <c r="N129" s="3"/>
      <c r="O129" s="3"/>
      <c r="P129" s="3"/>
    </row>
    <row r="130" spans="2:16" x14ac:dyDescent="0.35">
      <c r="B130" s="3"/>
      <c r="C130" s="3"/>
      <c r="D130" s="3"/>
      <c r="E130" s="3"/>
      <c r="F130" s="3"/>
      <c r="G130" s="3"/>
      <c r="H130" s="3"/>
      <c r="I130" s="3"/>
      <c r="J130" s="3"/>
      <c r="K130" s="3"/>
      <c r="L130" s="3"/>
      <c r="M130" s="3"/>
      <c r="N130" s="3"/>
      <c r="O130" s="3"/>
      <c r="P130" s="3"/>
    </row>
  </sheetData>
  <autoFilter ref="A4:O130" xr:uid="{00000000-0009-0000-0000-000002000000}"/>
  <mergeCells count="4">
    <mergeCell ref="B1:D1"/>
    <mergeCell ref="B2:D2"/>
    <mergeCell ref="B3:C3"/>
    <mergeCell ref="K3:P3"/>
  </mergeCells>
  <pageMargins left="0.25" right="0.25" top="0.75" bottom="0.75" header="0.3" footer="0.3"/>
  <pageSetup paperSize="5" scale="51"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A1:S27"/>
  <sheetViews>
    <sheetView workbookViewId="0">
      <selection activeCell="S5" sqref="S5"/>
    </sheetView>
  </sheetViews>
  <sheetFormatPr defaultRowHeight="14.5" x14ac:dyDescent="0.35"/>
  <cols>
    <col min="1" max="1" width="8.81640625" style="12" customWidth="1"/>
    <col min="2" max="2" width="28.453125" customWidth="1"/>
    <col min="3" max="18" width="3.453125" bestFit="1" customWidth="1"/>
  </cols>
  <sheetData>
    <row r="1" spans="1:19" s="15" customFormat="1" x14ac:dyDescent="0.35">
      <c r="A1" s="12"/>
      <c r="B1" s="13" t="s">
        <v>381</v>
      </c>
      <c r="C1" s="13"/>
      <c r="D1" s="14"/>
      <c r="E1" s="13"/>
      <c r="F1" s="13"/>
      <c r="G1" s="13"/>
      <c r="H1" s="13"/>
      <c r="I1" s="13"/>
    </row>
    <row r="2" spans="1:19" s="15" customFormat="1" x14ac:dyDescent="0.35">
      <c r="A2" s="12"/>
      <c r="B2" s="13" t="s">
        <v>590</v>
      </c>
      <c r="C2" s="13"/>
      <c r="D2" s="14"/>
      <c r="E2" s="13"/>
      <c r="F2" s="13"/>
      <c r="G2" s="13"/>
      <c r="H2" s="13"/>
      <c r="I2" s="13"/>
    </row>
    <row r="3" spans="1:19" x14ac:dyDescent="0.35">
      <c r="B3" s="271"/>
    </row>
    <row r="4" spans="1:19" ht="148" customHeight="1" x14ac:dyDescent="0.35">
      <c r="B4" s="271"/>
      <c r="C4" s="313" t="s">
        <v>9</v>
      </c>
      <c r="D4" s="313" t="s">
        <v>10</v>
      </c>
      <c r="E4" s="313" t="s">
        <v>11</v>
      </c>
      <c r="F4" s="313" t="s">
        <v>12</v>
      </c>
      <c r="G4" s="313" t="s">
        <v>13</v>
      </c>
      <c r="H4" s="313" t="s">
        <v>14</v>
      </c>
      <c r="I4" s="313" t="s">
        <v>15</v>
      </c>
      <c r="J4" s="313" t="s">
        <v>16</v>
      </c>
      <c r="K4" s="313" t="s">
        <v>17</v>
      </c>
      <c r="L4" s="313" t="s">
        <v>18</v>
      </c>
      <c r="M4" s="313" t="s">
        <v>19</v>
      </c>
      <c r="N4" s="313" t="s">
        <v>20</v>
      </c>
      <c r="O4" s="313" t="s">
        <v>21</v>
      </c>
      <c r="P4" s="313" t="s">
        <v>22</v>
      </c>
      <c r="Q4" s="313" t="s">
        <v>23</v>
      </c>
      <c r="R4" s="314" t="s">
        <v>431</v>
      </c>
      <c r="S4" s="764" t="s">
        <v>779</v>
      </c>
    </row>
    <row r="5" spans="1:19" x14ac:dyDescent="0.35">
      <c r="B5" s="317" t="s">
        <v>584</v>
      </c>
      <c r="C5" s="309"/>
      <c r="D5" s="309"/>
      <c r="E5" s="309"/>
      <c r="F5" s="309"/>
      <c r="G5" s="309"/>
      <c r="H5" s="309"/>
      <c r="I5" s="309"/>
      <c r="J5" s="309"/>
      <c r="K5" s="309"/>
      <c r="L5" s="309"/>
      <c r="M5" s="309"/>
      <c r="N5" s="309"/>
      <c r="O5" s="309"/>
      <c r="P5" s="309"/>
      <c r="Q5" s="309"/>
      <c r="R5" s="3"/>
    </row>
    <row r="6" spans="1:19" x14ac:dyDescent="0.35">
      <c r="B6" s="312" t="s">
        <v>8</v>
      </c>
      <c r="C6" s="249"/>
      <c r="D6" s="249"/>
      <c r="E6" s="249"/>
      <c r="F6" s="249"/>
      <c r="G6" s="249"/>
      <c r="H6" s="249"/>
      <c r="I6" s="249"/>
      <c r="J6" s="249"/>
      <c r="K6" s="249"/>
      <c r="L6" s="249"/>
      <c r="M6" s="249"/>
      <c r="N6" s="249"/>
      <c r="O6" s="249"/>
      <c r="P6" s="249"/>
      <c r="Q6" s="249"/>
      <c r="R6" s="3"/>
    </row>
    <row r="7" spans="1:19" x14ac:dyDescent="0.35">
      <c r="B7" s="312" t="s">
        <v>423</v>
      </c>
      <c r="C7" s="249"/>
      <c r="D7" s="249"/>
      <c r="E7" s="249"/>
      <c r="F7" s="249"/>
      <c r="G7" s="249"/>
      <c r="H7" s="249"/>
      <c r="I7" s="249"/>
      <c r="J7" s="249"/>
      <c r="K7" s="249"/>
      <c r="L7" s="249"/>
      <c r="M7" s="249"/>
      <c r="N7" s="249"/>
      <c r="O7" s="249"/>
      <c r="P7" s="249"/>
      <c r="Q7" s="249"/>
      <c r="R7" s="3"/>
    </row>
    <row r="8" spans="1:19" s="431" customFormat="1" ht="15.65" customHeight="1" x14ac:dyDescent="0.35">
      <c r="A8" s="432"/>
      <c r="B8" s="311" t="s">
        <v>585</v>
      </c>
      <c r="C8" s="309"/>
      <c r="D8" s="309"/>
      <c r="E8" s="309"/>
      <c r="F8" s="309"/>
      <c r="G8" s="309"/>
      <c r="H8" s="309"/>
      <c r="I8" s="309"/>
      <c r="J8" s="309"/>
      <c r="K8" s="309"/>
      <c r="L8" s="309"/>
      <c r="M8" s="309"/>
      <c r="N8" s="309"/>
      <c r="O8" s="309"/>
      <c r="P8" s="309"/>
      <c r="Q8" s="309"/>
      <c r="R8" s="310"/>
    </row>
    <row r="9" spans="1:19" s="431" customFormat="1" x14ac:dyDescent="0.35">
      <c r="A9" s="432"/>
      <c r="B9" s="312" t="s">
        <v>8</v>
      </c>
      <c r="C9" s="306"/>
      <c r="D9" s="306"/>
      <c r="E9" s="306"/>
      <c r="F9" s="306"/>
      <c r="G9" s="306"/>
      <c r="H9" s="306"/>
      <c r="I9" s="306"/>
      <c r="J9" s="306"/>
      <c r="K9" s="306"/>
      <c r="L9" s="306"/>
      <c r="M9" s="306"/>
      <c r="N9" s="306"/>
      <c r="O9" s="306"/>
      <c r="P9" s="306"/>
      <c r="Q9" s="306"/>
      <c r="R9" s="307"/>
    </row>
    <row r="10" spans="1:19" s="431" customFormat="1" x14ac:dyDescent="0.35">
      <c r="A10" s="432"/>
      <c r="B10" s="312" t="s">
        <v>423</v>
      </c>
      <c r="C10" s="306"/>
      <c r="D10" s="306"/>
      <c r="E10" s="306"/>
      <c r="F10" s="306"/>
      <c r="G10" s="306"/>
      <c r="H10" s="306"/>
      <c r="I10" s="306"/>
      <c r="J10" s="306"/>
      <c r="K10" s="306"/>
      <c r="L10" s="306"/>
      <c r="M10" s="306"/>
      <c r="N10" s="306"/>
      <c r="O10" s="306"/>
      <c r="P10" s="306"/>
      <c r="Q10" s="306"/>
      <c r="R10" s="307"/>
    </row>
    <row r="11" spans="1:19" x14ac:dyDescent="0.35">
      <c r="B11" s="311" t="s">
        <v>25</v>
      </c>
      <c r="C11" s="249"/>
      <c r="D11" s="249"/>
      <c r="E11" s="249"/>
      <c r="F11" s="249"/>
      <c r="G11" s="249"/>
      <c r="H11" s="249"/>
      <c r="I11" s="249"/>
      <c r="J11" s="249"/>
      <c r="K11" s="249"/>
      <c r="L11" s="249"/>
      <c r="M11" s="249"/>
      <c r="N11" s="249"/>
      <c r="O11" s="249"/>
      <c r="P11" s="249"/>
      <c r="Q11" s="249"/>
      <c r="R11" s="3"/>
    </row>
    <row r="12" spans="1:19" x14ac:dyDescent="0.35">
      <c r="B12" s="312" t="s">
        <v>8</v>
      </c>
      <c r="C12" s="249"/>
      <c r="D12" s="249"/>
      <c r="E12" s="249"/>
      <c r="F12" s="249"/>
      <c r="G12" s="249"/>
      <c r="H12" s="249"/>
      <c r="I12" s="249"/>
      <c r="J12" s="249"/>
      <c r="K12" s="249"/>
      <c r="L12" s="249"/>
      <c r="M12" s="249"/>
      <c r="N12" s="249"/>
      <c r="O12" s="249"/>
      <c r="P12" s="249"/>
      <c r="Q12" s="249"/>
      <c r="R12" s="3"/>
    </row>
    <row r="13" spans="1:19" x14ac:dyDescent="0.35">
      <c r="B13" s="312" t="s">
        <v>423</v>
      </c>
      <c r="C13" s="249"/>
      <c r="D13" s="249"/>
      <c r="E13" s="249"/>
      <c r="F13" s="249"/>
      <c r="G13" s="249"/>
      <c r="H13" s="249"/>
      <c r="I13" s="249"/>
      <c r="J13" s="249"/>
      <c r="K13" s="249"/>
      <c r="L13" s="249"/>
      <c r="M13" s="249"/>
      <c r="N13" s="249"/>
      <c r="O13" s="249"/>
      <c r="P13" s="249"/>
      <c r="Q13" s="249"/>
      <c r="R13" s="3"/>
    </row>
    <row r="14" spans="1:19" x14ac:dyDescent="0.35">
      <c r="B14" s="311" t="s">
        <v>419</v>
      </c>
      <c r="C14" s="249"/>
      <c r="D14" s="249"/>
      <c r="E14" s="249"/>
      <c r="F14" s="249"/>
      <c r="G14" s="249"/>
      <c r="H14" s="249"/>
      <c r="I14" s="249"/>
      <c r="J14" s="249"/>
      <c r="K14" s="249"/>
      <c r="L14" s="249"/>
      <c r="M14" s="249"/>
      <c r="N14" s="249"/>
      <c r="O14" s="249"/>
      <c r="P14" s="249"/>
      <c r="Q14" s="249"/>
      <c r="R14" s="3"/>
    </row>
    <row r="15" spans="1:19" x14ac:dyDescent="0.35">
      <c r="B15" s="312" t="s">
        <v>8</v>
      </c>
      <c r="C15" s="249"/>
      <c r="D15" s="249"/>
      <c r="E15" s="249"/>
      <c r="F15" s="249"/>
      <c r="G15" s="249"/>
      <c r="H15" s="249"/>
      <c r="I15" s="249"/>
      <c r="J15" s="249"/>
      <c r="K15" s="249"/>
      <c r="L15" s="249"/>
      <c r="M15" s="249"/>
      <c r="N15" s="249"/>
      <c r="O15" s="249"/>
      <c r="P15" s="249"/>
      <c r="Q15" s="249"/>
      <c r="R15" s="3"/>
    </row>
    <row r="16" spans="1:19" x14ac:dyDescent="0.35">
      <c r="B16" s="312" t="s">
        <v>423</v>
      </c>
      <c r="C16" s="249"/>
      <c r="D16" s="249"/>
      <c r="E16" s="249"/>
      <c r="F16" s="249"/>
      <c r="G16" s="249"/>
      <c r="H16" s="249"/>
      <c r="I16" s="249"/>
      <c r="J16" s="249"/>
      <c r="K16" s="249"/>
      <c r="L16" s="249"/>
      <c r="M16" s="249"/>
      <c r="N16" s="249"/>
      <c r="O16" s="249"/>
      <c r="P16" s="249"/>
      <c r="Q16" s="249"/>
      <c r="R16" s="3"/>
    </row>
    <row r="17" spans="2:18" x14ac:dyDescent="0.35">
      <c r="B17" s="311" t="s">
        <v>418</v>
      </c>
      <c r="C17" s="249"/>
      <c r="D17" s="249"/>
      <c r="E17" s="249"/>
      <c r="F17" s="249"/>
      <c r="G17" s="249"/>
      <c r="H17" s="249"/>
      <c r="I17" s="249"/>
      <c r="J17" s="249"/>
      <c r="K17" s="249"/>
      <c r="L17" s="249"/>
      <c r="M17" s="249"/>
      <c r="N17" s="249"/>
      <c r="O17" s="249"/>
      <c r="P17" s="249"/>
      <c r="Q17" s="249"/>
      <c r="R17" s="3"/>
    </row>
    <row r="18" spans="2:18" x14ac:dyDescent="0.35">
      <c r="B18" s="312" t="s">
        <v>8</v>
      </c>
      <c r="C18" s="249"/>
      <c r="D18" s="249"/>
      <c r="E18" s="249"/>
      <c r="F18" s="249"/>
      <c r="G18" s="249"/>
      <c r="H18" s="249"/>
      <c r="I18" s="249"/>
      <c r="J18" s="249"/>
      <c r="K18" s="249"/>
      <c r="L18" s="249"/>
      <c r="M18" s="249"/>
      <c r="N18" s="249"/>
      <c r="O18" s="249"/>
      <c r="P18" s="249"/>
      <c r="Q18" s="249"/>
      <c r="R18" s="3"/>
    </row>
    <row r="19" spans="2:18" x14ac:dyDescent="0.35">
      <c r="B19" s="312" t="s">
        <v>423</v>
      </c>
      <c r="C19" s="249"/>
      <c r="D19" s="249"/>
      <c r="E19" s="249"/>
      <c r="F19" s="249"/>
      <c r="G19" s="249"/>
      <c r="H19" s="249"/>
      <c r="I19" s="249"/>
      <c r="J19" s="249"/>
      <c r="K19" s="249"/>
      <c r="L19" s="249"/>
      <c r="M19" s="249"/>
      <c r="N19" s="249"/>
      <c r="O19" s="249"/>
      <c r="P19" s="249"/>
      <c r="Q19" s="249"/>
      <c r="R19" s="3"/>
    </row>
    <row r="20" spans="2:18" x14ac:dyDescent="0.35">
      <c r="B20" s="311" t="s">
        <v>420</v>
      </c>
      <c r="C20" s="249"/>
      <c r="D20" s="249"/>
      <c r="E20" s="249"/>
      <c r="F20" s="249"/>
      <c r="G20" s="249"/>
      <c r="H20" s="249"/>
      <c r="I20" s="249"/>
      <c r="J20" s="249"/>
      <c r="K20" s="249"/>
      <c r="L20" s="249"/>
      <c r="M20" s="249"/>
      <c r="N20" s="249"/>
      <c r="O20" s="249"/>
      <c r="P20" s="249"/>
      <c r="Q20" s="249"/>
      <c r="R20" s="3"/>
    </row>
    <row r="21" spans="2:18" x14ac:dyDescent="0.35">
      <c r="B21" s="312" t="s">
        <v>8</v>
      </c>
      <c r="C21" s="249"/>
      <c r="D21" s="249"/>
      <c r="E21" s="249"/>
      <c r="F21" s="249"/>
      <c r="G21" s="249"/>
      <c r="H21" s="249"/>
      <c r="I21" s="249"/>
      <c r="J21" s="249"/>
      <c r="K21" s="249"/>
      <c r="L21" s="249"/>
      <c r="M21" s="249"/>
      <c r="N21" s="249"/>
      <c r="O21" s="249"/>
      <c r="P21" s="249"/>
      <c r="Q21" s="249"/>
      <c r="R21" s="3"/>
    </row>
    <row r="22" spans="2:18" x14ac:dyDescent="0.35">
      <c r="B22" s="312" t="s">
        <v>423</v>
      </c>
      <c r="C22" s="249"/>
      <c r="D22" s="249"/>
      <c r="E22" s="249"/>
      <c r="F22" s="249"/>
      <c r="G22" s="249"/>
      <c r="H22" s="249"/>
      <c r="I22" s="249"/>
      <c r="J22" s="249"/>
      <c r="K22" s="249"/>
      <c r="L22" s="249"/>
      <c r="M22" s="249"/>
      <c r="N22" s="249"/>
      <c r="O22" s="249"/>
      <c r="P22" s="249"/>
      <c r="Q22" s="249"/>
      <c r="R22" s="3"/>
    </row>
    <row r="23" spans="2:18" x14ac:dyDescent="0.35">
      <c r="B23" s="318" t="s">
        <v>422</v>
      </c>
      <c r="C23" s="3"/>
      <c r="D23" s="3"/>
      <c r="E23" s="3"/>
      <c r="F23" s="3"/>
      <c r="G23" s="3"/>
      <c r="H23" s="3"/>
      <c r="I23" s="3"/>
      <c r="J23" s="3"/>
      <c r="K23" s="3"/>
      <c r="L23" s="3"/>
      <c r="M23" s="3"/>
      <c r="N23" s="3"/>
      <c r="O23" s="3"/>
      <c r="P23" s="3"/>
      <c r="Q23" s="3"/>
      <c r="R23" s="3"/>
    </row>
    <row r="24" spans="2:18" x14ac:dyDescent="0.35">
      <c r="B24" s="280"/>
    </row>
    <row r="25" spans="2:18" x14ac:dyDescent="0.35">
      <c r="B25" s="280"/>
    </row>
    <row r="26" spans="2:18" x14ac:dyDescent="0.35">
      <c r="B26" s="280"/>
    </row>
    <row r="27" spans="2:18" x14ac:dyDescent="0.35">
      <c r="B27" s="28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sheetPr>
  <dimension ref="A1:R62"/>
  <sheetViews>
    <sheetView workbookViewId="0">
      <selection activeCell="R4" sqref="R4"/>
    </sheetView>
  </sheetViews>
  <sheetFormatPr defaultRowHeight="14.5" x14ac:dyDescent="0.35"/>
  <cols>
    <col min="1" max="1" width="8.81640625" style="12" customWidth="1"/>
    <col min="2" max="2" width="46.1796875" customWidth="1"/>
    <col min="3" max="17" width="3.453125" style="191" bestFit="1" customWidth="1"/>
    <col min="18" max="18" width="94" customWidth="1"/>
  </cols>
  <sheetData>
    <row r="1" spans="1:18" s="15" customFormat="1" x14ac:dyDescent="0.35">
      <c r="A1" s="12"/>
      <c r="B1" s="13" t="s">
        <v>381</v>
      </c>
      <c r="C1" s="294"/>
      <c r="D1" s="294"/>
      <c r="E1" s="294"/>
      <c r="F1" s="294"/>
      <c r="G1" s="294"/>
      <c r="H1" s="294"/>
      <c r="I1" s="294"/>
      <c r="J1" s="294"/>
      <c r="K1" s="294"/>
      <c r="L1" s="294"/>
      <c r="M1" s="294"/>
      <c r="N1" s="294"/>
      <c r="O1" s="294"/>
      <c r="P1" s="294"/>
      <c r="Q1" s="294"/>
    </row>
    <row r="2" spans="1:18" s="15" customFormat="1" x14ac:dyDescent="0.35">
      <c r="A2" s="12"/>
      <c r="B2" s="13" t="s">
        <v>525</v>
      </c>
      <c r="C2" s="294"/>
      <c r="D2" s="294"/>
      <c r="E2" s="294"/>
      <c r="F2" s="294"/>
      <c r="G2" s="294"/>
      <c r="H2" s="294"/>
      <c r="I2" s="294"/>
      <c r="J2" s="294"/>
      <c r="K2" s="294"/>
      <c r="L2" s="294"/>
      <c r="M2" s="294"/>
      <c r="N2" s="294"/>
      <c r="O2" s="294"/>
      <c r="P2" s="294"/>
      <c r="Q2" s="294"/>
    </row>
    <row r="3" spans="1:18" s="285" customFormat="1" x14ac:dyDescent="0.35">
      <c r="A3" s="12"/>
      <c r="B3" s="293"/>
      <c r="C3" s="295"/>
      <c r="D3" s="295"/>
      <c r="E3" s="295"/>
      <c r="F3" s="295"/>
      <c r="G3" s="295"/>
      <c r="H3" s="295"/>
      <c r="I3" s="295"/>
      <c r="J3" s="295"/>
      <c r="K3" s="295"/>
      <c r="L3" s="295"/>
      <c r="M3" s="295"/>
      <c r="N3" s="295"/>
      <c r="O3" s="295"/>
      <c r="P3" s="295"/>
      <c r="Q3" s="295"/>
    </row>
    <row r="4" spans="1:18" ht="123.65" customHeight="1" x14ac:dyDescent="0.35">
      <c r="B4" s="271"/>
      <c r="C4" s="296" t="s">
        <v>9</v>
      </c>
      <c r="D4" s="296" t="s">
        <v>10</v>
      </c>
      <c r="E4" s="296" t="s">
        <v>11</v>
      </c>
      <c r="F4" s="296" t="s">
        <v>12</v>
      </c>
      <c r="G4" s="296" t="s">
        <v>13</v>
      </c>
      <c r="H4" s="296" t="s">
        <v>14</v>
      </c>
      <c r="I4" s="296" t="s">
        <v>15</v>
      </c>
      <c r="J4" s="296" t="s">
        <v>16</v>
      </c>
      <c r="K4" s="296" t="s">
        <v>17</v>
      </c>
      <c r="L4" s="296" t="s">
        <v>18</v>
      </c>
      <c r="M4" s="296" t="s">
        <v>19</v>
      </c>
      <c r="N4" s="296" t="s">
        <v>20</v>
      </c>
      <c r="O4" s="296" t="s">
        <v>21</v>
      </c>
      <c r="P4" s="296" t="s">
        <v>22</v>
      </c>
      <c r="Q4" s="296" t="s">
        <v>23</v>
      </c>
      <c r="R4" s="765" t="s">
        <v>778</v>
      </c>
    </row>
    <row r="5" spans="1:18" x14ac:dyDescent="0.35">
      <c r="B5" s="8" t="s">
        <v>44</v>
      </c>
    </row>
    <row r="6" spans="1:18" x14ac:dyDescent="0.35">
      <c r="B6" s="256" t="s">
        <v>26</v>
      </c>
    </row>
    <row r="7" spans="1:18" x14ac:dyDescent="0.35">
      <c r="B7" s="389" t="s">
        <v>27</v>
      </c>
    </row>
    <row r="8" spans="1:18" x14ac:dyDescent="0.35">
      <c r="B8" s="389" t="s">
        <v>28</v>
      </c>
    </row>
    <row r="9" spans="1:18" x14ac:dyDescent="0.35">
      <c r="B9" s="389" t="s">
        <v>29</v>
      </c>
    </row>
    <row r="10" spans="1:18" x14ac:dyDescent="0.35">
      <c r="B10" s="389" t="s">
        <v>30</v>
      </c>
    </row>
    <row r="11" spans="1:18" x14ac:dyDescent="0.35">
      <c r="B11" s="389" t="s">
        <v>31</v>
      </c>
      <c r="E11" s="297"/>
    </row>
    <row r="12" spans="1:18" x14ac:dyDescent="0.35">
      <c r="B12" s="389" t="s">
        <v>32</v>
      </c>
      <c r="E12" s="297"/>
    </row>
    <row r="13" spans="1:18" x14ac:dyDescent="0.35">
      <c r="B13" s="256" t="s">
        <v>518</v>
      </c>
      <c r="E13" s="297"/>
    </row>
    <row r="14" spans="1:18" x14ac:dyDescent="0.35">
      <c r="B14" s="256" t="s">
        <v>519</v>
      </c>
      <c r="E14" s="297"/>
    </row>
    <row r="15" spans="1:18" x14ac:dyDescent="0.35">
      <c r="B15" s="8" t="s">
        <v>25</v>
      </c>
      <c r="E15" s="297"/>
    </row>
    <row r="16" spans="1:18" x14ac:dyDescent="0.35">
      <c r="B16" s="256" t="s">
        <v>26</v>
      </c>
      <c r="E16" s="297"/>
    </row>
    <row r="17" spans="2:5" x14ac:dyDescent="0.35">
      <c r="B17" s="256" t="s">
        <v>27</v>
      </c>
      <c r="E17" s="297"/>
    </row>
    <row r="18" spans="2:5" x14ac:dyDescent="0.35">
      <c r="B18" s="256" t="s">
        <v>28</v>
      </c>
      <c r="E18" s="297"/>
    </row>
    <row r="19" spans="2:5" x14ac:dyDescent="0.35">
      <c r="B19" s="256" t="s">
        <v>29</v>
      </c>
      <c r="E19" s="297"/>
    </row>
    <row r="20" spans="2:5" x14ac:dyDescent="0.35">
      <c r="B20" s="256" t="s">
        <v>30</v>
      </c>
      <c r="E20" s="297"/>
    </row>
    <row r="21" spans="2:5" x14ac:dyDescent="0.35">
      <c r="B21" s="256" t="s">
        <v>31</v>
      </c>
      <c r="E21" s="297"/>
    </row>
    <row r="22" spans="2:5" x14ac:dyDescent="0.35">
      <c r="B22" s="256" t="s">
        <v>32</v>
      </c>
      <c r="E22" s="297"/>
    </row>
    <row r="23" spans="2:5" x14ac:dyDescent="0.35">
      <c r="B23" s="256" t="s">
        <v>518</v>
      </c>
    </row>
    <row r="24" spans="2:5" x14ac:dyDescent="0.35">
      <c r="B24" s="256" t="s">
        <v>519</v>
      </c>
    </row>
    <row r="25" spans="2:5" x14ac:dyDescent="0.35">
      <c r="B25" s="8" t="s">
        <v>417</v>
      </c>
    </row>
    <row r="26" spans="2:5" x14ac:dyDescent="0.35">
      <c r="B26" s="256" t="s">
        <v>26</v>
      </c>
    </row>
    <row r="27" spans="2:5" x14ac:dyDescent="0.35">
      <c r="B27" s="256" t="s">
        <v>27</v>
      </c>
    </row>
    <row r="28" spans="2:5" x14ac:dyDescent="0.35">
      <c r="B28" s="256" t="s">
        <v>28</v>
      </c>
    </row>
    <row r="29" spans="2:5" x14ac:dyDescent="0.35">
      <c r="B29" s="256" t="s">
        <v>29</v>
      </c>
    </row>
    <row r="30" spans="2:5" x14ac:dyDescent="0.35">
      <c r="B30" s="256" t="s">
        <v>30</v>
      </c>
    </row>
    <row r="31" spans="2:5" x14ac:dyDescent="0.35">
      <c r="B31" s="256" t="s">
        <v>31</v>
      </c>
    </row>
    <row r="32" spans="2:5" x14ac:dyDescent="0.35">
      <c r="B32" s="256" t="s">
        <v>32</v>
      </c>
    </row>
    <row r="33" spans="1:2" x14ac:dyDescent="0.35">
      <c r="B33" s="256" t="s">
        <v>518</v>
      </c>
    </row>
    <row r="34" spans="1:2" x14ac:dyDescent="0.35">
      <c r="B34" s="256" t="s">
        <v>519</v>
      </c>
    </row>
    <row r="35" spans="1:2" x14ac:dyDescent="0.35">
      <c r="B35" s="8" t="s">
        <v>427</v>
      </c>
    </row>
    <row r="36" spans="1:2" x14ac:dyDescent="0.35">
      <c r="B36" s="256" t="s">
        <v>26</v>
      </c>
    </row>
    <row r="37" spans="1:2" x14ac:dyDescent="0.35">
      <c r="B37" s="256" t="s">
        <v>27</v>
      </c>
    </row>
    <row r="38" spans="1:2" s="191" customFormat="1" x14ac:dyDescent="0.35">
      <c r="A38" s="12"/>
      <c r="B38" s="256" t="s">
        <v>28</v>
      </c>
    </row>
    <row r="39" spans="1:2" s="191" customFormat="1" x14ac:dyDescent="0.35">
      <c r="A39" s="12"/>
      <c r="B39" s="256" t="s">
        <v>29</v>
      </c>
    </row>
    <row r="40" spans="1:2" s="191" customFormat="1" x14ac:dyDescent="0.35">
      <c r="A40" s="12"/>
      <c r="B40" s="256" t="s">
        <v>30</v>
      </c>
    </row>
    <row r="41" spans="1:2" s="191" customFormat="1" x14ac:dyDescent="0.35">
      <c r="A41" s="12"/>
      <c r="B41" s="256" t="s">
        <v>31</v>
      </c>
    </row>
    <row r="42" spans="1:2" s="191" customFormat="1" x14ac:dyDescent="0.35">
      <c r="A42" s="12"/>
      <c r="B42" s="256" t="s">
        <v>32</v>
      </c>
    </row>
    <row r="43" spans="1:2" x14ac:dyDescent="0.35">
      <c r="B43" s="256" t="s">
        <v>518</v>
      </c>
    </row>
    <row r="44" spans="1:2" x14ac:dyDescent="0.35">
      <c r="B44" s="256" t="s">
        <v>519</v>
      </c>
    </row>
    <row r="45" spans="1:2" x14ac:dyDescent="0.35">
      <c r="B45" s="8" t="s">
        <v>420</v>
      </c>
    </row>
    <row r="46" spans="1:2" x14ac:dyDescent="0.35">
      <c r="B46" s="256" t="s">
        <v>26</v>
      </c>
    </row>
    <row r="47" spans="1:2" x14ac:dyDescent="0.35">
      <c r="B47" s="256" t="s">
        <v>27</v>
      </c>
    </row>
    <row r="48" spans="1:2" x14ac:dyDescent="0.35">
      <c r="B48" s="256" t="s">
        <v>28</v>
      </c>
    </row>
    <row r="49" spans="2:2" x14ac:dyDescent="0.35">
      <c r="B49" s="256" t="s">
        <v>29</v>
      </c>
    </row>
    <row r="50" spans="2:2" x14ac:dyDescent="0.35">
      <c r="B50" s="256" t="s">
        <v>30</v>
      </c>
    </row>
    <row r="51" spans="2:2" x14ac:dyDescent="0.35">
      <c r="B51" s="256" t="s">
        <v>31</v>
      </c>
    </row>
    <row r="52" spans="2:2" x14ac:dyDescent="0.35">
      <c r="B52" s="256" t="s">
        <v>32</v>
      </c>
    </row>
    <row r="53" spans="2:2" x14ac:dyDescent="0.35">
      <c r="B53" s="256" t="s">
        <v>518</v>
      </c>
    </row>
    <row r="54" spans="2:2" x14ac:dyDescent="0.35">
      <c r="B54" s="256" t="s">
        <v>519</v>
      </c>
    </row>
    <row r="55" spans="2:2" x14ac:dyDescent="0.35">
      <c r="B55" s="298" t="s">
        <v>422</v>
      </c>
    </row>
    <row r="57" spans="2:2" x14ac:dyDescent="0.35">
      <c r="B57" s="191"/>
    </row>
    <row r="58" spans="2:2" x14ac:dyDescent="0.35">
      <c r="B58" s="191"/>
    </row>
    <row r="59" spans="2:2" x14ac:dyDescent="0.35">
      <c r="B59" s="191"/>
    </row>
    <row r="60" spans="2:2" x14ac:dyDescent="0.35">
      <c r="B60" s="191"/>
    </row>
    <row r="61" spans="2:2" x14ac:dyDescent="0.35">
      <c r="B61" s="191"/>
    </row>
    <row r="62" spans="2:2" x14ac:dyDescent="0.35">
      <c r="B62" s="19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Q29"/>
  <sheetViews>
    <sheetView workbookViewId="0">
      <selection activeCell="B3" sqref="B3"/>
    </sheetView>
  </sheetViews>
  <sheetFormatPr defaultRowHeight="14.5" x14ac:dyDescent="0.35"/>
  <cols>
    <col min="1" max="1" width="8.81640625" style="12" customWidth="1"/>
    <col min="2" max="2" width="49.1796875" bestFit="1" customWidth="1"/>
    <col min="3" max="3" width="13.1796875" bestFit="1" customWidth="1"/>
    <col min="4" max="4" width="16.54296875" bestFit="1" customWidth="1"/>
    <col min="5" max="5" width="14.81640625" bestFit="1" customWidth="1"/>
    <col min="6" max="6" width="20" customWidth="1"/>
    <col min="7" max="7" width="14.81640625" customWidth="1"/>
    <col min="8" max="8" width="19.1796875" customWidth="1"/>
    <col min="9" max="9" width="22.453125" customWidth="1"/>
    <col min="10" max="10" width="23.453125" customWidth="1"/>
  </cols>
  <sheetData>
    <row r="1" spans="1:17" s="15" customFormat="1" x14ac:dyDescent="0.35">
      <c r="A1" s="12"/>
      <c r="B1" s="13" t="s">
        <v>426</v>
      </c>
      <c r="C1" s="294"/>
      <c r="D1" s="294"/>
      <c r="E1" s="294"/>
      <c r="F1" s="294"/>
      <c r="G1" s="294"/>
      <c r="H1" s="294"/>
      <c r="I1" s="294"/>
      <c r="J1" s="294"/>
      <c r="K1" s="294"/>
      <c r="L1" s="294"/>
      <c r="M1" s="294"/>
      <c r="N1" s="294"/>
      <c r="O1" s="294"/>
      <c r="P1" s="294"/>
      <c r="Q1" s="294"/>
    </row>
    <row r="2" spans="1:17" s="15" customFormat="1" ht="15" thickBot="1" x14ac:dyDescent="0.4">
      <c r="A2" s="12"/>
      <c r="B2" s="13" t="s">
        <v>671</v>
      </c>
      <c r="C2" s="294"/>
      <c r="D2" s="294"/>
      <c r="E2" s="294"/>
      <c r="F2" s="294"/>
      <c r="G2" s="294"/>
      <c r="H2" s="294"/>
      <c r="I2" s="294"/>
      <c r="J2" s="294"/>
      <c r="K2" s="294"/>
      <c r="L2" s="294"/>
      <c r="M2" s="294"/>
      <c r="N2" s="294"/>
      <c r="O2" s="294"/>
      <c r="P2" s="294"/>
      <c r="Q2" s="294"/>
    </row>
    <row r="3" spans="1:17" ht="32.5" customHeight="1" thickBot="1" x14ac:dyDescent="0.4">
      <c r="B3" s="356" t="s">
        <v>669</v>
      </c>
      <c r="C3" s="339" t="s">
        <v>25</v>
      </c>
      <c r="D3" s="339" t="s">
        <v>44</v>
      </c>
      <c r="E3" s="339" t="s">
        <v>419</v>
      </c>
      <c r="F3" s="339" t="s">
        <v>466</v>
      </c>
      <c r="G3" s="339" t="s">
        <v>420</v>
      </c>
      <c r="H3" s="339" t="s">
        <v>422</v>
      </c>
      <c r="I3" s="339" t="s">
        <v>493</v>
      </c>
      <c r="J3" s="355" t="s">
        <v>494</v>
      </c>
    </row>
    <row r="4" spans="1:17" x14ac:dyDescent="0.35">
      <c r="B4" s="341"/>
      <c r="C4" s="340"/>
      <c r="D4" s="340"/>
      <c r="E4" s="340"/>
      <c r="F4" s="340"/>
      <c r="G4" s="340"/>
      <c r="H4" s="340"/>
      <c r="I4" s="340"/>
      <c r="J4" s="340"/>
    </row>
    <row r="5" spans="1:17" x14ac:dyDescent="0.35">
      <c r="B5" s="342" t="s">
        <v>483</v>
      </c>
      <c r="C5" s="344"/>
      <c r="D5" s="344"/>
      <c r="E5" s="344"/>
      <c r="F5" s="344"/>
      <c r="G5" s="344"/>
      <c r="H5" s="344"/>
      <c r="I5" s="344"/>
      <c r="J5" s="344"/>
    </row>
    <row r="6" spans="1:17" x14ac:dyDescent="0.35">
      <c r="B6" s="345" t="s">
        <v>244</v>
      </c>
      <c r="C6" s="346"/>
      <c r="D6" s="346"/>
      <c r="E6" s="346"/>
      <c r="F6" s="346"/>
      <c r="G6" s="346"/>
      <c r="H6" s="346"/>
      <c r="I6" s="346"/>
      <c r="J6" s="346"/>
    </row>
    <row r="7" spans="1:17" x14ac:dyDescent="0.35">
      <c r="B7" s="345" t="s">
        <v>484</v>
      </c>
      <c r="C7" s="346"/>
      <c r="D7" s="346"/>
      <c r="E7" s="346"/>
      <c r="F7" s="346"/>
      <c r="G7" s="346"/>
      <c r="H7" s="346"/>
      <c r="I7" s="346"/>
      <c r="J7" s="346"/>
    </row>
    <row r="8" spans="1:17" x14ac:dyDescent="0.35">
      <c r="B8" s="345"/>
      <c r="C8" s="344"/>
      <c r="D8" s="344"/>
      <c r="E8" s="344"/>
      <c r="F8" s="344"/>
      <c r="G8" s="344"/>
      <c r="H8" s="344"/>
      <c r="I8" s="344"/>
      <c r="J8" s="344"/>
    </row>
    <row r="9" spans="1:17" x14ac:dyDescent="0.35">
      <c r="B9" s="342" t="s">
        <v>485</v>
      </c>
      <c r="C9" s="344"/>
      <c r="D9" s="344"/>
      <c r="E9" s="344"/>
      <c r="F9" s="344"/>
      <c r="G9" s="344"/>
      <c r="H9" s="344"/>
      <c r="I9" s="344"/>
      <c r="J9" s="344"/>
    </row>
    <row r="10" spans="1:17" x14ac:dyDescent="0.35">
      <c r="B10" s="345" t="s">
        <v>486</v>
      </c>
      <c r="C10" s="429">
        <f t="shared" ref="C10:H10" si="0">C11+C12</f>
        <v>0</v>
      </c>
      <c r="D10" s="429">
        <f t="shared" si="0"/>
        <v>0</v>
      </c>
      <c r="E10" s="429">
        <f t="shared" si="0"/>
        <v>0</v>
      </c>
      <c r="F10" s="429">
        <f t="shared" si="0"/>
        <v>0</v>
      </c>
      <c r="G10" s="429">
        <f t="shared" si="0"/>
        <v>0</v>
      </c>
      <c r="H10" s="429">
        <f t="shared" si="0"/>
        <v>0</v>
      </c>
      <c r="I10" s="347"/>
      <c r="J10" s="347"/>
    </row>
    <row r="11" spans="1:17" x14ac:dyDescent="0.35">
      <c r="B11" s="348" t="s">
        <v>487</v>
      </c>
      <c r="C11" s="349"/>
      <c r="D11" s="349"/>
      <c r="E11" s="349"/>
      <c r="F11" s="349"/>
      <c r="G11" s="349"/>
      <c r="H11" s="349"/>
      <c r="I11" s="350"/>
      <c r="J11" s="350"/>
    </row>
    <row r="12" spans="1:17" x14ac:dyDescent="0.35">
      <c r="B12" s="348" t="s">
        <v>488</v>
      </c>
      <c r="C12" s="349"/>
      <c r="D12" s="349"/>
      <c r="E12" s="349"/>
      <c r="F12" s="349"/>
      <c r="G12" s="349"/>
      <c r="H12" s="349"/>
      <c r="I12" s="350"/>
      <c r="J12" s="350"/>
    </row>
    <row r="13" spans="1:17" x14ac:dyDescent="0.35">
      <c r="B13" s="345" t="s">
        <v>489</v>
      </c>
      <c r="C13" s="510">
        <f t="shared" ref="C13:H13" si="1">(C7*C10*12)</f>
        <v>0</v>
      </c>
      <c r="D13" s="510">
        <f t="shared" si="1"/>
        <v>0</v>
      </c>
      <c r="E13" s="510">
        <f t="shared" si="1"/>
        <v>0</v>
      </c>
      <c r="F13" s="510">
        <f t="shared" si="1"/>
        <v>0</v>
      </c>
      <c r="G13" s="510">
        <f t="shared" si="1"/>
        <v>0</v>
      </c>
      <c r="H13" s="510">
        <f t="shared" si="1"/>
        <v>0</v>
      </c>
      <c r="I13" s="347"/>
      <c r="J13" s="347"/>
    </row>
    <row r="14" spans="1:17" x14ac:dyDescent="0.35">
      <c r="B14" s="345"/>
      <c r="C14" s="347"/>
      <c r="D14" s="347"/>
      <c r="E14" s="347"/>
      <c r="F14" s="347"/>
      <c r="G14" s="347"/>
      <c r="H14" s="347"/>
      <c r="I14" s="347"/>
      <c r="J14" s="347"/>
    </row>
    <row r="15" spans="1:17" x14ac:dyDescent="0.35">
      <c r="B15" s="342" t="s">
        <v>490</v>
      </c>
      <c r="C15" s="347"/>
      <c r="D15" s="347"/>
      <c r="E15" s="347"/>
      <c r="F15" s="347"/>
      <c r="G15" s="347"/>
      <c r="H15" s="347"/>
      <c r="I15" s="347"/>
      <c r="J15" s="347"/>
    </row>
    <row r="16" spans="1:17" x14ac:dyDescent="0.35">
      <c r="B16" s="345" t="s">
        <v>491</v>
      </c>
      <c r="C16" s="351"/>
      <c r="D16" s="351"/>
      <c r="E16" s="352"/>
      <c r="F16" s="352"/>
      <c r="G16" s="352"/>
      <c r="H16" s="352"/>
      <c r="I16" s="347"/>
      <c r="J16" s="347"/>
    </row>
    <row r="17" spans="1:10" x14ac:dyDescent="0.35">
      <c r="B17" s="345" t="s">
        <v>492</v>
      </c>
      <c r="C17" s="351"/>
      <c r="D17" s="351"/>
      <c r="E17" s="352"/>
      <c r="F17" s="352"/>
      <c r="G17" s="352"/>
      <c r="H17" s="352"/>
      <c r="I17" s="347"/>
      <c r="J17" s="347"/>
    </row>
    <row r="18" spans="1:10" x14ac:dyDescent="0.35">
      <c r="B18" s="345" t="s">
        <v>495</v>
      </c>
      <c r="C18" s="351">
        <f t="shared" ref="C18:H18" si="2">C16*C17</f>
        <v>0</v>
      </c>
      <c r="D18" s="353">
        <f t="shared" si="2"/>
        <v>0</v>
      </c>
      <c r="E18" s="353">
        <f t="shared" si="2"/>
        <v>0</v>
      </c>
      <c r="F18" s="353">
        <f t="shared" si="2"/>
        <v>0</v>
      </c>
      <c r="G18" s="353">
        <f t="shared" si="2"/>
        <v>0</v>
      </c>
      <c r="H18" s="353">
        <f t="shared" si="2"/>
        <v>0</v>
      </c>
      <c r="I18" s="347"/>
      <c r="J18" s="347"/>
    </row>
    <row r="19" spans="1:10" s="431" customFormat="1" x14ac:dyDescent="0.35">
      <c r="A19" s="432"/>
      <c r="B19" s="512" t="s">
        <v>548</v>
      </c>
      <c r="C19" s="510">
        <f t="shared" ref="C19:J19" si="3">C13*C18</f>
        <v>0</v>
      </c>
      <c r="D19" s="510">
        <f t="shared" si="3"/>
        <v>0</v>
      </c>
      <c r="E19" s="510">
        <f t="shared" si="3"/>
        <v>0</v>
      </c>
      <c r="F19" s="510">
        <f t="shared" si="3"/>
        <v>0</v>
      </c>
      <c r="G19" s="510">
        <f t="shared" si="3"/>
        <v>0</v>
      </c>
      <c r="H19" s="510">
        <f t="shared" si="3"/>
        <v>0</v>
      </c>
      <c r="I19" s="510">
        <f t="shared" si="3"/>
        <v>0</v>
      </c>
      <c r="J19" s="510">
        <f t="shared" si="3"/>
        <v>0</v>
      </c>
    </row>
    <row r="20" spans="1:10" s="431" customFormat="1" x14ac:dyDescent="0.35">
      <c r="A20" s="432"/>
      <c r="B20" s="512"/>
      <c r="C20" s="509"/>
      <c r="D20" s="509"/>
      <c r="E20" s="509"/>
      <c r="F20" s="509"/>
      <c r="G20" s="509"/>
      <c r="H20" s="509"/>
      <c r="I20" s="501"/>
      <c r="J20" s="501"/>
    </row>
    <row r="21" spans="1:10" s="431" customFormat="1" x14ac:dyDescent="0.35">
      <c r="A21" s="432"/>
      <c r="B21" s="513" t="s">
        <v>549</v>
      </c>
      <c r="C21" s="503"/>
      <c r="D21" s="514"/>
      <c r="E21" s="514"/>
      <c r="F21" s="514"/>
      <c r="G21" s="514"/>
      <c r="H21" s="514"/>
      <c r="I21" s="501"/>
      <c r="J21" s="501"/>
    </row>
    <row r="22" spans="1:10" s="431" customFormat="1" x14ac:dyDescent="0.35">
      <c r="A22" s="432"/>
      <c r="B22" s="430" t="s">
        <v>545</v>
      </c>
      <c r="C22" s="502"/>
      <c r="D22" s="504"/>
      <c r="E22" s="504"/>
      <c r="F22" s="504"/>
      <c r="G22" s="504"/>
      <c r="H22" s="504"/>
      <c r="I22" s="501"/>
      <c r="J22" s="501"/>
    </row>
    <row r="23" spans="1:10" x14ac:dyDescent="0.35">
      <c r="B23" s="345" t="s">
        <v>547</v>
      </c>
      <c r="C23" s="510">
        <f t="shared" ref="C23:J23" si="4">C19+C22</f>
        <v>0</v>
      </c>
      <c r="D23" s="510">
        <f t="shared" si="4"/>
        <v>0</v>
      </c>
      <c r="E23" s="510">
        <f t="shared" si="4"/>
        <v>0</v>
      </c>
      <c r="F23" s="510">
        <f t="shared" si="4"/>
        <v>0</v>
      </c>
      <c r="G23" s="510">
        <f t="shared" si="4"/>
        <v>0</v>
      </c>
      <c r="H23" s="510">
        <f t="shared" si="4"/>
        <v>0</v>
      </c>
      <c r="I23" s="510">
        <f t="shared" si="4"/>
        <v>0</v>
      </c>
      <c r="J23" s="510">
        <f t="shared" si="4"/>
        <v>0</v>
      </c>
    </row>
    <row r="24" spans="1:10" s="431" customFormat="1" x14ac:dyDescent="0.35">
      <c r="A24" s="432"/>
      <c r="B24" s="500"/>
      <c r="C24" s="509"/>
      <c r="D24" s="509"/>
      <c r="E24" s="509"/>
      <c r="F24" s="509"/>
      <c r="G24" s="509"/>
      <c r="H24" s="509"/>
      <c r="I24" s="501"/>
      <c r="J24" s="501"/>
    </row>
    <row r="25" spans="1:10" s="431" customFormat="1" x14ac:dyDescent="0.35">
      <c r="A25" s="432"/>
      <c r="B25" s="499" t="s">
        <v>550</v>
      </c>
      <c r="C25" s="509"/>
      <c r="D25" s="509"/>
      <c r="E25" s="509"/>
      <c r="F25" s="509"/>
      <c r="G25" s="509"/>
      <c r="H25" s="509"/>
      <c r="I25" s="509"/>
      <c r="J25" s="501"/>
    </row>
    <row r="26" spans="1:10" x14ac:dyDescent="0.35">
      <c r="B26" s="345" t="s">
        <v>512</v>
      </c>
      <c r="C26" s="347"/>
      <c r="D26" s="354"/>
      <c r="E26" s="354"/>
      <c r="F26" s="354"/>
      <c r="G26" s="354"/>
      <c r="H26" s="354"/>
      <c r="I26" s="347"/>
      <c r="J26" s="347"/>
    </row>
    <row r="27" spans="1:10" x14ac:dyDescent="0.35">
      <c r="B27" s="357" t="s">
        <v>513</v>
      </c>
      <c r="C27" s="347"/>
      <c r="D27" s="354"/>
      <c r="E27" s="354"/>
      <c r="F27" s="354"/>
      <c r="G27" s="354"/>
      <c r="H27" s="354"/>
      <c r="I27" s="347"/>
      <c r="J27" s="347"/>
    </row>
    <row r="28" spans="1:10" ht="15" thickBot="1" x14ac:dyDescent="0.4">
      <c r="B28" s="365"/>
      <c r="C28" s="364"/>
      <c r="D28" s="364"/>
      <c r="E28" s="364"/>
      <c r="F28" s="364"/>
      <c r="G28" s="364"/>
      <c r="H28" s="364"/>
      <c r="I28" s="364"/>
      <c r="J28" s="364"/>
    </row>
    <row r="29" spans="1:10" ht="15" thickBot="1" x14ac:dyDescent="0.4">
      <c r="B29" s="381" t="s">
        <v>546</v>
      </c>
      <c r="C29" s="511">
        <f>C23+C26+C27</f>
        <v>0</v>
      </c>
      <c r="D29" s="511">
        <f t="shared" ref="D29:J29" si="5">D23+D26+D27</f>
        <v>0</v>
      </c>
      <c r="E29" s="511">
        <f t="shared" si="5"/>
        <v>0</v>
      </c>
      <c r="F29" s="511">
        <f t="shared" si="5"/>
        <v>0</v>
      </c>
      <c r="G29" s="511">
        <f t="shared" si="5"/>
        <v>0</v>
      </c>
      <c r="H29" s="511">
        <f t="shared" si="5"/>
        <v>0</v>
      </c>
      <c r="I29" s="511">
        <f t="shared" si="5"/>
        <v>0</v>
      </c>
      <c r="J29" s="511">
        <f t="shared" si="5"/>
        <v>0</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AC44"/>
  <sheetViews>
    <sheetView workbookViewId="0">
      <selection activeCell="B3" sqref="B3"/>
    </sheetView>
  </sheetViews>
  <sheetFormatPr defaultRowHeight="14.5" x14ac:dyDescent="0.35"/>
  <cols>
    <col min="1" max="1" width="8.81640625" style="12" customWidth="1"/>
    <col min="2" max="2" width="50.81640625" customWidth="1"/>
    <col min="3" max="3" width="12.1796875" bestFit="1" customWidth="1"/>
    <col min="4" max="5" width="12.1796875" customWidth="1"/>
    <col min="6" max="6" width="6.54296875" bestFit="1" customWidth="1"/>
    <col min="7" max="8" width="12.1796875" customWidth="1"/>
    <col min="9" max="9" width="6.54296875" bestFit="1" customWidth="1"/>
    <col min="10" max="11" width="12.1796875" customWidth="1"/>
    <col min="12" max="12" width="6.54296875" bestFit="1" customWidth="1"/>
    <col min="13" max="14" width="12.1796875" customWidth="1"/>
    <col min="15" max="15" width="6.54296875" bestFit="1" customWidth="1"/>
    <col min="16" max="17" width="12.1796875" customWidth="1"/>
    <col min="18" max="18" width="6.54296875" bestFit="1" customWidth="1"/>
    <col min="19" max="20" width="12.1796875" customWidth="1"/>
    <col min="21" max="21" width="6.54296875" bestFit="1" customWidth="1"/>
    <col min="22" max="22" width="12.1796875" customWidth="1"/>
    <col min="23" max="23" width="3.453125" bestFit="1" customWidth="1"/>
    <col min="24" max="25" width="12.1796875" customWidth="1"/>
    <col min="26" max="26" width="10.81640625" bestFit="1" customWidth="1"/>
    <col min="27" max="28" width="12.1796875" customWidth="1"/>
    <col min="29" max="29" width="10.81640625" bestFit="1" customWidth="1"/>
  </cols>
  <sheetData>
    <row r="1" spans="1:29" s="15" customFormat="1" x14ac:dyDescent="0.35">
      <c r="A1" s="12"/>
      <c r="B1" s="13" t="s">
        <v>426</v>
      </c>
    </row>
    <row r="2" spans="1:29" s="15" customFormat="1" ht="15" thickBot="1" x14ac:dyDescent="0.4">
      <c r="A2" s="12"/>
      <c r="B2" s="366" t="s">
        <v>670</v>
      </c>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row>
    <row r="3" spans="1:29" s="285" customFormat="1" ht="15" thickBot="1" x14ac:dyDescent="0.4">
      <c r="A3" s="12"/>
      <c r="B3" s="379" t="s">
        <v>496</v>
      </c>
      <c r="C3" s="380" t="s">
        <v>364</v>
      </c>
      <c r="D3" s="785" t="s">
        <v>25</v>
      </c>
      <c r="E3" s="785"/>
      <c r="F3" s="785"/>
      <c r="G3" s="785" t="s">
        <v>44</v>
      </c>
      <c r="H3" s="785"/>
      <c r="I3" s="785"/>
      <c r="J3" s="785" t="s">
        <v>419</v>
      </c>
      <c r="K3" s="785"/>
      <c r="L3" s="785"/>
      <c r="M3" s="785" t="s">
        <v>466</v>
      </c>
      <c r="N3" s="785"/>
      <c r="O3" s="785"/>
      <c r="P3" s="785" t="s">
        <v>420</v>
      </c>
      <c r="Q3" s="785"/>
      <c r="R3" s="785"/>
      <c r="S3" s="785" t="s">
        <v>422</v>
      </c>
      <c r="T3" s="785"/>
      <c r="U3" s="785"/>
      <c r="V3" s="783" t="s">
        <v>497</v>
      </c>
      <c r="W3" s="783"/>
      <c r="X3" s="783" t="s">
        <v>493</v>
      </c>
      <c r="Y3" s="783"/>
      <c r="Z3" s="783"/>
      <c r="AA3" s="783" t="s">
        <v>494</v>
      </c>
      <c r="AB3" s="783" t="s">
        <v>482</v>
      </c>
      <c r="AC3" s="784"/>
    </row>
    <row r="4" spans="1:29" ht="55.5" customHeight="1" thickBot="1" x14ac:dyDescent="0.4">
      <c r="B4" s="358"/>
      <c r="C4" s="358"/>
      <c r="D4" s="372" t="s">
        <v>8</v>
      </c>
      <c r="E4" s="371" t="s">
        <v>514</v>
      </c>
      <c r="F4" s="377" t="s">
        <v>515</v>
      </c>
      <c r="G4" s="372" t="s">
        <v>8</v>
      </c>
      <c r="H4" s="371" t="s">
        <v>514</v>
      </c>
      <c r="I4" s="377" t="s">
        <v>515</v>
      </c>
      <c r="J4" s="372" t="s">
        <v>8</v>
      </c>
      <c r="K4" s="371" t="s">
        <v>514</v>
      </c>
      <c r="L4" s="377" t="s">
        <v>515</v>
      </c>
      <c r="M4" s="372" t="s">
        <v>8</v>
      </c>
      <c r="N4" s="371" t="s">
        <v>514</v>
      </c>
      <c r="O4" s="377" t="s">
        <v>515</v>
      </c>
      <c r="P4" s="372" t="s">
        <v>8</v>
      </c>
      <c r="Q4" s="371" t="s">
        <v>514</v>
      </c>
      <c r="R4" s="377" t="s">
        <v>515</v>
      </c>
      <c r="S4" s="372" t="s">
        <v>8</v>
      </c>
      <c r="T4" s="371" t="s">
        <v>514</v>
      </c>
      <c r="U4" s="377" t="s">
        <v>515</v>
      </c>
      <c r="V4" s="372" t="s">
        <v>8</v>
      </c>
      <c r="W4" s="377" t="s">
        <v>498</v>
      </c>
      <c r="X4" s="372" t="s">
        <v>552</v>
      </c>
      <c r="Y4" s="371" t="s">
        <v>516</v>
      </c>
      <c r="Z4" s="377" t="s">
        <v>517</v>
      </c>
      <c r="AA4" s="505" t="s">
        <v>553</v>
      </c>
      <c r="AB4" s="371" t="s">
        <v>516</v>
      </c>
      <c r="AC4" s="377" t="s">
        <v>517</v>
      </c>
    </row>
    <row r="5" spans="1:29" x14ac:dyDescent="0.35">
      <c r="B5" s="345" t="s">
        <v>499</v>
      </c>
      <c r="C5" s="343" t="s">
        <v>33</v>
      </c>
      <c r="D5" s="359"/>
      <c r="E5" s="360"/>
      <c r="F5" s="361"/>
      <c r="G5" s="359"/>
      <c r="H5" s="360"/>
      <c r="I5" s="361"/>
      <c r="J5" s="359"/>
      <c r="K5" s="360"/>
      <c r="L5" s="361"/>
      <c r="M5" s="359"/>
      <c r="N5" s="360"/>
      <c r="O5" s="361"/>
      <c r="P5" s="359"/>
      <c r="Q5" s="360"/>
      <c r="R5" s="361"/>
      <c r="S5" s="359"/>
      <c r="T5" s="360"/>
      <c r="U5" s="361"/>
      <c r="V5" s="359"/>
      <c r="W5" s="362"/>
      <c r="X5" s="363"/>
      <c r="Y5" s="360"/>
      <c r="Z5" s="361"/>
      <c r="AA5" s="363"/>
      <c r="AB5" s="360"/>
      <c r="AC5" s="361"/>
    </row>
    <row r="6" spans="1:29" x14ac:dyDescent="0.35">
      <c r="B6" s="345" t="s">
        <v>279</v>
      </c>
      <c r="C6" s="343" t="s">
        <v>500</v>
      </c>
      <c r="D6" s="359"/>
      <c r="E6" s="360"/>
      <c r="F6" s="361"/>
      <c r="G6" s="359"/>
      <c r="H6" s="360"/>
      <c r="I6" s="361"/>
      <c r="J6" s="359"/>
      <c r="K6" s="360"/>
      <c r="L6" s="361"/>
      <c r="M6" s="359"/>
      <c r="N6" s="360"/>
      <c r="O6" s="361"/>
      <c r="P6" s="359"/>
      <c r="Q6" s="360"/>
      <c r="R6" s="361"/>
      <c r="S6" s="359"/>
      <c r="T6" s="360"/>
      <c r="U6" s="361"/>
      <c r="V6" s="359"/>
      <c r="W6" s="362"/>
      <c r="X6" s="363"/>
      <c r="Y6" s="360"/>
      <c r="Z6" s="361"/>
      <c r="AA6" s="363"/>
      <c r="AB6" s="360"/>
      <c r="AC6" s="361"/>
    </row>
    <row r="7" spans="1:29" x14ac:dyDescent="0.35">
      <c r="B7" s="345" t="s">
        <v>281</v>
      </c>
      <c r="C7" s="343" t="s">
        <v>34</v>
      </c>
      <c r="D7" s="359"/>
      <c r="E7" s="360"/>
      <c r="F7" s="361"/>
      <c r="G7" s="359"/>
      <c r="H7" s="360"/>
      <c r="I7" s="361"/>
      <c r="J7" s="359"/>
      <c r="K7" s="360"/>
      <c r="L7" s="361"/>
      <c r="M7" s="359"/>
      <c r="N7" s="360"/>
      <c r="O7" s="361"/>
      <c r="P7" s="359"/>
      <c r="Q7" s="360"/>
      <c r="R7" s="361"/>
      <c r="S7" s="359"/>
      <c r="T7" s="360"/>
      <c r="U7" s="361"/>
      <c r="V7" s="359"/>
      <c r="W7" s="362"/>
      <c r="X7" s="363"/>
      <c r="Y7" s="360"/>
      <c r="Z7" s="361"/>
      <c r="AA7" s="363"/>
      <c r="AB7" s="360"/>
      <c r="AC7" s="361"/>
    </row>
    <row r="8" spans="1:29" x14ac:dyDescent="0.35">
      <c r="B8" s="345" t="s">
        <v>501</v>
      </c>
      <c r="C8" s="343" t="s">
        <v>35</v>
      </c>
      <c r="D8" s="359"/>
      <c r="E8" s="360"/>
      <c r="F8" s="361"/>
      <c r="G8" s="359"/>
      <c r="H8" s="360"/>
      <c r="I8" s="361"/>
      <c r="J8" s="359"/>
      <c r="K8" s="360"/>
      <c r="L8" s="361"/>
      <c r="M8" s="359"/>
      <c r="N8" s="360"/>
      <c r="O8" s="361"/>
      <c r="P8" s="359"/>
      <c r="Q8" s="360"/>
      <c r="R8" s="361"/>
      <c r="S8" s="359"/>
      <c r="T8" s="360"/>
      <c r="U8" s="361"/>
      <c r="V8" s="359"/>
      <c r="W8" s="362"/>
      <c r="X8" s="363"/>
      <c r="Y8" s="360"/>
      <c r="Z8" s="361"/>
      <c r="AA8" s="363"/>
      <c r="AB8" s="360"/>
      <c r="AC8" s="361"/>
    </row>
    <row r="9" spans="1:29" x14ac:dyDescent="0.35">
      <c r="B9" s="345" t="s">
        <v>284</v>
      </c>
      <c r="C9" s="343" t="s">
        <v>502</v>
      </c>
      <c r="D9" s="359"/>
      <c r="E9" s="360"/>
      <c r="F9" s="361"/>
      <c r="G9" s="359"/>
      <c r="H9" s="360"/>
      <c r="I9" s="361"/>
      <c r="J9" s="359"/>
      <c r="K9" s="360"/>
      <c r="L9" s="361"/>
      <c r="M9" s="359"/>
      <c r="N9" s="360"/>
      <c r="O9" s="361"/>
      <c r="P9" s="359"/>
      <c r="Q9" s="360"/>
      <c r="R9" s="361"/>
      <c r="S9" s="359"/>
      <c r="T9" s="360"/>
      <c r="U9" s="361"/>
      <c r="V9" s="359"/>
      <c r="W9" s="362"/>
      <c r="X9" s="363"/>
      <c r="Y9" s="360"/>
      <c r="Z9" s="361"/>
      <c r="AA9" s="363"/>
      <c r="AB9" s="360"/>
      <c r="AC9" s="361"/>
    </row>
    <row r="10" spans="1:29" x14ac:dyDescent="0.35">
      <c r="B10" s="345" t="s">
        <v>503</v>
      </c>
      <c r="C10" s="343" t="s">
        <v>36</v>
      </c>
      <c r="D10" s="359"/>
      <c r="E10" s="360"/>
      <c r="F10" s="361"/>
      <c r="G10" s="359"/>
      <c r="H10" s="360"/>
      <c r="I10" s="361"/>
      <c r="J10" s="359"/>
      <c r="K10" s="360"/>
      <c r="L10" s="361"/>
      <c r="M10" s="359"/>
      <c r="N10" s="360"/>
      <c r="O10" s="361"/>
      <c r="P10" s="359"/>
      <c r="Q10" s="360"/>
      <c r="R10" s="361"/>
      <c r="S10" s="359"/>
      <c r="T10" s="360"/>
      <c r="U10" s="361"/>
      <c r="V10" s="359"/>
      <c r="W10" s="362"/>
      <c r="X10" s="363"/>
      <c r="Y10" s="360"/>
      <c r="Z10" s="361"/>
      <c r="AA10" s="363"/>
      <c r="AB10" s="360"/>
      <c r="AC10" s="361"/>
    </row>
    <row r="11" spans="1:29" x14ac:dyDescent="0.35">
      <c r="B11" s="345" t="s">
        <v>504</v>
      </c>
      <c r="C11" s="343" t="s">
        <v>37</v>
      </c>
      <c r="D11" s="359"/>
      <c r="E11" s="360"/>
      <c r="F11" s="361"/>
      <c r="G11" s="359"/>
      <c r="H11" s="360"/>
      <c r="I11" s="361"/>
      <c r="J11" s="359"/>
      <c r="K11" s="360"/>
      <c r="L11" s="361"/>
      <c r="M11" s="359"/>
      <c r="N11" s="360"/>
      <c r="O11" s="361"/>
      <c r="P11" s="359"/>
      <c r="Q11" s="360"/>
      <c r="R11" s="361"/>
      <c r="S11" s="359"/>
      <c r="T11" s="360"/>
      <c r="U11" s="361"/>
      <c r="V11" s="359"/>
      <c r="W11" s="362"/>
      <c r="X11" s="363"/>
      <c r="Y11" s="360"/>
      <c r="Z11" s="361"/>
      <c r="AA11" s="363"/>
      <c r="AB11" s="360"/>
      <c r="AC11" s="361"/>
    </row>
    <row r="12" spans="1:29" x14ac:dyDescent="0.35">
      <c r="B12" s="345" t="s">
        <v>283</v>
      </c>
      <c r="C12" s="343" t="s">
        <v>38</v>
      </c>
      <c r="D12" s="359"/>
      <c r="E12" s="360"/>
      <c r="F12" s="361"/>
      <c r="G12" s="359"/>
      <c r="H12" s="360"/>
      <c r="I12" s="361"/>
      <c r="J12" s="359"/>
      <c r="K12" s="360"/>
      <c r="L12" s="361"/>
      <c r="M12" s="359"/>
      <c r="N12" s="360"/>
      <c r="O12" s="361"/>
      <c r="P12" s="359"/>
      <c r="Q12" s="360"/>
      <c r="R12" s="361"/>
      <c r="S12" s="359"/>
      <c r="T12" s="360"/>
      <c r="U12" s="361"/>
      <c r="V12" s="359"/>
      <c r="W12" s="362"/>
      <c r="X12" s="363"/>
      <c r="Y12" s="360"/>
      <c r="Z12" s="361"/>
      <c r="AA12" s="363"/>
      <c r="AB12" s="360"/>
      <c r="AC12" s="361"/>
    </row>
    <row r="13" spans="1:29" x14ac:dyDescent="0.35">
      <c r="B13" s="345" t="s">
        <v>505</v>
      </c>
      <c r="C13" s="343" t="s">
        <v>39</v>
      </c>
      <c r="D13" s="359"/>
      <c r="E13" s="360"/>
      <c r="F13" s="361"/>
      <c r="G13" s="359"/>
      <c r="H13" s="360"/>
      <c r="I13" s="361"/>
      <c r="J13" s="359"/>
      <c r="K13" s="360"/>
      <c r="L13" s="361"/>
      <c r="M13" s="359"/>
      <c r="N13" s="360"/>
      <c r="O13" s="361"/>
      <c r="P13" s="359"/>
      <c r="Q13" s="360"/>
      <c r="R13" s="361"/>
      <c r="S13" s="359"/>
      <c r="T13" s="360"/>
      <c r="U13" s="361"/>
      <c r="V13" s="359"/>
      <c r="W13" s="362"/>
      <c r="X13" s="363"/>
      <c r="Y13" s="360"/>
      <c r="Z13" s="361"/>
      <c r="AA13" s="363"/>
      <c r="AB13" s="360"/>
      <c r="AC13" s="361"/>
    </row>
    <row r="14" spans="1:29" x14ac:dyDescent="0.35">
      <c r="B14" s="345" t="s">
        <v>506</v>
      </c>
      <c r="C14" s="343" t="s">
        <v>40</v>
      </c>
      <c r="D14" s="359"/>
      <c r="E14" s="360"/>
      <c r="F14" s="361"/>
      <c r="G14" s="359"/>
      <c r="H14" s="360"/>
      <c r="I14" s="361"/>
      <c r="J14" s="359"/>
      <c r="K14" s="360"/>
      <c r="L14" s="361"/>
      <c r="M14" s="359"/>
      <c r="N14" s="360"/>
      <c r="O14" s="361"/>
      <c r="P14" s="359"/>
      <c r="Q14" s="360"/>
      <c r="R14" s="361"/>
      <c r="S14" s="359"/>
      <c r="T14" s="360"/>
      <c r="U14" s="361"/>
      <c r="V14" s="359"/>
      <c r="W14" s="362"/>
      <c r="X14" s="363"/>
      <c r="Y14" s="360"/>
      <c r="Z14" s="361"/>
      <c r="AA14" s="363"/>
      <c r="AB14" s="360"/>
      <c r="AC14" s="361"/>
    </row>
    <row r="15" spans="1:29" x14ac:dyDescent="0.35">
      <c r="B15" s="345" t="s">
        <v>282</v>
      </c>
      <c r="C15" s="343" t="s">
        <v>41</v>
      </c>
      <c r="D15" s="359"/>
      <c r="E15" s="360"/>
      <c r="F15" s="361"/>
      <c r="G15" s="359"/>
      <c r="H15" s="360"/>
      <c r="I15" s="361"/>
      <c r="J15" s="359"/>
      <c r="K15" s="360"/>
      <c r="L15" s="361"/>
      <c r="M15" s="359"/>
      <c r="N15" s="360"/>
      <c r="O15" s="361"/>
      <c r="P15" s="359"/>
      <c r="Q15" s="360"/>
      <c r="R15" s="361"/>
      <c r="S15" s="359"/>
      <c r="T15" s="360"/>
      <c r="U15" s="361"/>
      <c r="V15" s="359"/>
      <c r="W15" s="362"/>
      <c r="X15" s="363"/>
      <c r="Y15" s="360"/>
      <c r="Z15" s="361"/>
      <c r="AA15" s="363"/>
      <c r="AB15" s="360"/>
      <c r="AC15" s="361"/>
    </row>
    <row r="16" spans="1:29" x14ac:dyDescent="0.35">
      <c r="B16" s="345" t="s">
        <v>280</v>
      </c>
      <c r="C16" s="343" t="s">
        <v>42</v>
      </c>
      <c r="D16" s="359"/>
      <c r="E16" s="360"/>
      <c r="F16" s="361"/>
      <c r="G16" s="359"/>
      <c r="H16" s="360"/>
      <c r="I16" s="361"/>
      <c r="J16" s="359"/>
      <c r="K16" s="360"/>
      <c r="L16" s="361"/>
      <c r="M16" s="359"/>
      <c r="N16" s="360"/>
      <c r="O16" s="361"/>
      <c r="P16" s="359"/>
      <c r="Q16" s="360"/>
      <c r="R16" s="361"/>
      <c r="S16" s="359"/>
      <c r="T16" s="360"/>
      <c r="U16" s="361"/>
      <c r="V16" s="359"/>
      <c r="W16" s="362"/>
      <c r="X16" s="363"/>
      <c r="Y16" s="360"/>
      <c r="Z16" s="361"/>
      <c r="AA16" s="363"/>
      <c r="AB16" s="360"/>
      <c r="AC16" s="361"/>
    </row>
    <row r="17" spans="1:29" x14ac:dyDescent="0.35">
      <c r="B17" s="345" t="s">
        <v>507</v>
      </c>
      <c r="C17" s="343" t="s">
        <v>43</v>
      </c>
      <c r="D17" s="359"/>
      <c r="E17" s="360"/>
      <c r="F17" s="361"/>
      <c r="G17" s="359"/>
      <c r="H17" s="360"/>
      <c r="I17" s="361"/>
      <c r="J17" s="359"/>
      <c r="K17" s="360"/>
      <c r="L17" s="361"/>
      <c r="M17" s="359"/>
      <c r="N17" s="360"/>
      <c r="O17" s="361"/>
      <c r="P17" s="359"/>
      <c r="Q17" s="360"/>
      <c r="R17" s="361"/>
      <c r="S17" s="359"/>
      <c r="T17" s="360"/>
      <c r="U17" s="361"/>
      <c r="V17" s="359"/>
      <c r="W17" s="362"/>
      <c r="X17" s="363"/>
      <c r="Y17" s="360"/>
      <c r="Z17" s="361"/>
      <c r="AA17" s="363"/>
      <c r="AB17" s="360"/>
      <c r="AC17" s="361"/>
    </row>
    <row r="18" spans="1:29" x14ac:dyDescent="0.35">
      <c r="B18" s="345" t="s">
        <v>508</v>
      </c>
      <c r="C18" s="343" t="s">
        <v>509</v>
      </c>
      <c r="D18" s="359"/>
      <c r="E18" s="360"/>
      <c r="F18" s="361"/>
      <c r="G18" s="359"/>
      <c r="H18" s="360"/>
      <c r="I18" s="361"/>
      <c r="J18" s="359"/>
      <c r="K18" s="360"/>
      <c r="L18" s="361"/>
      <c r="M18" s="359"/>
      <c r="N18" s="360"/>
      <c r="O18" s="361"/>
      <c r="P18" s="359"/>
      <c r="Q18" s="360"/>
      <c r="R18" s="361"/>
      <c r="S18" s="359"/>
      <c r="T18" s="360"/>
      <c r="U18" s="361"/>
      <c r="V18" s="359"/>
      <c r="W18" s="362"/>
      <c r="X18" s="363"/>
      <c r="Y18" s="360"/>
      <c r="Z18" s="361"/>
      <c r="AA18" s="363"/>
      <c r="AB18" s="360"/>
      <c r="AC18" s="361"/>
    </row>
    <row r="19" spans="1:29" x14ac:dyDescent="0.35">
      <c r="B19" s="345" t="s">
        <v>510</v>
      </c>
      <c r="C19" s="343" t="s">
        <v>511</v>
      </c>
      <c r="D19" s="359"/>
      <c r="E19" s="360"/>
      <c r="F19" s="361"/>
      <c r="G19" s="359"/>
      <c r="H19" s="360"/>
      <c r="I19" s="361"/>
      <c r="J19" s="359"/>
      <c r="K19" s="360"/>
      <c r="L19" s="361"/>
      <c r="M19" s="359"/>
      <c r="N19" s="360"/>
      <c r="O19" s="361"/>
      <c r="P19" s="359"/>
      <c r="Q19" s="360"/>
      <c r="R19" s="361"/>
      <c r="S19" s="359"/>
      <c r="T19" s="360"/>
      <c r="U19" s="361"/>
      <c r="V19" s="359"/>
      <c r="W19" s="362"/>
      <c r="X19" s="363"/>
      <c r="Y19" s="360"/>
      <c r="Z19" s="361"/>
      <c r="AA19" s="363"/>
      <c r="AB19" s="360"/>
      <c r="AC19" s="361"/>
    </row>
    <row r="20" spans="1:29" s="431" customFormat="1" x14ac:dyDescent="0.35">
      <c r="A20" s="432"/>
      <c r="B20" s="516" t="s">
        <v>551</v>
      </c>
      <c r="C20" s="506"/>
      <c r="D20" s="507"/>
      <c r="E20" s="501"/>
      <c r="F20" s="508"/>
      <c r="G20" s="507"/>
      <c r="H20" s="501"/>
      <c r="I20" s="508"/>
      <c r="J20" s="507"/>
      <c r="K20" s="501"/>
      <c r="L20" s="508"/>
      <c r="M20" s="507"/>
      <c r="N20" s="501"/>
      <c r="O20" s="508"/>
      <c r="P20" s="507"/>
      <c r="Q20" s="501"/>
      <c r="R20" s="508"/>
      <c r="S20" s="507"/>
      <c r="T20" s="501"/>
      <c r="U20" s="508"/>
      <c r="V20" s="507"/>
      <c r="W20" s="502"/>
      <c r="X20" s="515"/>
      <c r="Y20" s="501"/>
      <c r="Z20" s="508"/>
      <c r="AA20" s="515"/>
      <c r="AB20" s="501"/>
      <c r="AC20" s="508"/>
    </row>
    <row r="21" spans="1:29" ht="15" thickBot="1" x14ac:dyDescent="0.4">
      <c r="B21" s="373"/>
      <c r="C21" s="373"/>
      <c r="D21" s="374"/>
      <c r="E21" s="375"/>
      <c r="F21" s="376"/>
      <c r="G21" s="374"/>
      <c r="H21" s="375"/>
      <c r="I21" s="376"/>
      <c r="J21" s="374"/>
      <c r="K21" s="375"/>
      <c r="L21" s="376"/>
      <c r="M21" s="374"/>
      <c r="N21" s="375"/>
      <c r="O21" s="376"/>
      <c r="P21" s="374"/>
      <c r="Q21" s="375"/>
      <c r="R21" s="376"/>
      <c r="S21" s="374"/>
      <c r="T21" s="375"/>
      <c r="U21" s="376"/>
      <c r="V21" s="374"/>
      <c r="W21" s="375"/>
      <c r="X21" s="374"/>
      <c r="Y21" s="375"/>
      <c r="Z21" s="376"/>
      <c r="AA21" s="374"/>
      <c r="AB21" s="375"/>
      <c r="AC21" s="376"/>
    </row>
    <row r="22" spans="1:29" ht="15" thickBot="1" x14ac:dyDescent="0.4">
      <c r="B22" s="381" t="s">
        <v>24</v>
      </c>
      <c r="C22" s="382"/>
      <c r="D22" s="383">
        <f>SUM(D5:D21)</f>
        <v>0</v>
      </c>
      <c r="E22" s="384">
        <f>SUM(E5:E21)</f>
        <v>0</v>
      </c>
      <c r="F22" s="385"/>
      <c r="G22" s="383">
        <f>SUM(G5:G21)</f>
        <v>0</v>
      </c>
      <c r="H22" s="384">
        <f>SUM(H5:H21)</f>
        <v>0</v>
      </c>
      <c r="I22" s="385"/>
      <c r="J22" s="383">
        <f>SUM(J5:J21)</f>
        <v>0</v>
      </c>
      <c r="K22" s="384">
        <f>SUM(K5:K21)</f>
        <v>0</v>
      </c>
      <c r="L22" s="385"/>
      <c r="M22" s="383">
        <f>SUM(M5:M21)</f>
        <v>0</v>
      </c>
      <c r="N22" s="384">
        <f>SUM(N5:N21)</f>
        <v>0</v>
      </c>
      <c r="O22" s="385"/>
      <c r="P22" s="383">
        <f>SUM(P5:P21)</f>
        <v>0</v>
      </c>
      <c r="Q22" s="384">
        <f>SUM(Q5:Q21)</f>
        <v>0</v>
      </c>
      <c r="R22" s="385"/>
      <c r="S22" s="383">
        <f>SUM(S5:S21)</f>
        <v>0</v>
      </c>
      <c r="T22" s="384">
        <f>SUM(T5:T21)</f>
        <v>0</v>
      </c>
      <c r="U22" s="385"/>
      <c r="V22" s="383">
        <f>SUM(V5:V19)</f>
        <v>0</v>
      </c>
      <c r="W22" s="386"/>
      <c r="X22" s="387">
        <f>SUM(X5:X21)</f>
        <v>0</v>
      </c>
      <c r="Y22" s="388">
        <f>SUM(Y5:Y21)</f>
        <v>0</v>
      </c>
      <c r="Z22" s="385"/>
      <c r="AA22" s="387">
        <f>SUM(AA5:AA21)</f>
        <v>0</v>
      </c>
      <c r="AB22" s="388">
        <f>SUM(AB5:AB19)</f>
        <v>0</v>
      </c>
      <c r="AC22" s="385"/>
    </row>
    <row r="23" spans="1:29" x14ac:dyDescent="0.35">
      <c r="B23" s="256"/>
    </row>
    <row r="24" spans="1:29" s="16" customFormat="1" x14ac:dyDescent="0.35">
      <c r="A24" s="368"/>
      <c r="B24" s="369"/>
      <c r="E24" s="370"/>
      <c r="H24" s="370"/>
      <c r="K24" s="370"/>
      <c r="N24" s="370"/>
      <c r="Q24" s="370"/>
    </row>
    <row r="25" spans="1:29" x14ac:dyDescent="0.35">
      <c r="B25" s="256"/>
    </row>
    <row r="26" spans="1:29" x14ac:dyDescent="0.35">
      <c r="B26" s="256"/>
    </row>
    <row r="27" spans="1:29" x14ac:dyDescent="0.35">
      <c r="B27" s="256"/>
    </row>
    <row r="28" spans="1:29" x14ac:dyDescent="0.35">
      <c r="B28" s="8"/>
    </row>
    <row r="29" spans="1:29" x14ac:dyDescent="0.35">
      <c r="B29" s="256"/>
    </row>
    <row r="30" spans="1:29" x14ac:dyDescent="0.35">
      <c r="B30" s="256"/>
      <c r="G30" t="s">
        <v>254</v>
      </c>
    </row>
    <row r="31" spans="1:29" ht="15" thickBot="1" x14ac:dyDescent="0.4">
      <c r="B31" s="256"/>
    </row>
    <row r="32" spans="1:29" ht="15" thickBot="1" x14ac:dyDescent="0.4">
      <c r="B32" s="256"/>
      <c r="G32" s="378"/>
    </row>
    <row r="33" spans="2:2" x14ac:dyDescent="0.35">
      <c r="B33" s="256"/>
    </row>
    <row r="34" spans="2:2" x14ac:dyDescent="0.35">
      <c r="B34" s="256"/>
    </row>
    <row r="35" spans="2:2" x14ac:dyDescent="0.35">
      <c r="B35" s="256"/>
    </row>
    <row r="36" spans="2:2" x14ac:dyDescent="0.35">
      <c r="B36" s="8"/>
    </row>
    <row r="37" spans="2:2" x14ac:dyDescent="0.35">
      <c r="B37" s="256"/>
    </row>
    <row r="38" spans="2:2" x14ac:dyDescent="0.35">
      <c r="B38" s="256"/>
    </row>
    <row r="39" spans="2:2" x14ac:dyDescent="0.35">
      <c r="B39" s="256"/>
    </row>
    <row r="40" spans="2:2" x14ac:dyDescent="0.35">
      <c r="B40" s="256"/>
    </row>
    <row r="41" spans="2:2" x14ac:dyDescent="0.35">
      <c r="B41" s="256"/>
    </row>
    <row r="42" spans="2:2" x14ac:dyDescent="0.35">
      <c r="B42" s="256"/>
    </row>
    <row r="43" spans="2:2" x14ac:dyDescent="0.35">
      <c r="B43" s="256"/>
    </row>
    <row r="44" spans="2:2" x14ac:dyDescent="0.35">
      <c r="B44" s="298"/>
    </row>
  </sheetData>
  <mergeCells count="9">
    <mergeCell ref="X3:Z3"/>
    <mergeCell ref="AA3:AC3"/>
    <mergeCell ref="J3:L3"/>
    <mergeCell ref="M3:O3"/>
    <mergeCell ref="D3:F3"/>
    <mergeCell ref="G3:I3"/>
    <mergeCell ref="P3:R3"/>
    <mergeCell ref="S3:U3"/>
    <mergeCell ref="V3:W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sheetPr>
  <dimension ref="A1:R18"/>
  <sheetViews>
    <sheetView workbookViewId="0">
      <selection activeCell="I35" sqref="I35"/>
    </sheetView>
  </sheetViews>
  <sheetFormatPr defaultRowHeight="14.5" x14ac:dyDescent="0.35"/>
  <cols>
    <col min="1" max="1" width="8.81640625" style="12" customWidth="1"/>
    <col min="2" max="2" width="19.81640625" customWidth="1"/>
    <col min="4" max="4" width="8.453125" bestFit="1" customWidth="1"/>
    <col min="5" max="5" width="8.453125" customWidth="1"/>
    <col min="6" max="8" width="10.453125" bestFit="1" customWidth="1"/>
    <col min="10" max="10" width="8.453125" bestFit="1" customWidth="1"/>
    <col min="11" max="11" width="8.453125" customWidth="1"/>
    <col min="12" max="14" width="10.453125" bestFit="1" customWidth="1"/>
  </cols>
  <sheetData>
    <row r="1" spans="1:18" s="15" customFormat="1" x14ac:dyDescent="0.35">
      <c r="A1" s="12"/>
      <c r="B1" s="13" t="s">
        <v>426</v>
      </c>
      <c r="C1" s="294"/>
      <c r="D1" s="294"/>
      <c r="E1" s="294"/>
      <c r="F1" s="294"/>
      <c r="G1" s="294"/>
      <c r="H1" s="294"/>
      <c r="I1" s="294"/>
      <c r="J1" s="294"/>
      <c r="K1" s="294"/>
      <c r="L1" s="294"/>
      <c r="M1" s="294"/>
      <c r="N1" s="294"/>
      <c r="O1" s="294"/>
      <c r="P1" s="294"/>
      <c r="Q1" s="294"/>
      <c r="R1" s="294"/>
    </row>
    <row r="2" spans="1:18" s="15" customFormat="1" x14ac:dyDescent="0.35">
      <c r="A2" s="12"/>
      <c r="B2" s="13" t="s">
        <v>430</v>
      </c>
      <c r="C2" s="294"/>
      <c r="D2" s="294"/>
      <c r="E2" s="294"/>
      <c r="F2" s="294"/>
      <c r="G2" s="294"/>
      <c r="H2" s="294"/>
      <c r="I2" s="294"/>
      <c r="J2" s="294"/>
      <c r="K2" s="294"/>
      <c r="L2" s="294"/>
      <c r="M2" s="294"/>
      <c r="N2" s="294"/>
      <c r="O2" s="294"/>
      <c r="P2" s="294"/>
      <c r="Q2" s="294"/>
      <c r="R2" s="294"/>
    </row>
    <row r="3" spans="1:18" ht="16" thickBot="1" x14ac:dyDescent="0.4">
      <c r="B3" s="411"/>
      <c r="C3" s="786" t="s">
        <v>535</v>
      </c>
      <c r="D3" s="786"/>
      <c r="E3" s="786"/>
      <c r="F3" s="786"/>
      <c r="G3" s="786"/>
      <c r="H3" s="786"/>
      <c r="I3" s="786" t="s">
        <v>536</v>
      </c>
      <c r="J3" s="786"/>
      <c r="K3" s="786"/>
      <c r="L3" s="786"/>
      <c r="M3" s="786"/>
      <c r="N3" s="786"/>
    </row>
    <row r="4" spans="1:18" ht="15.5" x14ac:dyDescent="0.35">
      <c r="B4" s="413"/>
      <c r="C4" s="414" t="s">
        <v>116</v>
      </c>
      <c r="D4" s="415" t="s">
        <v>116</v>
      </c>
      <c r="E4" s="415" t="s">
        <v>233</v>
      </c>
      <c r="F4" s="414" t="s">
        <v>234</v>
      </c>
      <c r="G4" s="414" t="s">
        <v>235</v>
      </c>
      <c r="H4" s="416" t="s">
        <v>234</v>
      </c>
      <c r="I4" s="414" t="s">
        <v>116</v>
      </c>
      <c r="J4" s="415" t="s">
        <v>116</v>
      </c>
      <c r="K4" s="415" t="s">
        <v>233</v>
      </c>
      <c r="L4" s="414" t="s">
        <v>234</v>
      </c>
      <c r="M4" s="414" t="s">
        <v>235</v>
      </c>
      <c r="N4" s="416" t="s">
        <v>234</v>
      </c>
    </row>
    <row r="5" spans="1:18" ht="16" thickBot="1" x14ac:dyDescent="0.4">
      <c r="B5" s="421" t="s">
        <v>236</v>
      </c>
      <c r="C5" s="417">
        <v>2017</v>
      </c>
      <c r="D5" s="417">
        <v>2018</v>
      </c>
      <c r="E5" s="417">
        <v>2019</v>
      </c>
      <c r="F5" s="417">
        <v>2020</v>
      </c>
      <c r="G5" s="417">
        <v>2020</v>
      </c>
      <c r="H5" s="418">
        <v>2021</v>
      </c>
      <c r="I5" s="417">
        <v>2017</v>
      </c>
      <c r="J5" s="417">
        <v>2018</v>
      </c>
      <c r="K5" s="417">
        <v>2019</v>
      </c>
      <c r="L5" s="417">
        <v>2020</v>
      </c>
      <c r="M5" s="417">
        <v>2020</v>
      </c>
      <c r="N5" s="418">
        <v>2021</v>
      </c>
    </row>
    <row r="6" spans="1:18" ht="15.5" x14ac:dyDescent="0.35">
      <c r="B6" s="422" t="s">
        <v>25</v>
      </c>
      <c r="C6" s="281"/>
      <c r="D6" s="281"/>
      <c r="E6" s="281"/>
      <c r="F6" s="281"/>
      <c r="G6" s="281"/>
      <c r="H6" s="281"/>
      <c r="I6" s="281"/>
      <c r="J6" s="281"/>
      <c r="K6" s="281"/>
      <c r="L6" s="281"/>
      <c r="M6" s="281"/>
      <c r="N6" s="281"/>
    </row>
    <row r="7" spans="1:18" ht="15.5" x14ac:dyDescent="0.35">
      <c r="B7" s="422" t="s">
        <v>44</v>
      </c>
      <c r="C7" s="281"/>
      <c r="D7" s="281"/>
      <c r="E7" s="281"/>
      <c r="F7" s="281"/>
      <c r="G7" s="281"/>
      <c r="H7" s="281"/>
      <c r="I7" s="281"/>
      <c r="J7" s="281"/>
      <c r="K7" s="281"/>
      <c r="L7" s="281"/>
      <c r="M7" s="281"/>
      <c r="N7" s="281"/>
    </row>
    <row r="8" spans="1:18" ht="15.5" x14ac:dyDescent="0.35">
      <c r="B8" s="422" t="s">
        <v>237</v>
      </c>
      <c r="C8" s="281"/>
      <c r="D8" s="281"/>
      <c r="E8" s="281"/>
      <c r="F8" s="281"/>
      <c r="G8" s="281"/>
      <c r="H8" s="281"/>
      <c r="I8" s="281"/>
      <c r="J8" s="281"/>
      <c r="K8" s="281"/>
      <c r="L8" s="281"/>
      <c r="M8" s="281"/>
      <c r="N8" s="281"/>
    </row>
    <row r="9" spans="1:18" ht="15.5" x14ac:dyDescent="0.35">
      <c r="B9" s="422" t="s">
        <v>432</v>
      </c>
      <c r="C9" s="281"/>
      <c r="D9" s="281"/>
      <c r="E9" s="281"/>
      <c r="F9" s="281"/>
      <c r="G9" s="281"/>
      <c r="H9" s="281"/>
      <c r="I9" s="281"/>
      <c r="J9" s="281"/>
      <c r="K9" s="281"/>
      <c r="L9" s="281"/>
      <c r="M9" s="281"/>
      <c r="N9" s="281"/>
    </row>
    <row r="10" spans="1:18" ht="15.5" x14ac:dyDescent="0.35">
      <c r="B10" s="422" t="s">
        <v>433</v>
      </c>
      <c r="C10" s="281"/>
      <c r="D10" s="281"/>
      <c r="E10" s="281"/>
      <c r="F10" s="281"/>
      <c r="G10" s="281"/>
      <c r="H10" s="281"/>
      <c r="I10" s="281"/>
      <c r="J10" s="281"/>
      <c r="K10" s="281"/>
      <c r="L10" s="281"/>
      <c r="M10" s="281"/>
      <c r="N10" s="281"/>
    </row>
    <row r="11" spans="1:18" ht="16" thickBot="1" x14ac:dyDescent="0.4">
      <c r="B11" s="424" t="s">
        <v>422</v>
      </c>
      <c r="C11" s="281"/>
      <c r="D11" s="281"/>
      <c r="E11" s="281"/>
      <c r="F11" s="281"/>
      <c r="G11" s="281"/>
      <c r="H11" s="281"/>
      <c r="I11" s="281"/>
      <c r="J11" s="281"/>
      <c r="K11" s="281"/>
      <c r="L11" s="281"/>
      <c r="M11" s="281"/>
      <c r="N11" s="281"/>
    </row>
    <row r="12" spans="1:18" ht="16" thickBot="1" x14ac:dyDescent="0.4">
      <c r="B12" s="423" t="s">
        <v>53</v>
      </c>
      <c r="C12" s="419">
        <f t="shared" ref="C12:N12" si="0">SUM(C6:C11)</f>
        <v>0</v>
      </c>
      <c r="D12" s="419">
        <f t="shared" si="0"/>
        <v>0</v>
      </c>
      <c r="E12" s="419">
        <f t="shared" si="0"/>
        <v>0</v>
      </c>
      <c r="F12" s="419">
        <f t="shared" si="0"/>
        <v>0</v>
      </c>
      <c r="G12" s="419">
        <f t="shared" si="0"/>
        <v>0</v>
      </c>
      <c r="H12" s="420">
        <f t="shared" si="0"/>
        <v>0</v>
      </c>
      <c r="I12" s="419">
        <f t="shared" si="0"/>
        <v>0</v>
      </c>
      <c r="J12" s="419">
        <f t="shared" si="0"/>
        <v>0</v>
      </c>
      <c r="K12" s="419">
        <f t="shared" si="0"/>
        <v>0</v>
      </c>
      <c r="L12" s="419">
        <f t="shared" si="0"/>
        <v>0</v>
      </c>
      <c r="M12" s="419">
        <f t="shared" si="0"/>
        <v>0</v>
      </c>
      <c r="N12" s="420">
        <f t="shared" si="0"/>
        <v>0</v>
      </c>
    </row>
    <row r="13" spans="1:18" x14ac:dyDescent="0.35">
      <c r="B13" s="412" t="s">
        <v>554</v>
      </c>
      <c r="C13" s="281"/>
      <c r="D13" s="281"/>
      <c r="E13" s="281"/>
      <c r="F13" s="281"/>
      <c r="G13" s="281"/>
      <c r="H13" s="281"/>
      <c r="I13" s="281"/>
      <c r="J13" s="281"/>
      <c r="K13" s="281"/>
      <c r="L13" s="281"/>
      <c r="M13" s="281"/>
      <c r="N13" s="281"/>
    </row>
    <row r="14" spans="1:18" x14ac:dyDescent="0.35">
      <c r="C14" s="281"/>
      <c r="D14" s="281"/>
      <c r="E14" s="281"/>
      <c r="F14" s="281"/>
      <c r="G14" s="281"/>
      <c r="H14" s="281"/>
      <c r="I14" s="281"/>
      <c r="J14" s="281"/>
      <c r="K14" s="281"/>
      <c r="L14" s="281"/>
      <c r="M14" s="281"/>
      <c r="N14" s="281"/>
    </row>
    <row r="15" spans="1:18" x14ac:dyDescent="0.35">
      <c r="B15" s="281"/>
      <c r="C15" s="281"/>
      <c r="D15" s="281"/>
      <c r="E15" s="281"/>
      <c r="F15" s="281"/>
      <c r="G15" s="281"/>
      <c r="H15" s="281"/>
      <c r="I15" s="281"/>
      <c r="J15" s="281"/>
      <c r="K15" s="281"/>
      <c r="L15" s="281"/>
      <c r="M15" s="281"/>
      <c r="N15" s="281"/>
    </row>
    <row r="16" spans="1:18" x14ac:dyDescent="0.35">
      <c r="B16" s="281"/>
      <c r="C16" s="281"/>
      <c r="D16" s="281"/>
      <c r="E16" s="281"/>
      <c r="F16" s="281"/>
      <c r="G16" s="281"/>
      <c r="H16" s="281"/>
      <c r="I16" s="281"/>
      <c r="J16" s="281"/>
      <c r="K16" s="281"/>
      <c r="L16" s="281"/>
      <c r="M16" s="281"/>
      <c r="N16" s="281"/>
    </row>
    <row r="17" spans="2:14" x14ac:dyDescent="0.35">
      <c r="B17" s="281"/>
      <c r="C17" s="281"/>
      <c r="D17" s="281"/>
      <c r="E17" s="281"/>
      <c r="F17" s="281"/>
      <c r="G17" s="281"/>
      <c r="H17" s="281"/>
      <c r="I17" s="281"/>
      <c r="J17" s="281"/>
      <c r="K17" s="281"/>
      <c r="L17" s="281"/>
      <c r="M17" s="281"/>
      <c r="N17" s="281"/>
    </row>
    <row r="18" spans="2:14" x14ac:dyDescent="0.35">
      <c r="B18" s="281"/>
      <c r="C18" s="281"/>
      <c r="D18" s="281"/>
      <c r="E18" s="281"/>
      <c r="F18" s="281"/>
      <c r="G18" s="281"/>
      <c r="H18" s="281"/>
      <c r="I18" s="281"/>
      <c r="J18" s="281"/>
      <c r="K18" s="281"/>
      <c r="L18" s="281"/>
      <c r="M18" s="281"/>
      <c r="N18" s="281"/>
    </row>
  </sheetData>
  <mergeCells count="2">
    <mergeCell ref="C3:H3"/>
    <mergeCell ref="I3:N3"/>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sheetPr>
  <dimension ref="A1:R31"/>
  <sheetViews>
    <sheetView workbookViewId="0">
      <selection activeCell="P15" sqref="P15"/>
    </sheetView>
  </sheetViews>
  <sheetFormatPr defaultColWidth="9.1796875" defaultRowHeight="14.5" x14ac:dyDescent="0.35"/>
  <cols>
    <col min="1" max="1" width="9.1796875" style="432"/>
    <col min="2" max="2" width="39.1796875" style="431" customWidth="1"/>
    <col min="3" max="3" width="14.81640625" style="431" customWidth="1"/>
    <col min="4" max="9" width="10.81640625" style="431" customWidth="1"/>
    <col min="10" max="16384" width="9.1796875" style="431"/>
  </cols>
  <sheetData>
    <row r="1" spans="1:18" s="15" customFormat="1" x14ac:dyDescent="0.35">
      <c r="A1" s="432"/>
      <c r="B1" s="13" t="s">
        <v>426</v>
      </c>
      <c r="C1" s="294"/>
      <c r="D1" s="294"/>
      <c r="E1" s="294"/>
      <c r="F1" s="294"/>
      <c r="G1" s="294"/>
      <c r="H1" s="294"/>
      <c r="I1" s="294"/>
      <c r="J1" s="294"/>
      <c r="K1" s="294"/>
      <c r="L1" s="294"/>
      <c r="M1" s="294"/>
      <c r="N1" s="294"/>
      <c r="O1" s="294"/>
      <c r="P1" s="294"/>
      <c r="Q1" s="294"/>
      <c r="R1" s="294"/>
    </row>
    <row r="2" spans="1:18" s="15" customFormat="1" ht="15" thickBot="1" x14ac:dyDescent="0.4">
      <c r="A2" s="432"/>
      <c r="B2" s="13" t="s">
        <v>577</v>
      </c>
      <c r="C2" s="294"/>
      <c r="D2" s="294"/>
      <c r="E2" s="294"/>
      <c r="F2" s="294"/>
      <c r="G2" s="294"/>
      <c r="H2" s="294"/>
      <c r="I2" s="294"/>
      <c r="J2" s="294"/>
      <c r="K2" s="294"/>
      <c r="L2" s="294"/>
      <c r="M2" s="294"/>
      <c r="N2" s="294"/>
      <c r="O2" s="294"/>
      <c r="P2" s="294"/>
      <c r="Q2" s="294"/>
      <c r="R2" s="294"/>
    </row>
    <row r="3" spans="1:18" ht="16" thickBot="1" x14ac:dyDescent="0.4">
      <c r="B3" s="525" t="s">
        <v>496</v>
      </c>
      <c r="C3" s="524" t="s">
        <v>364</v>
      </c>
      <c r="D3" s="787" t="s">
        <v>578</v>
      </c>
      <c r="E3" s="787"/>
      <c r="F3" s="787"/>
      <c r="G3" s="787"/>
      <c r="H3" s="787"/>
      <c r="I3" s="788"/>
    </row>
    <row r="4" spans="1:18" ht="15.5" x14ac:dyDescent="0.35">
      <c r="B4" s="526"/>
      <c r="C4" s="527"/>
      <c r="D4" s="528" t="s">
        <v>116</v>
      </c>
      <c r="E4" s="529" t="s">
        <v>116</v>
      </c>
      <c r="F4" s="529" t="s">
        <v>116</v>
      </c>
      <c r="G4" s="530" t="s">
        <v>235</v>
      </c>
      <c r="H4" s="530" t="s">
        <v>235</v>
      </c>
      <c r="I4" s="531" t="s">
        <v>234</v>
      </c>
    </row>
    <row r="5" spans="1:18" ht="16" thickBot="1" x14ac:dyDescent="0.4">
      <c r="B5" s="532"/>
      <c r="C5" s="343"/>
      <c r="D5" s="533">
        <v>2017</v>
      </c>
      <c r="E5" s="534">
        <v>2018</v>
      </c>
      <c r="F5" s="534">
        <v>2019</v>
      </c>
      <c r="G5" s="534">
        <v>2020</v>
      </c>
      <c r="H5" s="534">
        <v>2021</v>
      </c>
      <c r="I5" s="535">
        <v>2022</v>
      </c>
    </row>
    <row r="6" spans="1:18" ht="15.5" x14ac:dyDescent="0.35">
      <c r="B6" s="536"/>
      <c r="C6" s="343"/>
      <c r="D6" s="537"/>
      <c r="E6" s="537"/>
      <c r="F6" s="537"/>
      <c r="G6" s="537"/>
      <c r="H6" s="537"/>
      <c r="I6" s="538"/>
    </row>
    <row r="7" spans="1:18" ht="15.5" x14ac:dyDescent="0.35">
      <c r="B7" s="539" t="s">
        <v>499</v>
      </c>
      <c r="C7" s="343" t="s">
        <v>33</v>
      </c>
      <c r="D7" s="537"/>
      <c r="E7" s="537"/>
      <c r="F7" s="537"/>
      <c r="G7" s="537"/>
      <c r="H7" s="537"/>
      <c r="I7" s="538"/>
    </row>
    <row r="8" spans="1:18" ht="15.5" x14ac:dyDescent="0.35">
      <c r="B8" s="539" t="s">
        <v>279</v>
      </c>
      <c r="C8" s="343" t="s">
        <v>500</v>
      </c>
      <c r="D8" s="537"/>
      <c r="E8" s="537"/>
      <c r="F8" s="537"/>
      <c r="G8" s="537"/>
      <c r="H8" s="537"/>
      <c r="I8" s="538"/>
    </row>
    <row r="9" spans="1:18" ht="15.5" x14ac:dyDescent="0.35">
      <c r="B9" s="539" t="s">
        <v>281</v>
      </c>
      <c r="C9" s="343" t="s">
        <v>34</v>
      </c>
      <c r="D9" s="537"/>
      <c r="E9" s="537"/>
      <c r="F9" s="537"/>
      <c r="G9" s="537"/>
      <c r="H9" s="537"/>
      <c r="I9" s="538"/>
    </row>
    <row r="10" spans="1:18" ht="15.5" x14ac:dyDescent="0.35">
      <c r="B10" s="539" t="s">
        <v>501</v>
      </c>
      <c r="C10" s="343" t="s">
        <v>35</v>
      </c>
      <c r="D10" s="537"/>
      <c r="E10" s="537"/>
      <c r="F10" s="537"/>
      <c r="G10" s="537"/>
      <c r="H10" s="537"/>
      <c r="I10" s="538"/>
    </row>
    <row r="11" spans="1:18" ht="15.5" x14ac:dyDescent="0.35">
      <c r="B11" s="539" t="s">
        <v>284</v>
      </c>
      <c r="C11" s="343" t="s">
        <v>502</v>
      </c>
      <c r="D11" s="537"/>
      <c r="E11" s="537"/>
      <c r="F11" s="537"/>
      <c r="G11" s="537"/>
      <c r="H11" s="537"/>
      <c r="I11" s="538"/>
    </row>
    <row r="12" spans="1:18" ht="15.5" x14ac:dyDescent="0.35">
      <c r="B12" s="539" t="s">
        <v>503</v>
      </c>
      <c r="C12" s="343" t="s">
        <v>36</v>
      </c>
      <c r="D12" s="537"/>
      <c r="E12" s="537"/>
      <c r="F12" s="537"/>
      <c r="G12" s="537"/>
      <c r="H12" s="537"/>
      <c r="I12" s="538"/>
    </row>
    <row r="13" spans="1:18" ht="15.5" x14ac:dyDescent="0.35">
      <c r="B13" s="539" t="s">
        <v>504</v>
      </c>
      <c r="C13" s="343" t="s">
        <v>37</v>
      </c>
      <c r="D13" s="537"/>
      <c r="E13" s="537"/>
      <c r="F13" s="537"/>
      <c r="G13" s="537"/>
      <c r="H13" s="537"/>
      <c r="I13" s="538"/>
    </row>
    <row r="14" spans="1:18" ht="15.5" x14ac:dyDescent="0.35">
      <c r="B14" s="539" t="s">
        <v>283</v>
      </c>
      <c r="C14" s="343" t="s">
        <v>38</v>
      </c>
      <c r="D14" s="537"/>
      <c r="E14" s="537"/>
      <c r="F14" s="537"/>
      <c r="G14" s="537"/>
      <c r="H14" s="537"/>
      <c r="I14" s="538"/>
    </row>
    <row r="15" spans="1:18" ht="15.5" x14ac:dyDescent="0.35">
      <c r="B15" s="539" t="s">
        <v>505</v>
      </c>
      <c r="C15" s="343" t="s">
        <v>39</v>
      </c>
      <c r="D15" s="537"/>
      <c r="E15" s="537"/>
      <c r="F15" s="537"/>
      <c r="G15" s="537"/>
      <c r="H15" s="537"/>
      <c r="I15" s="538"/>
    </row>
    <row r="16" spans="1:18" ht="15.5" x14ac:dyDescent="0.35">
      <c r="B16" s="539" t="s">
        <v>506</v>
      </c>
      <c r="C16" s="343" t="s">
        <v>40</v>
      </c>
      <c r="D16" s="537"/>
      <c r="E16" s="537"/>
      <c r="F16" s="537"/>
      <c r="G16" s="537"/>
      <c r="H16" s="537"/>
      <c r="I16" s="538"/>
    </row>
    <row r="17" spans="2:9" ht="15.5" x14ac:dyDescent="0.35">
      <c r="B17" s="539" t="s">
        <v>282</v>
      </c>
      <c r="C17" s="343" t="s">
        <v>41</v>
      </c>
      <c r="D17" s="537"/>
      <c r="E17" s="537"/>
      <c r="F17" s="537"/>
      <c r="G17" s="537"/>
      <c r="H17" s="537"/>
      <c r="I17" s="538"/>
    </row>
    <row r="18" spans="2:9" x14ac:dyDescent="0.35">
      <c r="B18" s="539" t="s">
        <v>280</v>
      </c>
      <c r="C18" s="343" t="s">
        <v>42</v>
      </c>
      <c r="I18" s="540"/>
    </row>
    <row r="19" spans="2:9" x14ac:dyDescent="0.35">
      <c r="B19" s="539" t="s">
        <v>507</v>
      </c>
      <c r="C19" s="343" t="s">
        <v>43</v>
      </c>
      <c r="I19" s="540"/>
    </row>
    <row r="20" spans="2:9" x14ac:dyDescent="0.35">
      <c r="B20" s="539" t="s">
        <v>508</v>
      </c>
      <c r="C20" s="343" t="s">
        <v>509</v>
      </c>
      <c r="I20" s="540"/>
    </row>
    <row r="21" spans="2:9" x14ac:dyDescent="0.35">
      <c r="B21" s="539" t="s">
        <v>510</v>
      </c>
      <c r="C21" s="343" t="s">
        <v>511</v>
      </c>
      <c r="I21" s="540"/>
    </row>
    <row r="22" spans="2:9" ht="15" thickBot="1" x14ac:dyDescent="0.4">
      <c r="B22" s="541" t="s">
        <v>579</v>
      </c>
      <c r="C22" s="373"/>
      <c r="D22" s="542"/>
      <c r="E22" s="542"/>
      <c r="F22" s="542"/>
      <c r="G22" s="542"/>
      <c r="H22" s="542"/>
      <c r="I22" s="543"/>
    </row>
    <row r="23" spans="2:9" ht="15" thickBot="1" x14ac:dyDescent="0.4">
      <c r="C23" s="365"/>
    </row>
    <row r="24" spans="2:9" ht="16" thickBot="1" x14ac:dyDescent="0.4">
      <c r="B24" s="381" t="s">
        <v>24</v>
      </c>
      <c r="C24" s="382"/>
      <c r="D24" s="544">
        <v>0</v>
      </c>
      <c r="E24" s="544">
        <v>0</v>
      </c>
      <c r="F24" s="544">
        <v>0</v>
      </c>
      <c r="G24" s="544">
        <v>0</v>
      </c>
      <c r="H24" s="544">
        <v>0</v>
      </c>
      <c r="I24" s="545">
        <v>0</v>
      </c>
    </row>
    <row r="25" spans="2:9" x14ac:dyDescent="0.35">
      <c r="B25" s="431" t="s">
        <v>580</v>
      </c>
    </row>
    <row r="26" spans="2:9" x14ac:dyDescent="0.35">
      <c r="B26" s="191"/>
    </row>
    <row r="27" spans="2:9" x14ac:dyDescent="0.35">
      <c r="B27" s="256"/>
    </row>
    <row r="28" spans="2:9" x14ac:dyDescent="0.35">
      <c r="B28" s="256"/>
    </row>
    <row r="29" spans="2:9" x14ac:dyDescent="0.35">
      <c r="B29" s="256"/>
      <c r="G29" s="431" t="s">
        <v>254</v>
      </c>
    </row>
    <row r="30" spans="2:9" ht="15" thickBot="1" x14ac:dyDescent="0.4">
      <c r="B30" s="256"/>
    </row>
    <row r="31" spans="2:9" ht="15" thickBot="1" x14ac:dyDescent="0.4">
      <c r="B31" s="298"/>
      <c r="G31" s="378"/>
    </row>
  </sheetData>
  <mergeCells count="1">
    <mergeCell ref="D3:I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C7660-43B4-4062-907E-5239F0C17BB0}">
  <sheetPr>
    <tabColor theme="9" tint="0.59999389629810485"/>
  </sheetPr>
  <dimension ref="A1:X114"/>
  <sheetViews>
    <sheetView topLeftCell="G7" workbookViewId="0">
      <selection activeCell="I37" sqref="I37"/>
    </sheetView>
  </sheetViews>
  <sheetFormatPr defaultColWidth="9.1796875" defaultRowHeight="14.5" outlineLevelRow="1" outlineLevelCol="1" x14ac:dyDescent="0.35"/>
  <cols>
    <col min="1" max="1" width="1.54296875" style="644" hidden="1" customWidth="1" outlineLevel="1"/>
    <col min="2" max="6" width="17.81640625" style="644" hidden="1" customWidth="1" outlineLevel="1"/>
    <col min="7" max="7" width="1.54296875" style="645" customWidth="1" collapsed="1"/>
    <col min="8" max="8" width="1.54296875" style="645" customWidth="1"/>
    <col min="9" max="9" width="90.26953125" style="644" bestFit="1" customWidth="1"/>
    <col min="10" max="10" width="1.54296875" style="644" customWidth="1"/>
    <col min="11" max="11" width="37.26953125" style="564" customWidth="1"/>
    <col min="12" max="13" width="24.7265625" style="564" customWidth="1"/>
    <col min="14" max="14" width="1.54296875" style="564" customWidth="1"/>
    <col min="15" max="15" width="27.453125" style="564" customWidth="1"/>
    <col min="16" max="16" width="14.26953125" style="564" customWidth="1"/>
    <col min="17" max="17" width="29.1796875" style="564" customWidth="1"/>
    <col min="18" max="23" width="9.1796875" style="564"/>
    <col min="24" max="24" width="117" style="564" customWidth="1"/>
    <col min="25" max="16384" width="9.1796875" style="564"/>
  </cols>
  <sheetData>
    <row r="1" spans="1:24" s="644" customFormat="1" hidden="1" outlineLevel="1" x14ac:dyDescent="0.35">
      <c r="A1" s="643"/>
      <c r="G1" s="645"/>
      <c r="H1" s="645"/>
    </row>
    <row r="2" spans="1:24" s="644" customFormat="1" hidden="1" outlineLevel="1" x14ac:dyDescent="0.35">
      <c r="G2" s="645"/>
      <c r="H2" s="645"/>
      <c r="K2" s="646"/>
      <c r="L2" s="646"/>
      <c r="M2" s="646"/>
    </row>
    <row r="3" spans="1:24" s="644" customFormat="1" hidden="1" outlineLevel="1" x14ac:dyDescent="0.35">
      <c r="G3" s="645"/>
      <c r="H3" s="645"/>
    </row>
    <row r="4" spans="1:24" s="648" customFormat="1" hidden="1" outlineLevel="1" x14ac:dyDescent="0.35">
      <c r="A4" s="647"/>
      <c r="G4" s="645" t="s">
        <v>748</v>
      </c>
      <c r="H4" s="645"/>
      <c r="K4" s="649"/>
      <c r="L4" s="649"/>
      <c r="M4" s="649"/>
    </row>
    <row r="5" spans="1:24" s="648" customFormat="1" hidden="1" outlineLevel="1" x14ac:dyDescent="0.35">
      <c r="A5" s="647"/>
      <c r="G5" s="645" t="s">
        <v>749</v>
      </c>
      <c r="H5" s="645"/>
      <c r="K5" s="649"/>
      <c r="L5" s="649"/>
      <c r="M5" s="649"/>
    </row>
    <row r="6" spans="1:24" s="648" customFormat="1" hidden="1" outlineLevel="1" x14ac:dyDescent="0.35">
      <c r="A6" s="647"/>
      <c r="G6" s="645" t="s">
        <v>750</v>
      </c>
      <c r="H6" s="645"/>
      <c r="K6" s="649"/>
      <c r="L6" s="649"/>
      <c r="M6" s="649"/>
    </row>
    <row r="7" spans="1:24" s="651" customFormat="1" ht="29" collapsed="1" x14ac:dyDescent="0.35">
      <c r="A7" s="650"/>
      <c r="B7" s="651" t="s">
        <v>751</v>
      </c>
      <c r="C7" s="651" t="s">
        <v>752</v>
      </c>
      <c r="D7" s="651" t="s">
        <v>753</v>
      </c>
      <c r="E7" s="651" t="s">
        <v>754</v>
      </c>
      <c r="G7" s="652"/>
      <c r="H7" s="652"/>
    </row>
    <row r="8" spans="1:24" s="658" customFormat="1" ht="26" x14ac:dyDescent="0.6">
      <c r="A8" s="653"/>
      <c r="B8" s="653"/>
      <c r="C8" s="653"/>
      <c r="D8" s="653"/>
      <c r="E8" s="653"/>
      <c r="F8" s="653"/>
      <c r="G8" s="654"/>
      <c r="H8" s="654"/>
      <c r="I8" s="655" t="s">
        <v>760</v>
      </c>
      <c r="J8" s="656"/>
      <c r="K8" s="656"/>
      <c r="L8" s="656"/>
      <c r="M8" s="657"/>
      <c r="N8" s="657"/>
      <c r="O8" s="657"/>
      <c r="P8" s="657"/>
      <c r="Q8" s="657"/>
      <c r="R8" s="657"/>
      <c r="S8" s="791"/>
      <c r="T8" s="791"/>
      <c r="U8" s="791"/>
      <c r="V8" s="791"/>
      <c r="W8" s="791"/>
      <c r="X8" s="792"/>
    </row>
    <row r="10" spans="1:24" s="661" customFormat="1" ht="28" customHeight="1" x14ac:dyDescent="0.6">
      <c r="A10" s="659"/>
      <c r="B10" s="659"/>
      <c r="C10" s="659"/>
      <c r="D10" s="659"/>
      <c r="E10" s="659"/>
      <c r="F10" s="659"/>
      <c r="G10" s="660"/>
      <c r="H10" s="660"/>
      <c r="I10" s="655" t="s">
        <v>755</v>
      </c>
      <c r="J10" s="656"/>
      <c r="K10" s="656" t="s">
        <v>761</v>
      </c>
      <c r="L10" s="656"/>
      <c r="M10" s="656"/>
      <c r="N10" s="656"/>
      <c r="O10" s="656"/>
      <c r="P10" s="656"/>
      <c r="Q10" s="656"/>
      <c r="R10" s="656"/>
      <c r="S10" s="656"/>
      <c r="T10" s="656"/>
      <c r="U10" s="656"/>
      <c r="V10" s="656"/>
      <c r="W10" s="656"/>
      <c r="X10" s="656"/>
    </row>
    <row r="11" spans="1:24" x14ac:dyDescent="0.35">
      <c r="I11" s="793"/>
      <c r="J11" s="793"/>
      <c r="K11" s="793"/>
      <c r="L11" s="793"/>
      <c r="M11" s="793"/>
      <c r="N11" s="793"/>
      <c r="O11" s="793"/>
      <c r="P11" s="793"/>
    </row>
    <row r="33" spans="1:24" s="668" customFormat="1" ht="26" x14ac:dyDescent="0.6">
      <c r="A33" s="662"/>
      <c r="B33" s="662"/>
      <c r="C33" s="662"/>
      <c r="D33" s="662"/>
      <c r="E33" s="662"/>
      <c r="F33" s="662"/>
      <c r="G33" s="663"/>
      <c r="H33" s="663"/>
      <c r="I33" s="664" t="s">
        <v>756</v>
      </c>
      <c r="J33" s="665"/>
      <c r="K33" s="666"/>
      <c r="L33" s="666"/>
      <c r="M33" s="666"/>
      <c r="N33" s="666"/>
      <c r="O33" s="666"/>
      <c r="P33" s="666"/>
      <c r="Q33" s="666"/>
      <c r="R33" s="666"/>
      <c r="S33" s="666"/>
      <c r="T33" s="666"/>
      <c r="U33" s="666"/>
      <c r="V33" s="666"/>
      <c r="W33" s="666"/>
      <c r="X33" s="667"/>
    </row>
    <row r="34" spans="1:24" s="668" customFormat="1" ht="26" x14ac:dyDescent="0.6">
      <c r="A34" s="662"/>
      <c r="B34" s="662"/>
      <c r="C34" s="662"/>
      <c r="D34" s="662"/>
      <c r="E34" s="662"/>
      <c r="F34" s="662"/>
      <c r="G34" s="663"/>
      <c r="H34" s="663"/>
      <c r="I34" s="662"/>
      <c r="J34" s="662"/>
    </row>
    <row r="35" spans="1:24" s="668" customFormat="1" ht="26.25" customHeight="1" x14ac:dyDescent="0.6">
      <c r="A35" s="662"/>
      <c r="B35" s="662"/>
      <c r="C35" s="662"/>
      <c r="D35" s="662"/>
      <c r="E35" s="662"/>
      <c r="F35" s="662"/>
      <c r="G35" s="663"/>
      <c r="H35" s="663"/>
      <c r="I35" s="669" t="s">
        <v>757</v>
      </c>
      <c r="J35" s="662"/>
      <c r="K35" s="669" t="s">
        <v>758</v>
      </c>
      <c r="L35" s="669" t="s">
        <v>759</v>
      </c>
      <c r="M35" s="669"/>
      <c r="N35" s="669"/>
      <c r="O35" s="669"/>
      <c r="P35" s="669"/>
      <c r="Q35" s="669"/>
      <c r="R35" s="669"/>
      <c r="S35" s="669"/>
      <c r="T35" s="669"/>
      <c r="U35" s="669"/>
      <c r="V35" s="669"/>
      <c r="W35" s="669"/>
      <c r="X35" s="669"/>
    </row>
    <row r="36" spans="1:24" s="668" customFormat="1" ht="26" x14ac:dyDescent="0.6">
      <c r="A36" s="662"/>
      <c r="B36" s="662"/>
      <c r="C36" s="662"/>
      <c r="D36" s="662"/>
      <c r="E36" s="662"/>
      <c r="F36" s="662"/>
      <c r="G36" s="663"/>
      <c r="H36" s="663"/>
      <c r="I36" s="670"/>
      <c r="J36" s="662"/>
      <c r="K36" s="669"/>
      <c r="L36" s="789"/>
      <c r="M36" s="789"/>
      <c r="N36" s="789"/>
      <c r="O36" s="789"/>
      <c r="P36" s="789"/>
      <c r="Q36" s="789"/>
      <c r="R36" s="789"/>
      <c r="S36" s="789"/>
      <c r="T36" s="789"/>
      <c r="U36" s="789"/>
      <c r="V36" s="789"/>
      <c r="W36" s="789"/>
      <c r="X36" s="789"/>
    </row>
    <row r="37" spans="1:24" s="668" customFormat="1" ht="26" x14ac:dyDescent="0.6">
      <c r="A37" s="662"/>
      <c r="B37" s="662"/>
      <c r="C37" s="662"/>
      <c r="D37" s="662"/>
      <c r="E37" s="662"/>
      <c r="F37" s="662"/>
      <c r="G37" s="663"/>
      <c r="H37" s="663"/>
      <c r="I37" s="670"/>
      <c r="J37" s="662"/>
      <c r="K37" s="669"/>
      <c r="L37" s="790"/>
      <c r="M37" s="790"/>
      <c r="N37" s="790"/>
      <c r="O37" s="790"/>
      <c r="P37" s="790"/>
      <c r="Q37" s="790"/>
      <c r="R37" s="790"/>
      <c r="S37" s="790"/>
      <c r="T37" s="790"/>
      <c r="U37" s="790"/>
      <c r="V37" s="790"/>
      <c r="W37" s="790"/>
      <c r="X37" s="790"/>
    </row>
    <row r="38" spans="1:24" s="668" customFormat="1" ht="26" x14ac:dyDescent="0.6">
      <c r="A38" s="662"/>
      <c r="B38" s="662"/>
      <c r="C38" s="662"/>
      <c r="D38" s="662"/>
      <c r="E38" s="662"/>
      <c r="F38" s="662"/>
      <c r="G38" s="663"/>
      <c r="H38" s="663"/>
      <c r="I38" s="669"/>
      <c r="J38" s="662"/>
      <c r="K38" s="669"/>
      <c r="L38" s="790"/>
      <c r="M38" s="790"/>
      <c r="N38" s="790"/>
      <c r="O38" s="790"/>
      <c r="P38" s="790"/>
      <c r="Q38" s="790"/>
      <c r="R38" s="790"/>
      <c r="S38" s="790"/>
      <c r="T38" s="790"/>
      <c r="U38" s="790"/>
      <c r="V38" s="790"/>
      <c r="W38" s="790"/>
      <c r="X38" s="790"/>
    </row>
    <row r="39" spans="1:24" s="668" customFormat="1" ht="26" x14ac:dyDescent="0.6">
      <c r="A39" s="662"/>
      <c r="B39" s="662"/>
      <c r="C39" s="662"/>
      <c r="D39" s="662"/>
      <c r="E39" s="662"/>
      <c r="F39" s="662"/>
      <c r="G39" s="663"/>
      <c r="H39" s="663"/>
      <c r="I39" s="670"/>
      <c r="J39" s="662"/>
      <c r="K39" s="669"/>
      <c r="L39" s="790"/>
      <c r="M39" s="790"/>
      <c r="N39" s="790"/>
      <c r="O39" s="790"/>
      <c r="P39" s="790"/>
      <c r="Q39" s="790"/>
      <c r="R39" s="790"/>
      <c r="S39" s="790"/>
      <c r="T39" s="790"/>
      <c r="U39" s="790"/>
      <c r="V39" s="790"/>
      <c r="W39" s="790"/>
      <c r="X39" s="790"/>
    </row>
    <row r="40" spans="1:24" s="668" customFormat="1" ht="24.75" customHeight="1" x14ac:dyDescent="0.6">
      <c r="A40" s="662"/>
      <c r="B40" s="662"/>
      <c r="C40" s="662"/>
      <c r="D40" s="662"/>
      <c r="E40" s="662"/>
      <c r="F40" s="662"/>
      <c r="G40" s="663"/>
      <c r="H40" s="663"/>
      <c r="I40" s="670"/>
      <c r="J40" s="662"/>
      <c r="K40" s="669"/>
      <c r="L40" s="790"/>
      <c r="M40" s="790"/>
      <c r="N40" s="790"/>
      <c r="O40" s="790"/>
      <c r="P40" s="790"/>
      <c r="Q40" s="790"/>
      <c r="R40" s="790"/>
      <c r="S40" s="790"/>
      <c r="T40" s="790"/>
      <c r="U40" s="790"/>
      <c r="V40" s="790"/>
      <c r="W40" s="790"/>
      <c r="X40" s="790"/>
    </row>
    <row r="41" spans="1:24" s="668" customFormat="1" ht="26" x14ac:dyDescent="0.6">
      <c r="A41" s="662"/>
      <c r="B41" s="662"/>
      <c r="C41" s="662"/>
      <c r="D41" s="662"/>
      <c r="E41" s="662"/>
      <c r="F41" s="662"/>
      <c r="G41" s="663"/>
      <c r="H41" s="663"/>
      <c r="I41" s="670"/>
      <c r="J41" s="662"/>
      <c r="K41" s="669"/>
      <c r="L41" s="790"/>
      <c r="M41" s="790"/>
      <c r="N41" s="790"/>
      <c r="O41" s="790"/>
      <c r="P41" s="790"/>
      <c r="Q41" s="790"/>
      <c r="R41" s="790"/>
      <c r="S41" s="790"/>
      <c r="T41" s="790"/>
      <c r="U41" s="790"/>
      <c r="V41" s="790"/>
      <c r="W41" s="790"/>
      <c r="X41" s="790"/>
    </row>
    <row r="42" spans="1:24" s="668" customFormat="1" ht="26" x14ac:dyDescent="0.6">
      <c r="A42" s="662"/>
      <c r="B42" s="662"/>
      <c r="C42" s="662"/>
      <c r="D42" s="662"/>
      <c r="E42" s="662"/>
      <c r="F42" s="662"/>
      <c r="G42" s="663"/>
      <c r="H42" s="663"/>
      <c r="I42" s="670"/>
      <c r="J42" s="662"/>
      <c r="K42" s="669"/>
      <c r="L42" s="671"/>
      <c r="M42" s="671"/>
      <c r="N42" s="671"/>
      <c r="O42" s="671"/>
      <c r="P42" s="671"/>
      <c r="Q42" s="671"/>
      <c r="R42" s="671"/>
      <c r="S42" s="671"/>
      <c r="T42" s="671"/>
      <c r="U42" s="671"/>
      <c r="V42" s="671"/>
      <c r="W42" s="671"/>
      <c r="X42" s="671"/>
    </row>
    <row r="43" spans="1:24" s="668" customFormat="1" ht="24.75" customHeight="1" x14ac:dyDescent="0.6">
      <c r="A43" s="662"/>
      <c r="B43" s="662"/>
      <c r="C43" s="662"/>
      <c r="D43" s="662"/>
      <c r="E43" s="662"/>
      <c r="F43" s="662"/>
      <c r="G43" s="663"/>
      <c r="H43" s="663"/>
      <c r="I43" s="670"/>
      <c r="J43" s="662"/>
      <c r="K43" s="669"/>
      <c r="L43" s="790"/>
      <c r="M43" s="790"/>
      <c r="N43" s="790"/>
      <c r="O43" s="790"/>
      <c r="P43" s="790"/>
      <c r="Q43" s="790"/>
      <c r="R43" s="790"/>
      <c r="S43" s="790"/>
      <c r="T43" s="790"/>
      <c r="U43" s="790"/>
      <c r="V43" s="790"/>
      <c r="W43" s="790"/>
      <c r="X43" s="790"/>
    </row>
    <row r="44" spans="1:24" s="668" customFormat="1" ht="27.75" customHeight="1" x14ac:dyDescent="0.6">
      <c r="A44" s="662"/>
      <c r="B44" s="662"/>
      <c r="C44" s="662"/>
      <c r="D44" s="662"/>
      <c r="E44" s="662"/>
      <c r="F44" s="662"/>
      <c r="G44" s="663"/>
      <c r="H44" s="663"/>
      <c r="I44" s="670"/>
      <c r="J44" s="662"/>
      <c r="K44" s="669"/>
      <c r="L44" s="790"/>
      <c r="M44" s="790"/>
      <c r="N44" s="790"/>
      <c r="O44" s="790"/>
      <c r="P44" s="790"/>
      <c r="Q44" s="790"/>
      <c r="R44" s="790"/>
      <c r="S44" s="790"/>
      <c r="T44" s="790"/>
      <c r="U44" s="790"/>
      <c r="V44" s="790"/>
      <c r="W44" s="790"/>
      <c r="X44" s="790"/>
    </row>
    <row r="45" spans="1:24" s="668" customFormat="1" ht="24.75" customHeight="1" x14ac:dyDescent="0.6">
      <c r="A45" s="662"/>
      <c r="B45" s="662"/>
      <c r="C45" s="662"/>
      <c r="D45" s="662"/>
      <c r="E45" s="662"/>
      <c r="F45" s="662"/>
      <c r="G45" s="663"/>
      <c r="H45" s="663"/>
      <c r="I45" s="670"/>
      <c r="J45" s="662"/>
      <c r="K45" s="669"/>
      <c r="L45" s="790"/>
      <c r="M45" s="790"/>
      <c r="N45" s="790"/>
      <c r="O45" s="790"/>
      <c r="P45" s="790"/>
      <c r="Q45" s="790"/>
      <c r="R45" s="790"/>
      <c r="S45" s="790"/>
      <c r="T45" s="790"/>
      <c r="U45" s="790"/>
      <c r="V45" s="790"/>
      <c r="W45" s="790"/>
      <c r="X45" s="790"/>
    </row>
    <row r="46" spans="1:24" s="668" customFormat="1" ht="21.75" customHeight="1" x14ac:dyDescent="0.6">
      <c r="A46" s="662"/>
      <c r="B46" s="662"/>
      <c r="C46" s="662"/>
      <c r="D46" s="662"/>
      <c r="E46" s="662"/>
      <c r="F46" s="662"/>
      <c r="G46" s="663"/>
      <c r="H46" s="663"/>
      <c r="I46" s="670"/>
      <c r="J46" s="662"/>
      <c r="K46" s="669"/>
      <c r="L46" s="790"/>
      <c r="M46" s="790"/>
      <c r="N46" s="790"/>
      <c r="O46" s="790"/>
      <c r="P46" s="790"/>
      <c r="Q46" s="790"/>
      <c r="R46" s="790"/>
      <c r="S46" s="790"/>
      <c r="T46" s="790"/>
      <c r="U46" s="790"/>
      <c r="V46" s="790"/>
      <c r="W46" s="790"/>
      <c r="X46" s="790"/>
    </row>
    <row r="47" spans="1:24" s="668" customFormat="1" ht="26" x14ac:dyDescent="0.6">
      <c r="A47" s="662"/>
      <c r="B47" s="662"/>
      <c r="C47" s="662"/>
      <c r="D47" s="662"/>
      <c r="E47" s="662"/>
      <c r="F47" s="662"/>
      <c r="G47" s="663"/>
      <c r="H47" s="663"/>
      <c r="I47" s="670"/>
      <c r="J47" s="662"/>
      <c r="K47" s="669"/>
      <c r="L47" s="790"/>
      <c r="M47" s="790"/>
      <c r="N47" s="790"/>
      <c r="O47" s="790"/>
      <c r="P47" s="790"/>
      <c r="Q47" s="790"/>
      <c r="R47" s="790"/>
      <c r="S47" s="790"/>
      <c r="T47" s="790"/>
      <c r="U47" s="790"/>
      <c r="V47" s="790"/>
      <c r="W47" s="790"/>
      <c r="X47" s="790"/>
    </row>
    <row r="48" spans="1:24" s="668" customFormat="1" ht="26" x14ac:dyDescent="0.6">
      <c r="A48" s="662"/>
      <c r="B48" s="662"/>
      <c r="C48" s="662"/>
      <c r="D48" s="662"/>
      <c r="E48" s="662"/>
      <c r="F48" s="662"/>
      <c r="G48" s="663"/>
      <c r="H48" s="663"/>
      <c r="I48" s="670"/>
      <c r="J48" s="662"/>
      <c r="K48" s="669"/>
      <c r="L48" s="790"/>
      <c r="M48" s="790"/>
      <c r="N48" s="790"/>
      <c r="O48" s="790"/>
      <c r="P48" s="790"/>
      <c r="Q48" s="790"/>
      <c r="R48" s="790"/>
      <c r="S48" s="790"/>
      <c r="T48" s="790"/>
      <c r="U48" s="790"/>
      <c r="V48" s="790"/>
      <c r="W48" s="790"/>
      <c r="X48" s="790"/>
    </row>
    <row r="49" spans="1:24" s="668" customFormat="1" ht="26" x14ac:dyDescent="0.6">
      <c r="A49" s="662"/>
      <c r="B49" s="662"/>
      <c r="C49" s="662"/>
      <c r="D49" s="662"/>
      <c r="E49" s="662"/>
      <c r="F49" s="662"/>
      <c r="G49" s="663"/>
      <c r="H49" s="663"/>
      <c r="I49" s="670"/>
      <c r="J49" s="662"/>
      <c r="K49" s="669"/>
      <c r="L49" s="790"/>
      <c r="M49" s="790"/>
      <c r="N49" s="790"/>
      <c r="O49" s="790"/>
      <c r="P49" s="790"/>
      <c r="Q49" s="790"/>
      <c r="R49" s="790"/>
      <c r="S49" s="790"/>
      <c r="T49" s="790"/>
      <c r="U49" s="790"/>
      <c r="V49" s="790"/>
      <c r="W49" s="790"/>
      <c r="X49" s="790"/>
    </row>
    <row r="50" spans="1:24" s="668" customFormat="1" ht="26" x14ac:dyDescent="0.6">
      <c r="A50" s="662"/>
      <c r="B50" s="662"/>
      <c r="C50" s="662"/>
      <c r="D50" s="662"/>
      <c r="E50" s="662"/>
      <c r="F50" s="662"/>
      <c r="G50" s="663"/>
      <c r="H50" s="663"/>
      <c r="I50" s="669"/>
      <c r="J50" s="672"/>
      <c r="K50" s="669"/>
      <c r="L50" s="790"/>
      <c r="M50" s="790"/>
      <c r="N50" s="790"/>
      <c r="O50" s="790"/>
      <c r="P50" s="790"/>
      <c r="Q50" s="790"/>
      <c r="R50" s="790"/>
      <c r="S50" s="790"/>
      <c r="T50" s="790"/>
      <c r="U50" s="790"/>
      <c r="V50" s="790"/>
      <c r="W50" s="790"/>
      <c r="X50" s="790"/>
    </row>
    <row r="51" spans="1:24" s="668" customFormat="1" ht="26" x14ac:dyDescent="0.6">
      <c r="A51" s="662"/>
      <c r="B51" s="662"/>
      <c r="C51" s="662"/>
      <c r="D51" s="662"/>
      <c r="E51" s="662"/>
      <c r="F51" s="662"/>
      <c r="G51" s="663"/>
      <c r="H51" s="663"/>
      <c r="I51" s="670"/>
      <c r="J51" s="662"/>
      <c r="K51" s="669"/>
      <c r="L51" s="790"/>
      <c r="M51" s="790"/>
      <c r="N51" s="790"/>
      <c r="O51" s="790"/>
      <c r="P51" s="790"/>
      <c r="Q51" s="790"/>
      <c r="R51" s="790"/>
      <c r="S51" s="790"/>
      <c r="T51" s="790"/>
      <c r="U51" s="790"/>
      <c r="V51" s="790"/>
      <c r="W51" s="790"/>
      <c r="X51" s="790"/>
    </row>
    <row r="52" spans="1:24" s="668" customFormat="1" ht="25.5" customHeight="1" x14ac:dyDescent="0.6">
      <c r="A52" s="662"/>
      <c r="B52" s="662"/>
      <c r="C52" s="662"/>
      <c r="D52" s="662"/>
      <c r="E52" s="662"/>
      <c r="F52" s="662"/>
      <c r="G52" s="663"/>
      <c r="H52" s="663"/>
      <c r="I52" s="670"/>
      <c r="J52" s="662"/>
      <c r="K52" s="669"/>
      <c r="L52" s="790"/>
      <c r="M52" s="790"/>
      <c r="N52" s="790"/>
      <c r="O52" s="790"/>
      <c r="P52" s="790"/>
      <c r="Q52" s="790"/>
      <c r="R52" s="790"/>
      <c r="S52" s="790"/>
      <c r="T52" s="790"/>
      <c r="U52" s="790"/>
      <c r="V52" s="790"/>
      <c r="W52" s="790"/>
      <c r="X52" s="790"/>
    </row>
    <row r="53" spans="1:24" s="668" customFormat="1" ht="26" x14ac:dyDescent="0.6">
      <c r="A53" s="662"/>
      <c r="B53" s="662"/>
      <c r="C53" s="662"/>
      <c r="D53" s="662"/>
      <c r="E53" s="662"/>
      <c r="F53" s="662"/>
      <c r="G53" s="663"/>
      <c r="H53" s="663"/>
      <c r="I53" s="670"/>
      <c r="J53" s="662"/>
      <c r="K53" s="669"/>
      <c r="L53" s="790"/>
      <c r="M53" s="790"/>
      <c r="N53" s="790"/>
      <c r="O53" s="790"/>
      <c r="P53" s="790"/>
      <c r="Q53" s="790"/>
      <c r="R53" s="790"/>
      <c r="S53" s="790"/>
      <c r="T53" s="790"/>
      <c r="U53" s="790"/>
      <c r="V53" s="790"/>
      <c r="W53" s="790"/>
      <c r="X53" s="790"/>
    </row>
    <row r="54" spans="1:24" s="668" customFormat="1" ht="26" x14ac:dyDescent="0.6">
      <c r="A54" s="662"/>
      <c r="B54" s="662"/>
      <c r="C54" s="662"/>
      <c r="D54" s="662"/>
      <c r="E54" s="662"/>
      <c r="F54" s="662"/>
      <c r="G54" s="663"/>
      <c r="H54" s="663"/>
      <c r="I54" s="670"/>
      <c r="J54" s="662"/>
      <c r="K54" s="669"/>
      <c r="L54" s="790"/>
      <c r="M54" s="790"/>
      <c r="N54" s="790"/>
      <c r="O54" s="790"/>
      <c r="P54" s="790"/>
      <c r="Q54" s="790"/>
      <c r="R54" s="790"/>
      <c r="S54" s="790"/>
      <c r="T54" s="790"/>
      <c r="U54" s="790"/>
      <c r="V54" s="790"/>
      <c r="W54" s="790"/>
      <c r="X54" s="790"/>
    </row>
    <row r="55" spans="1:24" s="668" customFormat="1" ht="26" x14ac:dyDescent="0.6">
      <c r="A55" s="662"/>
      <c r="B55" s="662"/>
      <c r="C55" s="662"/>
      <c r="D55" s="662"/>
      <c r="E55" s="662"/>
      <c r="F55" s="662"/>
      <c r="G55" s="663"/>
      <c r="H55" s="663"/>
      <c r="I55" s="670"/>
      <c r="J55" s="662"/>
      <c r="K55" s="669"/>
      <c r="L55" s="790"/>
      <c r="M55" s="790"/>
      <c r="N55" s="790"/>
      <c r="O55" s="790"/>
      <c r="P55" s="790"/>
      <c r="Q55" s="790"/>
      <c r="R55" s="790"/>
      <c r="S55" s="790"/>
      <c r="T55" s="790"/>
      <c r="U55" s="790"/>
      <c r="V55" s="790"/>
      <c r="W55" s="790"/>
      <c r="X55" s="790"/>
    </row>
    <row r="56" spans="1:24" s="668" customFormat="1" ht="26" x14ac:dyDescent="0.6">
      <c r="A56" s="662"/>
      <c r="B56" s="662"/>
      <c r="C56" s="662"/>
      <c r="D56" s="662"/>
      <c r="E56" s="662"/>
      <c r="F56" s="662"/>
      <c r="G56" s="663"/>
      <c r="H56" s="663"/>
      <c r="I56" s="670"/>
      <c r="J56" s="662"/>
      <c r="K56" s="669"/>
      <c r="L56" s="790"/>
      <c r="M56" s="790"/>
      <c r="N56" s="790"/>
      <c r="O56" s="790"/>
      <c r="P56" s="790"/>
      <c r="Q56" s="790"/>
      <c r="R56" s="790"/>
      <c r="S56" s="790"/>
      <c r="T56" s="790"/>
      <c r="U56" s="790"/>
      <c r="V56" s="790"/>
      <c r="W56" s="790"/>
      <c r="X56" s="790"/>
    </row>
    <row r="57" spans="1:24" s="668" customFormat="1" ht="26" x14ac:dyDescent="0.6">
      <c r="A57" s="662"/>
      <c r="B57" s="662"/>
      <c r="C57" s="662"/>
      <c r="D57" s="662"/>
      <c r="E57" s="662"/>
      <c r="F57" s="662"/>
      <c r="G57" s="663"/>
      <c r="H57" s="663"/>
      <c r="I57" s="670"/>
      <c r="J57" s="662"/>
      <c r="K57" s="669"/>
      <c r="L57" s="790"/>
      <c r="M57" s="790"/>
      <c r="N57" s="790"/>
      <c r="O57" s="790"/>
      <c r="P57" s="790"/>
      <c r="Q57" s="790"/>
      <c r="R57" s="790"/>
      <c r="S57" s="790"/>
      <c r="T57" s="790"/>
      <c r="U57" s="790"/>
      <c r="V57" s="790"/>
      <c r="W57" s="790"/>
      <c r="X57" s="790"/>
    </row>
    <row r="58" spans="1:24" s="668" customFormat="1" ht="26" x14ac:dyDescent="0.6">
      <c r="A58" s="662"/>
      <c r="B58" s="662"/>
      <c r="C58" s="662"/>
      <c r="D58" s="662"/>
      <c r="E58" s="662"/>
      <c r="F58" s="662"/>
      <c r="G58" s="663"/>
      <c r="H58" s="663"/>
      <c r="I58" s="670"/>
      <c r="J58" s="662"/>
      <c r="K58" s="669"/>
      <c r="L58" s="790"/>
      <c r="M58" s="790"/>
      <c r="N58" s="790"/>
      <c r="O58" s="790"/>
      <c r="P58" s="790"/>
      <c r="Q58" s="790"/>
      <c r="R58" s="790"/>
      <c r="S58" s="790"/>
      <c r="T58" s="790"/>
      <c r="U58" s="790"/>
      <c r="V58" s="790"/>
      <c r="W58" s="790"/>
      <c r="X58" s="790"/>
    </row>
    <row r="59" spans="1:24" s="668" customFormat="1" ht="26" x14ac:dyDescent="0.6">
      <c r="A59" s="662"/>
      <c r="B59" s="662"/>
      <c r="C59" s="662"/>
      <c r="D59" s="662"/>
      <c r="E59" s="662"/>
      <c r="F59" s="662"/>
      <c r="G59" s="663"/>
      <c r="H59" s="663"/>
      <c r="I59" s="670"/>
      <c r="J59" s="662"/>
      <c r="K59" s="669"/>
      <c r="L59" s="790"/>
      <c r="M59" s="790"/>
      <c r="N59" s="790"/>
      <c r="O59" s="790"/>
      <c r="P59" s="790"/>
      <c r="Q59" s="790"/>
      <c r="R59" s="790"/>
      <c r="S59" s="790"/>
      <c r="T59" s="790"/>
      <c r="U59" s="790"/>
      <c r="V59" s="790"/>
      <c r="W59" s="790"/>
      <c r="X59" s="790"/>
    </row>
    <row r="60" spans="1:24" s="668" customFormat="1" ht="97.5" customHeight="1" x14ac:dyDescent="0.6">
      <c r="A60" s="662"/>
      <c r="B60" s="662"/>
      <c r="C60" s="662"/>
      <c r="D60" s="662"/>
      <c r="E60" s="662"/>
      <c r="F60" s="662"/>
      <c r="G60" s="663"/>
      <c r="H60" s="663"/>
      <c r="I60" s="669"/>
      <c r="J60" s="662"/>
      <c r="K60" s="669"/>
      <c r="L60" s="790"/>
      <c r="M60" s="790"/>
      <c r="N60" s="790"/>
      <c r="O60" s="790"/>
      <c r="P60" s="790"/>
      <c r="Q60" s="790"/>
      <c r="R60" s="790"/>
      <c r="S60" s="790"/>
      <c r="T60" s="790"/>
      <c r="U60" s="790"/>
      <c r="V60" s="790"/>
      <c r="W60" s="790"/>
      <c r="X60" s="790"/>
    </row>
    <row r="61" spans="1:24" s="668" customFormat="1" ht="26" x14ac:dyDescent="0.6">
      <c r="A61" s="662"/>
      <c r="B61" s="662"/>
      <c r="C61" s="662"/>
      <c r="D61" s="662"/>
      <c r="E61" s="662"/>
      <c r="F61" s="662"/>
      <c r="G61" s="663"/>
      <c r="H61" s="663"/>
      <c r="I61" s="670"/>
      <c r="J61" s="662"/>
      <c r="K61" s="669"/>
      <c r="L61" s="790"/>
      <c r="M61" s="790"/>
      <c r="N61" s="790"/>
      <c r="O61" s="790"/>
      <c r="P61" s="790"/>
      <c r="Q61" s="790"/>
      <c r="R61" s="790"/>
      <c r="S61" s="790"/>
      <c r="T61" s="790"/>
      <c r="U61" s="790"/>
      <c r="V61" s="790"/>
      <c r="W61" s="790"/>
      <c r="X61" s="790"/>
    </row>
    <row r="62" spans="1:24" s="668" customFormat="1" ht="71.25" customHeight="1" x14ac:dyDescent="0.6">
      <c r="A62" s="662"/>
      <c r="B62" s="662"/>
      <c r="C62" s="662"/>
      <c r="D62" s="662"/>
      <c r="E62" s="662"/>
      <c r="F62" s="662"/>
      <c r="G62" s="663"/>
      <c r="H62" s="663"/>
      <c r="I62" s="670"/>
      <c r="J62" s="662"/>
      <c r="K62" s="669"/>
      <c r="L62" s="790"/>
      <c r="M62" s="790"/>
      <c r="N62" s="790"/>
      <c r="O62" s="790"/>
      <c r="P62" s="790"/>
      <c r="Q62" s="790"/>
      <c r="R62" s="790"/>
      <c r="S62" s="790"/>
      <c r="T62" s="790"/>
      <c r="U62" s="790"/>
      <c r="V62" s="790"/>
      <c r="W62" s="790"/>
      <c r="X62" s="790"/>
    </row>
    <row r="63" spans="1:24" s="668" customFormat="1" ht="26" x14ac:dyDescent="0.6">
      <c r="A63" s="662"/>
      <c r="B63" s="662"/>
      <c r="C63" s="662"/>
      <c r="D63" s="662"/>
      <c r="E63" s="662"/>
      <c r="F63" s="662"/>
      <c r="G63" s="663"/>
      <c r="H63" s="663"/>
      <c r="I63" s="670"/>
      <c r="J63" s="662"/>
      <c r="K63" s="669"/>
      <c r="L63" s="790"/>
      <c r="M63" s="790"/>
      <c r="N63" s="790"/>
      <c r="O63" s="790"/>
      <c r="P63" s="790"/>
      <c r="Q63" s="790"/>
      <c r="R63" s="790"/>
      <c r="S63" s="790"/>
      <c r="T63" s="790"/>
      <c r="U63" s="790"/>
      <c r="V63" s="790"/>
      <c r="W63" s="790"/>
      <c r="X63" s="790"/>
    </row>
    <row r="64" spans="1:24" s="668" customFormat="1" ht="26" x14ac:dyDescent="0.6">
      <c r="A64" s="662"/>
      <c r="B64" s="662"/>
      <c r="C64" s="662"/>
      <c r="D64" s="662"/>
      <c r="E64" s="662"/>
      <c r="F64" s="662"/>
      <c r="G64" s="663"/>
      <c r="H64" s="663"/>
      <c r="I64" s="670"/>
      <c r="J64" s="662"/>
      <c r="K64" s="669"/>
      <c r="L64" s="790"/>
      <c r="M64" s="790"/>
      <c r="N64" s="790"/>
      <c r="O64" s="790"/>
      <c r="P64" s="790"/>
      <c r="Q64" s="790"/>
      <c r="R64" s="790"/>
      <c r="S64" s="790"/>
      <c r="T64" s="790"/>
      <c r="U64" s="790"/>
      <c r="V64" s="790"/>
      <c r="W64" s="790"/>
      <c r="X64" s="790"/>
    </row>
    <row r="65" spans="1:24" s="668" customFormat="1" ht="26" x14ac:dyDescent="0.6">
      <c r="A65" s="662"/>
      <c r="B65" s="662"/>
      <c r="C65" s="662"/>
      <c r="D65" s="662"/>
      <c r="E65" s="662"/>
      <c r="F65" s="662"/>
      <c r="G65" s="663"/>
      <c r="H65" s="663"/>
      <c r="I65" s="670"/>
      <c r="J65" s="662"/>
      <c r="K65" s="669"/>
      <c r="L65" s="790"/>
      <c r="M65" s="790"/>
      <c r="N65" s="790"/>
      <c r="O65" s="790"/>
      <c r="P65" s="790"/>
      <c r="Q65" s="790"/>
      <c r="R65" s="790"/>
      <c r="S65" s="790"/>
      <c r="T65" s="790"/>
      <c r="U65" s="790"/>
      <c r="V65" s="790"/>
      <c r="W65" s="790"/>
      <c r="X65" s="790"/>
    </row>
    <row r="66" spans="1:24" s="668" customFormat="1" ht="26" x14ac:dyDescent="0.6">
      <c r="A66" s="662"/>
      <c r="B66" s="662"/>
      <c r="C66" s="662"/>
      <c r="D66" s="662"/>
      <c r="E66" s="662"/>
      <c r="F66" s="662"/>
      <c r="G66" s="663"/>
      <c r="H66" s="663"/>
      <c r="I66" s="670"/>
      <c r="J66" s="662"/>
      <c r="K66" s="669"/>
      <c r="L66" s="790"/>
      <c r="M66" s="790"/>
      <c r="N66" s="790"/>
      <c r="O66" s="790"/>
      <c r="P66" s="790"/>
      <c r="Q66" s="790"/>
      <c r="R66" s="790"/>
      <c r="S66" s="790"/>
      <c r="T66" s="790"/>
      <c r="U66" s="790"/>
      <c r="V66" s="790"/>
      <c r="W66" s="790"/>
      <c r="X66" s="790"/>
    </row>
    <row r="67" spans="1:24" s="668" customFormat="1" ht="26" x14ac:dyDescent="0.6">
      <c r="A67" s="662"/>
      <c r="B67" s="662"/>
      <c r="C67" s="662"/>
      <c r="D67" s="662"/>
      <c r="E67" s="662"/>
      <c r="F67" s="662"/>
      <c r="G67" s="663"/>
      <c r="H67" s="663"/>
      <c r="I67" s="670"/>
      <c r="J67" s="662"/>
      <c r="K67" s="669"/>
      <c r="L67" s="790"/>
      <c r="M67" s="790"/>
      <c r="N67" s="790"/>
      <c r="O67" s="790"/>
      <c r="P67" s="790"/>
      <c r="Q67" s="790"/>
      <c r="R67" s="790"/>
      <c r="S67" s="790"/>
      <c r="T67" s="790"/>
      <c r="U67" s="790"/>
      <c r="V67" s="790"/>
      <c r="W67" s="790"/>
      <c r="X67" s="790"/>
    </row>
    <row r="68" spans="1:24" s="668" customFormat="1" ht="26" x14ac:dyDescent="0.6">
      <c r="A68" s="662"/>
      <c r="B68" s="662"/>
      <c r="C68" s="662"/>
      <c r="D68" s="662"/>
      <c r="E68" s="662"/>
      <c r="F68" s="662"/>
      <c r="G68" s="663"/>
      <c r="H68" s="663"/>
      <c r="I68" s="670"/>
      <c r="J68" s="662"/>
      <c r="K68" s="669"/>
      <c r="L68" s="790"/>
      <c r="M68" s="790"/>
      <c r="N68" s="790"/>
      <c r="O68" s="790"/>
      <c r="P68" s="790"/>
      <c r="Q68" s="790"/>
      <c r="R68" s="790"/>
      <c r="S68" s="790"/>
      <c r="T68" s="790"/>
      <c r="U68" s="790"/>
      <c r="V68" s="790"/>
      <c r="W68" s="790"/>
      <c r="X68" s="790"/>
    </row>
    <row r="69" spans="1:24" s="668" customFormat="1" ht="26" x14ac:dyDescent="0.6">
      <c r="A69" s="662"/>
      <c r="B69" s="662"/>
      <c r="C69" s="662"/>
      <c r="D69" s="662"/>
      <c r="E69" s="662"/>
      <c r="F69" s="662"/>
      <c r="G69" s="663"/>
      <c r="H69" s="663"/>
      <c r="I69" s="670"/>
      <c r="J69" s="662"/>
      <c r="K69" s="669"/>
      <c r="L69" s="790"/>
      <c r="M69" s="790"/>
      <c r="N69" s="790"/>
      <c r="O69" s="790"/>
      <c r="P69" s="790"/>
      <c r="Q69" s="790"/>
      <c r="R69" s="790"/>
      <c r="S69" s="790"/>
      <c r="T69" s="790"/>
      <c r="U69" s="790"/>
      <c r="V69" s="790"/>
      <c r="W69" s="790"/>
      <c r="X69" s="790"/>
    </row>
    <row r="70" spans="1:24" s="668" customFormat="1" ht="26" x14ac:dyDescent="0.6">
      <c r="A70" s="662"/>
      <c r="B70" s="662"/>
      <c r="C70" s="662"/>
      <c r="D70" s="662"/>
      <c r="E70" s="662"/>
      <c r="F70" s="662"/>
      <c r="G70" s="663"/>
      <c r="H70" s="663"/>
      <c r="I70" s="670"/>
      <c r="J70" s="662"/>
      <c r="K70" s="669"/>
      <c r="L70" s="790"/>
      <c r="M70" s="790"/>
      <c r="N70" s="790"/>
      <c r="O70" s="790"/>
      <c r="P70" s="790"/>
      <c r="Q70" s="790"/>
      <c r="R70" s="790"/>
      <c r="S70" s="790"/>
      <c r="T70" s="790"/>
      <c r="U70" s="790"/>
      <c r="V70" s="790"/>
      <c r="W70" s="790"/>
      <c r="X70" s="790"/>
    </row>
    <row r="71" spans="1:24" s="668" customFormat="1" ht="26" x14ac:dyDescent="0.6">
      <c r="A71" s="662"/>
      <c r="B71" s="662"/>
      <c r="C71" s="662"/>
      <c r="D71" s="662"/>
      <c r="E71" s="662"/>
      <c r="F71" s="662"/>
      <c r="G71" s="663"/>
      <c r="H71" s="663"/>
      <c r="I71" s="670"/>
      <c r="J71" s="662"/>
      <c r="K71" s="669"/>
      <c r="L71" s="790"/>
      <c r="M71" s="790"/>
      <c r="N71" s="790"/>
      <c r="O71" s="790"/>
      <c r="P71" s="790"/>
      <c r="Q71" s="790"/>
      <c r="R71" s="790"/>
      <c r="S71" s="790"/>
      <c r="T71" s="790"/>
      <c r="U71" s="790"/>
      <c r="V71" s="790"/>
      <c r="W71" s="790"/>
      <c r="X71" s="790"/>
    </row>
    <row r="72" spans="1:24" s="668" customFormat="1" ht="26" x14ac:dyDescent="0.6">
      <c r="A72" s="662"/>
      <c r="B72" s="662"/>
      <c r="C72" s="662"/>
      <c r="D72" s="662"/>
      <c r="E72" s="662"/>
      <c r="F72" s="662"/>
      <c r="G72" s="663"/>
      <c r="H72" s="663"/>
      <c r="I72" s="670"/>
      <c r="J72" s="662"/>
      <c r="K72" s="669"/>
      <c r="L72" s="790"/>
      <c r="M72" s="790"/>
      <c r="N72" s="790"/>
      <c r="O72" s="790"/>
      <c r="P72" s="790"/>
      <c r="Q72" s="790"/>
      <c r="R72" s="790"/>
      <c r="S72" s="790"/>
      <c r="T72" s="790"/>
      <c r="U72" s="790"/>
      <c r="V72" s="790"/>
      <c r="W72" s="790"/>
      <c r="X72" s="790"/>
    </row>
    <row r="73" spans="1:24" s="668" customFormat="1" ht="26" x14ac:dyDescent="0.6">
      <c r="A73" s="662"/>
      <c r="B73" s="662"/>
      <c r="C73" s="662"/>
      <c r="D73" s="662"/>
      <c r="E73" s="662"/>
      <c r="F73" s="662"/>
      <c r="G73" s="663"/>
      <c r="H73" s="663"/>
      <c r="I73" s="670"/>
      <c r="J73" s="662"/>
      <c r="K73" s="669"/>
      <c r="L73" s="790"/>
      <c r="M73" s="790"/>
      <c r="N73" s="790"/>
      <c r="O73" s="790"/>
      <c r="P73" s="790"/>
      <c r="Q73" s="790"/>
      <c r="R73" s="790"/>
      <c r="S73" s="790"/>
      <c r="T73" s="790"/>
      <c r="U73" s="790"/>
      <c r="V73" s="790"/>
      <c r="W73" s="790"/>
      <c r="X73" s="790"/>
    </row>
    <row r="74" spans="1:24" s="668" customFormat="1" ht="26" x14ac:dyDescent="0.6">
      <c r="A74" s="662"/>
      <c r="B74" s="662"/>
      <c r="C74" s="662"/>
      <c r="D74" s="662"/>
      <c r="E74" s="662"/>
      <c r="F74" s="662"/>
      <c r="G74" s="663"/>
      <c r="H74" s="663"/>
      <c r="I74" s="670"/>
      <c r="J74" s="662"/>
      <c r="K74" s="669"/>
      <c r="L74" s="790"/>
      <c r="M74" s="790"/>
      <c r="N74" s="790"/>
      <c r="O74" s="790"/>
      <c r="P74" s="790"/>
      <c r="Q74" s="790"/>
      <c r="R74" s="790"/>
      <c r="S74" s="790"/>
      <c r="T74" s="790"/>
      <c r="U74" s="790"/>
      <c r="V74" s="790"/>
      <c r="W74" s="790"/>
      <c r="X74" s="790"/>
    </row>
    <row r="75" spans="1:24" s="668" customFormat="1" ht="26" x14ac:dyDescent="0.6">
      <c r="A75" s="662"/>
      <c r="B75" s="662"/>
      <c r="C75" s="662"/>
      <c r="D75" s="662"/>
      <c r="E75" s="662"/>
      <c r="F75" s="662"/>
      <c r="G75" s="663"/>
      <c r="H75" s="663"/>
      <c r="I75" s="670"/>
      <c r="J75" s="662"/>
      <c r="K75" s="669"/>
      <c r="L75" s="790"/>
      <c r="M75" s="790"/>
      <c r="N75" s="790"/>
      <c r="O75" s="790"/>
      <c r="P75" s="790"/>
      <c r="Q75" s="790"/>
      <c r="R75" s="790"/>
      <c r="S75" s="790"/>
      <c r="T75" s="790"/>
      <c r="U75" s="790"/>
      <c r="V75" s="790"/>
      <c r="W75" s="790"/>
      <c r="X75" s="790"/>
    </row>
    <row r="76" spans="1:24" s="668" customFormat="1" ht="26" x14ac:dyDescent="0.6">
      <c r="A76" s="662"/>
      <c r="B76" s="662"/>
      <c r="C76" s="662"/>
      <c r="D76" s="662"/>
      <c r="E76" s="662"/>
      <c r="F76" s="662"/>
      <c r="G76" s="663"/>
      <c r="H76" s="663"/>
      <c r="I76" s="670"/>
      <c r="J76" s="662"/>
      <c r="K76" s="669"/>
      <c r="L76" s="790"/>
      <c r="M76" s="790"/>
      <c r="N76" s="790"/>
      <c r="O76" s="790"/>
      <c r="P76" s="790"/>
      <c r="Q76" s="790"/>
      <c r="R76" s="790"/>
      <c r="S76" s="790"/>
      <c r="T76" s="790"/>
      <c r="U76" s="790"/>
      <c r="V76" s="790"/>
      <c r="W76" s="790"/>
      <c r="X76" s="790"/>
    </row>
    <row r="77" spans="1:24" s="668" customFormat="1" ht="26" x14ac:dyDescent="0.6">
      <c r="A77" s="662"/>
      <c r="B77" s="662"/>
      <c r="C77" s="662"/>
      <c r="D77" s="662"/>
      <c r="E77" s="662"/>
      <c r="F77" s="662"/>
      <c r="G77" s="663"/>
      <c r="H77" s="663"/>
      <c r="I77" s="670"/>
      <c r="J77" s="662"/>
      <c r="K77" s="669"/>
      <c r="L77" s="790"/>
      <c r="M77" s="790"/>
      <c r="N77" s="790"/>
      <c r="O77" s="790"/>
      <c r="P77" s="790"/>
      <c r="Q77" s="790"/>
      <c r="R77" s="790"/>
      <c r="S77" s="790"/>
      <c r="T77" s="790"/>
      <c r="U77" s="790"/>
      <c r="V77" s="790"/>
      <c r="W77" s="790"/>
      <c r="X77" s="790"/>
    </row>
    <row r="78" spans="1:24" s="668" customFormat="1" ht="26" x14ac:dyDescent="0.6">
      <c r="A78" s="662"/>
      <c r="B78" s="662"/>
      <c r="C78" s="662"/>
      <c r="D78" s="662"/>
      <c r="E78" s="662"/>
      <c r="F78" s="662"/>
      <c r="G78" s="663"/>
      <c r="H78" s="663"/>
      <c r="I78" s="670"/>
      <c r="J78" s="662"/>
      <c r="K78" s="669"/>
      <c r="L78" s="790"/>
      <c r="M78" s="790"/>
      <c r="N78" s="790"/>
      <c r="O78" s="790"/>
      <c r="P78" s="790"/>
      <c r="Q78" s="790"/>
      <c r="R78" s="790"/>
      <c r="S78" s="790"/>
      <c r="T78" s="790"/>
      <c r="U78" s="790"/>
      <c r="V78" s="790"/>
      <c r="W78" s="790"/>
      <c r="X78" s="790"/>
    </row>
    <row r="79" spans="1:24" s="668" customFormat="1" ht="26" x14ac:dyDescent="0.6">
      <c r="A79" s="662"/>
      <c r="B79" s="662"/>
      <c r="C79" s="662"/>
      <c r="D79" s="662"/>
      <c r="E79" s="662"/>
      <c r="F79" s="662"/>
      <c r="G79" s="663"/>
      <c r="H79" s="663"/>
      <c r="I79" s="670"/>
      <c r="J79" s="662"/>
      <c r="K79" s="669"/>
      <c r="L79" s="790"/>
      <c r="M79" s="790"/>
      <c r="N79" s="790"/>
      <c r="O79" s="790"/>
      <c r="P79" s="790"/>
      <c r="Q79" s="790"/>
      <c r="R79" s="790"/>
      <c r="S79" s="790"/>
      <c r="T79" s="790"/>
      <c r="U79" s="790"/>
      <c r="V79" s="790"/>
      <c r="W79" s="790"/>
      <c r="X79" s="790"/>
    </row>
    <row r="80" spans="1:24" s="668" customFormat="1" ht="26" x14ac:dyDescent="0.6">
      <c r="A80" s="662"/>
      <c r="B80" s="662"/>
      <c r="C80" s="662"/>
      <c r="D80" s="662"/>
      <c r="E80" s="662"/>
      <c r="F80" s="662"/>
      <c r="G80" s="663"/>
      <c r="H80" s="663"/>
      <c r="I80" s="670"/>
      <c r="J80" s="662"/>
      <c r="K80" s="669"/>
      <c r="L80" s="790"/>
      <c r="M80" s="790"/>
      <c r="N80" s="790"/>
      <c r="O80" s="790"/>
      <c r="P80" s="790"/>
      <c r="Q80" s="790"/>
      <c r="R80" s="790"/>
      <c r="S80" s="790"/>
      <c r="T80" s="790"/>
      <c r="U80" s="790"/>
      <c r="V80" s="790"/>
      <c r="W80" s="790"/>
      <c r="X80" s="790"/>
    </row>
    <row r="81" spans="1:24" s="668" customFormat="1" ht="26" x14ac:dyDescent="0.6">
      <c r="A81" s="662"/>
      <c r="B81" s="662"/>
      <c r="C81" s="662"/>
      <c r="D81" s="662"/>
      <c r="E81" s="662"/>
      <c r="F81" s="662"/>
      <c r="G81" s="663"/>
      <c r="H81" s="663"/>
      <c r="I81" s="670"/>
      <c r="J81" s="662"/>
      <c r="K81" s="669"/>
      <c r="L81" s="790"/>
      <c r="M81" s="790"/>
      <c r="N81" s="790"/>
      <c r="O81" s="790"/>
      <c r="P81" s="790"/>
      <c r="Q81" s="790"/>
      <c r="R81" s="790"/>
      <c r="S81" s="790"/>
      <c r="T81" s="790"/>
      <c r="U81" s="790"/>
      <c r="V81" s="790"/>
      <c r="W81" s="790"/>
      <c r="X81" s="790"/>
    </row>
    <row r="82" spans="1:24" s="668" customFormat="1" ht="26" x14ac:dyDescent="0.6">
      <c r="A82" s="662"/>
      <c r="B82" s="662"/>
      <c r="C82" s="662"/>
      <c r="D82" s="662"/>
      <c r="E82" s="662"/>
      <c r="F82" s="662"/>
      <c r="G82" s="663"/>
      <c r="H82" s="663"/>
      <c r="I82" s="670"/>
      <c r="J82" s="662"/>
      <c r="K82" s="669"/>
      <c r="L82" s="790"/>
      <c r="M82" s="790"/>
      <c r="N82" s="790"/>
      <c r="O82" s="790"/>
      <c r="P82" s="790"/>
      <c r="Q82" s="790"/>
      <c r="R82" s="790"/>
      <c r="S82" s="790"/>
      <c r="T82" s="790"/>
      <c r="U82" s="790"/>
      <c r="V82" s="790"/>
      <c r="W82" s="790"/>
      <c r="X82" s="790"/>
    </row>
    <row r="83" spans="1:24" s="668" customFormat="1" ht="26" x14ac:dyDescent="0.6">
      <c r="A83" s="662"/>
      <c r="B83" s="662"/>
      <c r="C83" s="662"/>
      <c r="D83" s="662"/>
      <c r="E83" s="662"/>
      <c r="F83" s="662"/>
      <c r="G83" s="663"/>
      <c r="H83" s="663"/>
      <c r="I83" s="670"/>
      <c r="J83" s="662"/>
      <c r="K83" s="669"/>
      <c r="L83" s="790"/>
      <c r="M83" s="790"/>
      <c r="N83" s="790"/>
      <c r="O83" s="790"/>
      <c r="P83" s="790"/>
      <c r="Q83" s="790"/>
      <c r="R83" s="790"/>
      <c r="S83" s="790"/>
      <c r="T83" s="790"/>
      <c r="U83" s="790"/>
      <c r="V83" s="790"/>
      <c r="W83" s="790"/>
      <c r="X83" s="790"/>
    </row>
    <row r="84" spans="1:24" s="668" customFormat="1" ht="26" x14ac:dyDescent="0.6">
      <c r="A84" s="662"/>
      <c r="B84" s="662"/>
      <c r="C84" s="662"/>
      <c r="D84" s="662"/>
      <c r="E84" s="662"/>
      <c r="F84" s="662"/>
      <c r="G84" s="663"/>
      <c r="H84" s="663"/>
      <c r="I84" s="670"/>
      <c r="J84" s="662"/>
      <c r="K84" s="669"/>
      <c r="L84" s="790"/>
      <c r="M84" s="790"/>
      <c r="N84" s="790"/>
      <c r="O84" s="790"/>
      <c r="P84" s="790"/>
      <c r="Q84" s="790"/>
      <c r="R84" s="790"/>
      <c r="S84" s="790"/>
      <c r="T84" s="790"/>
      <c r="U84" s="790"/>
      <c r="V84" s="790"/>
      <c r="W84" s="790"/>
      <c r="X84" s="790"/>
    </row>
    <row r="85" spans="1:24" s="668" customFormat="1" ht="26.25" customHeight="1" x14ac:dyDescent="0.6">
      <c r="A85" s="662"/>
      <c r="B85" s="662"/>
      <c r="C85" s="662"/>
      <c r="D85" s="662"/>
      <c r="E85" s="662"/>
      <c r="F85" s="662"/>
      <c r="G85" s="663"/>
      <c r="H85" s="663"/>
      <c r="I85" s="669"/>
      <c r="J85" s="662"/>
      <c r="K85" s="669"/>
      <c r="L85" s="790"/>
      <c r="M85" s="790"/>
      <c r="N85" s="790"/>
      <c r="O85" s="790"/>
      <c r="P85" s="790"/>
      <c r="Q85" s="790"/>
      <c r="R85" s="790"/>
      <c r="S85" s="790"/>
      <c r="T85" s="790"/>
      <c r="U85" s="790"/>
      <c r="V85" s="790"/>
      <c r="W85" s="790"/>
      <c r="X85" s="790"/>
    </row>
    <row r="86" spans="1:24" s="668" customFormat="1" ht="26" x14ac:dyDescent="0.6">
      <c r="A86" s="662"/>
      <c r="B86" s="662"/>
      <c r="C86" s="662"/>
      <c r="D86" s="662"/>
      <c r="E86" s="662"/>
      <c r="F86" s="662"/>
      <c r="G86" s="663"/>
      <c r="H86" s="663"/>
      <c r="I86" s="670"/>
      <c r="J86" s="662"/>
      <c r="K86" s="669"/>
      <c r="L86" s="790"/>
      <c r="M86" s="790"/>
      <c r="N86" s="790"/>
      <c r="O86" s="790"/>
      <c r="P86" s="790"/>
      <c r="Q86" s="790"/>
      <c r="R86" s="790"/>
      <c r="S86" s="790"/>
      <c r="T86" s="790"/>
      <c r="U86" s="790"/>
      <c r="V86" s="790"/>
      <c r="W86" s="790"/>
      <c r="X86" s="790"/>
    </row>
    <row r="87" spans="1:24" s="668" customFormat="1" ht="26" x14ac:dyDescent="0.6">
      <c r="A87" s="662"/>
      <c r="B87" s="662"/>
      <c r="C87" s="662"/>
      <c r="D87" s="662"/>
      <c r="E87" s="662"/>
      <c r="F87" s="662"/>
      <c r="G87" s="663"/>
      <c r="H87" s="663"/>
      <c r="I87" s="669"/>
      <c r="J87" s="662"/>
      <c r="K87" s="669"/>
      <c r="L87" s="790"/>
      <c r="M87" s="790"/>
      <c r="N87" s="790"/>
      <c r="O87" s="790"/>
      <c r="P87" s="790"/>
      <c r="Q87" s="790"/>
      <c r="R87" s="790"/>
      <c r="S87" s="790"/>
      <c r="T87" s="790"/>
      <c r="U87" s="790"/>
      <c r="V87" s="790"/>
      <c r="W87" s="790"/>
      <c r="X87" s="790"/>
    </row>
    <row r="88" spans="1:24" s="668" customFormat="1" ht="26" x14ac:dyDescent="0.6">
      <c r="A88" s="662"/>
      <c r="B88" s="662"/>
      <c r="C88" s="662"/>
      <c r="D88" s="662"/>
      <c r="E88" s="662"/>
      <c r="F88" s="662"/>
      <c r="G88" s="663"/>
      <c r="H88" s="663"/>
      <c r="I88" s="670"/>
      <c r="J88" s="662"/>
      <c r="K88" s="670"/>
      <c r="L88" s="790"/>
      <c r="M88" s="790"/>
      <c r="N88" s="790"/>
      <c r="O88" s="790"/>
      <c r="P88" s="790"/>
      <c r="Q88" s="790"/>
      <c r="R88" s="790"/>
      <c r="S88" s="790"/>
      <c r="T88" s="790"/>
      <c r="U88" s="790"/>
      <c r="V88" s="790"/>
      <c r="W88" s="790"/>
      <c r="X88" s="790"/>
    </row>
    <row r="89" spans="1:24" s="668" customFormat="1" ht="26" x14ac:dyDescent="0.6">
      <c r="A89" s="662"/>
      <c r="B89" s="662"/>
      <c r="C89" s="662"/>
      <c r="D89" s="662"/>
      <c r="E89" s="662"/>
      <c r="F89" s="662"/>
      <c r="G89" s="663"/>
      <c r="H89" s="663"/>
      <c r="I89" s="670"/>
      <c r="J89" s="662"/>
      <c r="K89" s="670"/>
      <c r="L89" s="790"/>
      <c r="M89" s="790"/>
      <c r="N89" s="790"/>
      <c r="O89" s="790"/>
      <c r="P89" s="790"/>
      <c r="Q89" s="790"/>
      <c r="R89" s="790"/>
      <c r="S89" s="790"/>
      <c r="T89" s="790"/>
      <c r="U89" s="790"/>
      <c r="V89" s="790"/>
      <c r="W89" s="790"/>
      <c r="X89" s="790"/>
    </row>
    <row r="90" spans="1:24" s="668" customFormat="1" ht="26" x14ac:dyDescent="0.6">
      <c r="A90" s="662"/>
      <c r="B90" s="662"/>
      <c r="C90" s="662"/>
      <c r="D90" s="662"/>
      <c r="E90" s="662"/>
      <c r="F90" s="662"/>
      <c r="G90" s="663"/>
      <c r="H90" s="663"/>
      <c r="I90" s="670"/>
      <c r="J90" s="662"/>
      <c r="K90" s="670"/>
      <c r="L90" s="790"/>
      <c r="M90" s="790"/>
      <c r="N90" s="790"/>
      <c r="O90" s="790"/>
      <c r="P90" s="790"/>
      <c r="Q90" s="790"/>
      <c r="R90" s="790"/>
      <c r="S90" s="790"/>
      <c r="T90" s="790"/>
      <c r="U90" s="790"/>
      <c r="V90" s="790"/>
      <c r="W90" s="790"/>
      <c r="X90" s="790"/>
    </row>
    <row r="91" spans="1:24" s="668" customFormat="1" ht="26" x14ac:dyDescent="0.6">
      <c r="A91" s="662"/>
      <c r="B91" s="662"/>
      <c r="C91" s="662"/>
      <c r="D91" s="662"/>
      <c r="E91" s="662"/>
      <c r="F91" s="662"/>
      <c r="G91" s="663"/>
      <c r="H91" s="663"/>
      <c r="I91" s="670"/>
      <c r="J91" s="662"/>
      <c r="K91" s="670"/>
      <c r="L91" s="790"/>
      <c r="M91" s="790"/>
      <c r="N91" s="790"/>
      <c r="O91" s="790"/>
      <c r="P91" s="790"/>
      <c r="Q91" s="790"/>
      <c r="R91" s="790"/>
      <c r="S91" s="790"/>
      <c r="T91" s="790"/>
      <c r="U91" s="790"/>
      <c r="V91" s="790"/>
      <c r="W91" s="790"/>
      <c r="X91" s="790"/>
    </row>
    <row r="92" spans="1:24" s="668" customFormat="1" ht="26" x14ac:dyDescent="0.6">
      <c r="A92" s="662"/>
      <c r="B92" s="662"/>
      <c r="C92" s="662"/>
      <c r="D92" s="662"/>
      <c r="E92" s="662"/>
      <c r="F92" s="662"/>
      <c r="G92" s="663"/>
      <c r="H92" s="663"/>
      <c r="I92" s="670"/>
      <c r="J92" s="662"/>
      <c r="K92" s="670"/>
      <c r="L92" s="790"/>
      <c r="M92" s="790"/>
      <c r="N92" s="790"/>
      <c r="O92" s="790"/>
      <c r="P92" s="790"/>
      <c r="Q92" s="790"/>
      <c r="R92" s="790"/>
      <c r="S92" s="790"/>
      <c r="T92" s="790"/>
      <c r="U92" s="790"/>
      <c r="V92" s="790"/>
      <c r="W92" s="790"/>
      <c r="X92" s="790"/>
    </row>
    <row r="93" spans="1:24" s="668" customFormat="1" ht="26" x14ac:dyDescent="0.6">
      <c r="A93" s="662"/>
      <c r="B93" s="662"/>
      <c r="C93" s="662"/>
      <c r="D93" s="662"/>
      <c r="E93" s="662"/>
      <c r="F93" s="662"/>
      <c r="G93" s="663"/>
      <c r="H93" s="663"/>
      <c r="I93" s="670"/>
      <c r="J93" s="662"/>
      <c r="K93" s="670"/>
      <c r="L93" s="790"/>
      <c r="M93" s="790"/>
      <c r="N93" s="790"/>
      <c r="O93" s="790"/>
      <c r="P93" s="790"/>
      <c r="Q93" s="790"/>
      <c r="R93" s="790"/>
      <c r="S93" s="790"/>
      <c r="T93" s="790"/>
      <c r="U93" s="790"/>
      <c r="V93" s="790"/>
      <c r="W93" s="790"/>
      <c r="X93" s="790"/>
    </row>
    <row r="94" spans="1:24" ht="26" x14ac:dyDescent="0.6">
      <c r="I94" s="670"/>
      <c r="K94" s="670"/>
      <c r="L94" s="790"/>
      <c r="M94" s="790"/>
      <c r="N94" s="790"/>
      <c r="O94" s="790"/>
      <c r="P94" s="790"/>
      <c r="Q94" s="790"/>
      <c r="R94" s="790"/>
      <c r="S94" s="790"/>
      <c r="T94" s="790"/>
      <c r="U94" s="790"/>
      <c r="V94" s="790"/>
      <c r="W94" s="790"/>
      <c r="X94" s="790"/>
    </row>
    <row r="95" spans="1:24" ht="26" x14ac:dyDescent="0.6">
      <c r="I95" s="670"/>
      <c r="K95" s="670"/>
      <c r="L95" s="790"/>
      <c r="M95" s="790"/>
      <c r="N95" s="790"/>
      <c r="O95" s="790"/>
      <c r="P95" s="790"/>
      <c r="Q95" s="790"/>
      <c r="R95" s="790"/>
      <c r="S95" s="790"/>
      <c r="T95" s="790"/>
      <c r="U95" s="790"/>
      <c r="V95" s="790"/>
      <c r="W95" s="790"/>
      <c r="X95" s="790"/>
    </row>
    <row r="96" spans="1:24" ht="26" x14ac:dyDescent="0.6">
      <c r="I96" s="670"/>
      <c r="K96" s="670"/>
      <c r="L96" s="790"/>
      <c r="M96" s="790"/>
      <c r="N96" s="790"/>
      <c r="O96" s="790"/>
      <c r="P96" s="790"/>
      <c r="Q96" s="790"/>
      <c r="R96" s="790"/>
      <c r="S96" s="790"/>
      <c r="T96" s="790"/>
      <c r="U96" s="790"/>
      <c r="V96" s="790"/>
      <c r="W96" s="790"/>
      <c r="X96" s="790"/>
    </row>
    <row r="97" spans="9:24" ht="26" x14ac:dyDescent="0.6">
      <c r="I97" s="670"/>
      <c r="K97" s="670"/>
      <c r="L97" s="790"/>
      <c r="M97" s="790"/>
      <c r="N97" s="790"/>
      <c r="O97" s="790"/>
      <c r="P97" s="790"/>
      <c r="Q97" s="790"/>
      <c r="R97" s="790"/>
      <c r="S97" s="790"/>
      <c r="T97" s="790"/>
      <c r="U97" s="790"/>
      <c r="V97" s="790"/>
      <c r="W97" s="790"/>
      <c r="X97" s="790"/>
    </row>
    <row r="98" spans="9:24" ht="26" x14ac:dyDescent="0.6">
      <c r="I98" s="670"/>
      <c r="K98" s="670"/>
      <c r="L98" s="790"/>
      <c r="M98" s="790"/>
      <c r="N98" s="790"/>
      <c r="O98" s="790"/>
      <c r="P98" s="790"/>
      <c r="Q98" s="790"/>
      <c r="R98" s="790"/>
      <c r="S98" s="790"/>
      <c r="T98" s="790"/>
      <c r="U98" s="790"/>
      <c r="V98" s="790"/>
      <c r="W98" s="790"/>
      <c r="X98" s="790"/>
    </row>
    <row r="99" spans="9:24" ht="26" x14ac:dyDescent="0.6">
      <c r="I99" s="670"/>
      <c r="K99" s="670"/>
      <c r="L99" s="790"/>
      <c r="M99" s="790"/>
      <c r="N99" s="790"/>
      <c r="O99" s="790"/>
      <c r="P99" s="790"/>
      <c r="Q99" s="790"/>
      <c r="R99" s="790"/>
      <c r="S99" s="790"/>
      <c r="T99" s="790"/>
      <c r="U99" s="790"/>
      <c r="V99" s="790"/>
      <c r="W99" s="790"/>
      <c r="X99" s="790"/>
    </row>
    <row r="100" spans="9:24" ht="26" x14ac:dyDescent="0.6">
      <c r="I100" s="670"/>
      <c r="K100" s="670"/>
      <c r="L100" s="790"/>
      <c r="M100" s="790"/>
      <c r="N100" s="790"/>
      <c r="O100" s="790"/>
      <c r="P100" s="790"/>
      <c r="Q100" s="790"/>
      <c r="R100" s="790"/>
      <c r="S100" s="790"/>
      <c r="T100" s="790"/>
      <c r="U100" s="790"/>
      <c r="V100" s="790"/>
      <c r="W100" s="790"/>
      <c r="X100" s="790"/>
    </row>
    <row r="101" spans="9:24" ht="26" x14ac:dyDescent="0.6">
      <c r="I101" s="670"/>
      <c r="K101" s="670"/>
      <c r="L101" s="790"/>
      <c r="M101" s="790"/>
      <c r="N101" s="790"/>
      <c r="O101" s="790"/>
      <c r="P101" s="790"/>
      <c r="Q101" s="790"/>
      <c r="R101" s="790"/>
      <c r="S101" s="790"/>
      <c r="T101" s="790"/>
      <c r="U101" s="790"/>
      <c r="V101" s="790"/>
      <c r="W101" s="790"/>
      <c r="X101" s="790"/>
    </row>
    <row r="102" spans="9:24" ht="26" x14ac:dyDescent="0.6">
      <c r="I102" s="670"/>
      <c r="K102" s="670"/>
      <c r="L102" s="790"/>
      <c r="M102" s="790"/>
      <c r="N102" s="790"/>
      <c r="O102" s="790"/>
      <c r="P102" s="790"/>
      <c r="Q102" s="790"/>
      <c r="R102" s="790"/>
      <c r="S102" s="790"/>
      <c r="T102" s="790"/>
      <c r="U102" s="790"/>
      <c r="V102" s="790"/>
      <c r="W102" s="790"/>
      <c r="X102" s="790"/>
    </row>
    <row r="103" spans="9:24" ht="26" x14ac:dyDescent="0.6">
      <c r="I103" s="670"/>
      <c r="K103" s="670"/>
      <c r="L103" s="790"/>
      <c r="M103" s="790"/>
      <c r="N103" s="790"/>
      <c r="O103" s="790"/>
      <c r="P103" s="790"/>
      <c r="Q103" s="790"/>
      <c r="R103" s="790"/>
      <c r="S103" s="790"/>
      <c r="T103" s="790"/>
      <c r="U103" s="790"/>
      <c r="V103" s="790"/>
      <c r="W103" s="790"/>
      <c r="X103" s="790"/>
    </row>
    <row r="104" spans="9:24" ht="26" x14ac:dyDescent="0.6">
      <c r="I104" s="670"/>
      <c r="K104" s="670"/>
      <c r="L104" s="790"/>
      <c r="M104" s="790"/>
      <c r="N104" s="790"/>
      <c r="O104" s="790"/>
      <c r="P104" s="790"/>
      <c r="Q104" s="790"/>
      <c r="R104" s="790"/>
      <c r="S104" s="790"/>
      <c r="T104" s="790"/>
      <c r="U104" s="790"/>
      <c r="V104" s="790"/>
      <c r="W104" s="790"/>
      <c r="X104" s="790"/>
    </row>
    <row r="105" spans="9:24" ht="26" x14ac:dyDescent="0.6">
      <c r="I105" s="670"/>
      <c r="K105" s="670"/>
      <c r="L105" s="790"/>
      <c r="M105" s="790"/>
      <c r="N105" s="790"/>
      <c r="O105" s="790"/>
      <c r="P105" s="790"/>
      <c r="Q105" s="790"/>
      <c r="R105" s="790"/>
      <c r="S105" s="790"/>
      <c r="T105" s="790"/>
      <c r="U105" s="790"/>
      <c r="V105" s="790"/>
      <c r="W105" s="790"/>
      <c r="X105" s="790"/>
    </row>
    <row r="106" spans="9:24" ht="26" x14ac:dyDescent="0.6">
      <c r="I106" s="670"/>
      <c r="K106" s="670"/>
      <c r="L106" s="790"/>
      <c r="M106" s="790"/>
      <c r="N106" s="790"/>
      <c r="O106" s="790"/>
      <c r="P106" s="790"/>
      <c r="Q106" s="790"/>
      <c r="R106" s="790"/>
      <c r="S106" s="790"/>
      <c r="T106" s="790"/>
      <c r="U106" s="790"/>
      <c r="V106" s="790"/>
      <c r="W106" s="790"/>
      <c r="X106" s="790"/>
    </row>
    <row r="107" spans="9:24" ht="26" x14ac:dyDescent="0.6">
      <c r="I107" s="670"/>
      <c r="K107" s="670"/>
      <c r="L107" s="790"/>
      <c r="M107" s="790"/>
      <c r="N107" s="790"/>
      <c r="O107" s="790"/>
      <c r="P107" s="790"/>
      <c r="Q107" s="790"/>
      <c r="R107" s="790"/>
      <c r="S107" s="790"/>
      <c r="T107" s="790"/>
      <c r="U107" s="790"/>
      <c r="V107" s="790"/>
      <c r="W107" s="790"/>
      <c r="X107" s="790"/>
    </row>
    <row r="108" spans="9:24" ht="26" x14ac:dyDescent="0.6">
      <c r="I108" s="670"/>
      <c r="K108" s="670"/>
      <c r="L108" s="790"/>
      <c r="M108" s="790"/>
      <c r="N108" s="790"/>
      <c r="O108" s="790"/>
      <c r="P108" s="790"/>
      <c r="Q108" s="790"/>
      <c r="R108" s="790"/>
      <c r="S108" s="790"/>
      <c r="T108" s="790"/>
      <c r="U108" s="790"/>
      <c r="V108" s="790"/>
      <c r="W108" s="790"/>
      <c r="X108" s="790"/>
    </row>
    <row r="109" spans="9:24" ht="26" x14ac:dyDescent="0.6">
      <c r="I109" s="670"/>
      <c r="K109" s="670"/>
      <c r="L109" s="790"/>
      <c r="M109" s="790"/>
      <c r="N109" s="790"/>
      <c r="O109" s="790"/>
      <c r="P109" s="790"/>
      <c r="Q109" s="790"/>
      <c r="R109" s="790"/>
      <c r="S109" s="790"/>
      <c r="T109" s="790"/>
      <c r="U109" s="790"/>
      <c r="V109" s="790"/>
      <c r="W109" s="790"/>
      <c r="X109" s="790"/>
    </row>
    <row r="110" spans="9:24" ht="26" x14ac:dyDescent="0.6">
      <c r="I110" s="670"/>
      <c r="K110" s="670"/>
      <c r="L110" s="790"/>
      <c r="M110" s="790"/>
      <c r="N110" s="790"/>
      <c r="O110" s="790"/>
      <c r="P110" s="790"/>
      <c r="Q110" s="790"/>
      <c r="R110" s="790"/>
      <c r="S110" s="790"/>
      <c r="T110" s="790"/>
      <c r="U110" s="790"/>
      <c r="V110" s="790"/>
      <c r="W110" s="790"/>
      <c r="X110" s="790"/>
    </row>
    <row r="111" spans="9:24" ht="26" x14ac:dyDescent="0.6">
      <c r="I111" s="670"/>
      <c r="K111" s="670"/>
      <c r="L111" s="789"/>
      <c r="M111" s="789"/>
      <c r="N111" s="789"/>
      <c r="O111" s="789"/>
      <c r="P111" s="789"/>
      <c r="Q111" s="789"/>
      <c r="R111" s="789"/>
      <c r="S111" s="789"/>
      <c r="T111" s="789"/>
      <c r="U111" s="789"/>
      <c r="V111" s="789"/>
      <c r="W111" s="789"/>
      <c r="X111" s="789"/>
    </row>
    <row r="112" spans="9:24" ht="15" customHeight="1" x14ac:dyDescent="0.6">
      <c r="I112" s="670"/>
      <c r="K112" s="670"/>
      <c r="L112" s="789"/>
      <c r="M112" s="789"/>
      <c r="N112" s="789"/>
      <c r="O112" s="789"/>
      <c r="P112" s="789"/>
      <c r="Q112" s="789"/>
      <c r="R112" s="789"/>
      <c r="S112" s="789"/>
      <c r="T112" s="789"/>
      <c r="U112" s="789"/>
      <c r="V112" s="789"/>
      <c r="W112" s="789"/>
      <c r="X112" s="789"/>
    </row>
    <row r="113" spans="9:24" ht="26" x14ac:dyDescent="0.6">
      <c r="I113" s="670"/>
      <c r="K113" s="670"/>
      <c r="L113" s="789"/>
      <c r="M113" s="789"/>
      <c r="N113" s="789"/>
      <c r="O113" s="789"/>
      <c r="P113" s="789"/>
      <c r="Q113" s="789"/>
      <c r="R113" s="789"/>
      <c r="S113" s="789"/>
      <c r="T113" s="789"/>
      <c r="U113" s="789"/>
      <c r="V113" s="789"/>
      <c r="W113" s="789"/>
      <c r="X113" s="789"/>
    </row>
    <row r="114" spans="9:24" ht="26" x14ac:dyDescent="0.6">
      <c r="K114" s="670"/>
      <c r="L114" s="789"/>
      <c r="M114" s="789"/>
      <c r="N114" s="789"/>
      <c r="O114" s="789"/>
      <c r="P114" s="789"/>
      <c r="Q114" s="789"/>
      <c r="R114" s="789"/>
      <c r="S114" s="789"/>
      <c r="T114" s="789"/>
      <c r="U114" s="789"/>
      <c r="V114" s="789"/>
      <c r="W114" s="789"/>
      <c r="X114" s="789"/>
    </row>
  </sheetData>
  <mergeCells count="80">
    <mergeCell ref="L46:X46"/>
    <mergeCell ref="S8:X8"/>
    <mergeCell ref="I11:P11"/>
    <mergeCell ref="L36:X36"/>
    <mergeCell ref="L37:X37"/>
    <mergeCell ref="L38:X38"/>
    <mergeCell ref="L39:X39"/>
    <mergeCell ref="L40:X40"/>
    <mergeCell ref="L41:X41"/>
    <mergeCell ref="L43:X43"/>
    <mergeCell ref="L44:X44"/>
    <mergeCell ref="L45:X45"/>
    <mergeCell ref="L58:X58"/>
    <mergeCell ref="L47:X47"/>
    <mergeCell ref="L48:X48"/>
    <mergeCell ref="L49:X49"/>
    <mergeCell ref="L50:X50"/>
    <mergeCell ref="L51:X51"/>
    <mergeCell ref="L52:X52"/>
    <mergeCell ref="L53:X53"/>
    <mergeCell ref="L54:X54"/>
    <mergeCell ref="L55:X55"/>
    <mergeCell ref="L56:X56"/>
    <mergeCell ref="L57:X57"/>
    <mergeCell ref="L70:X70"/>
    <mergeCell ref="L59:X59"/>
    <mergeCell ref="L60:X60"/>
    <mergeCell ref="L61:X61"/>
    <mergeCell ref="L62:X62"/>
    <mergeCell ref="L63:X63"/>
    <mergeCell ref="L64:X64"/>
    <mergeCell ref="L65:X65"/>
    <mergeCell ref="L66:X66"/>
    <mergeCell ref="L67:X67"/>
    <mergeCell ref="L68:X68"/>
    <mergeCell ref="L69:X69"/>
    <mergeCell ref="L82:X82"/>
    <mergeCell ref="L71:X71"/>
    <mergeCell ref="L72:X72"/>
    <mergeCell ref="L73:X73"/>
    <mergeCell ref="L74:X74"/>
    <mergeCell ref="L75:X75"/>
    <mergeCell ref="L76:X76"/>
    <mergeCell ref="L77:X77"/>
    <mergeCell ref="L78:X78"/>
    <mergeCell ref="L79:X79"/>
    <mergeCell ref="L80:X80"/>
    <mergeCell ref="L81:X81"/>
    <mergeCell ref="L94:X94"/>
    <mergeCell ref="L83:X83"/>
    <mergeCell ref="L84:X84"/>
    <mergeCell ref="L85:X85"/>
    <mergeCell ref="L86:X86"/>
    <mergeCell ref="L87:X87"/>
    <mergeCell ref="L88:X88"/>
    <mergeCell ref="L89:X89"/>
    <mergeCell ref="L90:X90"/>
    <mergeCell ref="L91:X91"/>
    <mergeCell ref="L92:X92"/>
    <mergeCell ref="L93:X93"/>
    <mergeCell ref="L106:X106"/>
    <mergeCell ref="L95:X95"/>
    <mergeCell ref="L96:X96"/>
    <mergeCell ref="L97:X97"/>
    <mergeCell ref="L98:X98"/>
    <mergeCell ref="L99:X99"/>
    <mergeCell ref="L100:X100"/>
    <mergeCell ref="L101:X101"/>
    <mergeCell ref="L102:X102"/>
    <mergeCell ref="L103:X103"/>
    <mergeCell ref="L104:X104"/>
    <mergeCell ref="L105:X105"/>
    <mergeCell ref="L113:X113"/>
    <mergeCell ref="L114:X114"/>
    <mergeCell ref="L107:X107"/>
    <mergeCell ref="L108:X108"/>
    <mergeCell ref="L109:X109"/>
    <mergeCell ref="L110:X110"/>
    <mergeCell ref="L111:X111"/>
    <mergeCell ref="L112:X112"/>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6380F-A7CA-4CBB-B414-D73866161FE7}">
  <sheetPr>
    <tabColor theme="9" tint="0.59999389629810485"/>
  </sheetPr>
  <dimension ref="A1:R52"/>
  <sheetViews>
    <sheetView topLeftCell="E7" workbookViewId="0">
      <selection activeCell="A9" sqref="A9"/>
    </sheetView>
  </sheetViews>
  <sheetFormatPr defaultColWidth="9.1796875" defaultRowHeight="14.5" outlineLevelRow="1" x14ac:dyDescent="0.35"/>
  <cols>
    <col min="1" max="1" width="59.453125" style="433" customWidth="1"/>
    <col min="2" max="5" width="16.7265625" style="433" customWidth="1"/>
    <col min="6" max="6" width="19.453125" style="433" customWidth="1"/>
    <col min="7" max="8" width="16" style="433" customWidth="1"/>
    <col min="9" max="9" width="19.453125" style="433" customWidth="1"/>
    <col min="10" max="11" width="16" style="433" customWidth="1"/>
    <col min="12" max="12" width="19.453125" style="433" customWidth="1"/>
    <col min="13" max="14" width="16" style="433" customWidth="1"/>
    <col min="15" max="17" width="19.453125" style="433" customWidth="1"/>
    <col min="18" max="18" width="14.81640625" style="673" bestFit="1" customWidth="1"/>
    <col min="19" max="16384" width="9.1796875" style="433"/>
  </cols>
  <sheetData>
    <row r="1" spans="1:18" hidden="1" outlineLevel="1" x14ac:dyDescent="0.35">
      <c r="B1" s="632"/>
      <c r="C1" s="633"/>
      <c r="D1" s="633"/>
      <c r="E1" s="633"/>
      <c r="F1" s="631"/>
      <c r="G1" s="633"/>
      <c r="H1" s="633"/>
      <c r="I1" s="631"/>
      <c r="J1" s="633"/>
      <c r="K1" s="633"/>
      <c r="L1" s="631"/>
      <c r="M1" s="633"/>
      <c r="N1" s="633"/>
      <c r="O1" s="631"/>
      <c r="P1" s="633"/>
      <c r="Q1" s="633"/>
    </row>
    <row r="2" spans="1:18" hidden="1" outlineLevel="1" x14ac:dyDescent="0.35">
      <c r="A2" s="9"/>
      <c r="B2" s="634" t="s">
        <v>63</v>
      </c>
      <c r="C2" s="434"/>
      <c r="D2" s="434" t="s">
        <v>64</v>
      </c>
      <c r="E2" s="434"/>
      <c r="F2" s="635"/>
      <c r="I2" s="635"/>
      <c r="L2" s="635"/>
      <c r="O2" s="635"/>
      <c r="P2" s="434"/>
      <c r="Q2" s="434"/>
    </row>
    <row r="3" spans="1:18" hidden="1" outlineLevel="1" x14ac:dyDescent="0.35">
      <c r="B3" s="634" t="s">
        <v>66</v>
      </c>
      <c r="C3" s="434"/>
      <c r="D3" s="434" t="s">
        <v>67</v>
      </c>
      <c r="E3" s="434"/>
      <c r="F3" s="635"/>
      <c r="G3" s="434"/>
      <c r="H3" s="434"/>
      <c r="I3" s="635"/>
      <c r="J3" s="434"/>
      <c r="K3" s="434"/>
      <c r="L3" s="635"/>
      <c r="M3" s="434"/>
      <c r="N3" s="434"/>
      <c r="O3" s="635"/>
      <c r="P3" s="434"/>
      <c r="Q3" s="434"/>
    </row>
    <row r="4" spans="1:18" hidden="1" outlineLevel="1" x14ac:dyDescent="0.35">
      <c r="B4" s="634" t="s">
        <v>69</v>
      </c>
      <c r="C4" s="434"/>
      <c r="D4" s="434" t="s">
        <v>69</v>
      </c>
      <c r="E4" s="434"/>
      <c r="F4" s="635"/>
      <c r="G4" s="434"/>
      <c r="H4" s="434"/>
      <c r="I4" s="635"/>
      <c r="J4" s="434"/>
      <c r="K4" s="434"/>
      <c r="L4" s="635"/>
      <c r="M4" s="434"/>
      <c r="N4" s="434"/>
      <c r="O4" s="635"/>
      <c r="P4" s="434"/>
      <c r="Q4" s="434"/>
    </row>
    <row r="5" spans="1:18" hidden="1" outlineLevel="1" x14ac:dyDescent="0.35">
      <c r="B5" s="637"/>
      <c r="F5" s="636"/>
      <c r="I5" s="636"/>
      <c r="L5" s="636"/>
      <c r="O5" s="636"/>
    </row>
    <row r="6" spans="1:18" hidden="1" outlineLevel="1" x14ac:dyDescent="0.35">
      <c r="B6" s="637"/>
      <c r="F6" s="636"/>
      <c r="I6" s="636"/>
      <c r="L6" s="636"/>
      <c r="O6" s="636"/>
    </row>
    <row r="7" spans="1:18" ht="15" collapsed="1" thickBot="1" x14ac:dyDescent="0.4">
      <c r="B7" s="637"/>
      <c r="F7" s="636"/>
      <c r="H7" s="637"/>
      <c r="I7" s="636"/>
      <c r="K7" s="637"/>
      <c r="L7" s="636"/>
      <c r="O7" s="674"/>
    </row>
    <row r="8" spans="1:18" ht="15" thickBot="1" x14ac:dyDescent="0.4">
      <c r="A8" s="11" t="s">
        <v>775</v>
      </c>
      <c r="B8" s="675"/>
      <c r="C8" s="676"/>
      <c r="D8" s="676"/>
      <c r="E8" s="675"/>
      <c r="F8" s="677"/>
      <c r="G8" s="676"/>
      <c r="H8" s="675"/>
      <c r="I8" s="677"/>
      <c r="J8" s="676"/>
      <c r="K8" s="675"/>
      <c r="L8" s="677"/>
      <c r="M8" s="676"/>
      <c r="N8" s="675"/>
      <c r="O8" s="794"/>
      <c r="P8" s="795"/>
      <c r="Q8" s="795"/>
      <c r="R8" s="796"/>
    </row>
    <row r="9" spans="1:18" s="29" customFormat="1" ht="15" thickBot="1" x14ac:dyDescent="0.4">
      <c r="A9" s="638"/>
      <c r="B9" s="678">
        <v>2016</v>
      </c>
      <c r="C9" s="797">
        <v>2017</v>
      </c>
      <c r="D9" s="798"/>
      <c r="E9" s="799"/>
      <c r="F9" s="800">
        <v>2018</v>
      </c>
      <c r="G9" s="801"/>
      <c r="H9" s="802"/>
      <c r="I9" s="800">
        <v>2019</v>
      </c>
      <c r="J9" s="801"/>
      <c r="K9" s="802"/>
      <c r="L9" s="800">
        <v>2020</v>
      </c>
      <c r="M9" s="801"/>
      <c r="N9" s="802"/>
      <c r="O9" s="800" t="s">
        <v>762</v>
      </c>
      <c r="P9" s="801"/>
      <c r="Q9" s="801"/>
      <c r="R9" s="802"/>
    </row>
    <row r="10" spans="1:18" s="29" customFormat="1" ht="43.5" x14ac:dyDescent="0.35">
      <c r="A10" s="679" t="s">
        <v>72</v>
      </c>
      <c r="B10" s="680" t="s">
        <v>63</v>
      </c>
      <c r="C10" s="681" t="s">
        <v>763</v>
      </c>
      <c r="D10" s="682" t="s">
        <v>63</v>
      </c>
      <c r="E10" s="683" t="s">
        <v>764</v>
      </c>
      <c r="F10" s="681" t="s">
        <v>765</v>
      </c>
      <c r="G10" s="682" t="s">
        <v>63</v>
      </c>
      <c r="H10" s="683" t="s">
        <v>764</v>
      </c>
      <c r="I10" s="681" t="s">
        <v>766</v>
      </c>
      <c r="J10" s="682" t="s">
        <v>63</v>
      </c>
      <c r="K10" s="683" t="s">
        <v>764</v>
      </c>
      <c r="L10" s="681" t="s">
        <v>767</v>
      </c>
      <c r="M10" s="682" t="s">
        <v>63</v>
      </c>
      <c r="N10" s="683" t="s">
        <v>764</v>
      </c>
      <c r="O10" s="684" t="s">
        <v>768</v>
      </c>
      <c r="P10" s="685" t="s">
        <v>769</v>
      </c>
      <c r="Q10" s="685" t="s">
        <v>770</v>
      </c>
      <c r="R10" s="686" t="s">
        <v>771</v>
      </c>
    </row>
    <row r="11" spans="1:18" x14ac:dyDescent="0.35">
      <c r="A11" s="687"/>
      <c r="B11" s="688"/>
      <c r="C11" s="689"/>
      <c r="D11" s="690"/>
      <c r="E11" s="691"/>
      <c r="F11" s="689"/>
      <c r="G11" s="690"/>
      <c r="H11" s="691"/>
      <c r="I11" s="689"/>
      <c r="J11" s="690"/>
      <c r="K11" s="691"/>
      <c r="L11" s="689"/>
      <c r="M11" s="690"/>
      <c r="N11" s="691"/>
      <c r="O11" s="689"/>
      <c r="P11" s="692"/>
      <c r="Q11" s="692"/>
      <c r="R11" s="693"/>
    </row>
    <row r="12" spans="1:18" x14ac:dyDescent="0.35">
      <c r="A12" s="694" t="s">
        <v>735</v>
      </c>
      <c r="B12" s="695">
        <v>1450752</v>
      </c>
      <c r="C12" s="696">
        <v>10383333</v>
      </c>
      <c r="D12" s="697">
        <v>11381608</v>
      </c>
      <c r="E12" s="698">
        <f>SUM(D12:D12)</f>
        <v>11381608</v>
      </c>
      <c r="F12" s="639">
        <v>12800000</v>
      </c>
      <c r="G12" s="697">
        <f>19733698.6666667-1252744.03</f>
        <v>18480954.6366667</v>
      </c>
      <c r="H12" s="698">
        <f>SUM(G12:G12)</f>
        <v>18480954.6366667</v>
      </c>
      <c r="I12" s="639">
        <v>21923083.104047619</v>
      </c>
      <c r="J12" s="697">
        <v>23901563</v>
      </c>
      <c r="K12" s="698">
        <f>SUM(J12:J12)</f>
        <v>23901563</v>
      </c>
      <c r="L12" s="696">
        <v>25999231.584457908</v>
      </c>
      <c r="M12" s="697">
        <v>35545586.170000002</v>
      </c>
      <c r="N12" s="698">
        <f>SUM(M12:M12)</f>
        <v>35545586.170000002</v>
      </c>
      <c r="O12" s="696">
        <v>20525563.559999999</v>
      </c>
      <c r="P12" s="699">
        <v>20525563.559999999</v>
      </c>
      <c r="Q12" s="699">
        <f>P12</f>
        <v>20525563.559999999</v>
      </c>
      <c r="R12" s="693">
        <f>Q12-P12</f>
        <v>0</v>
      </c>
    </row>
    <row r="13" spans="1:18" s="494" customFormat="1" x14ac:dyDescent="0.35">
      <c r="A13" s="700" t="s">
        <v>736</v>
      </c>
      <c r="B13" s="695"/>
      <c r="C13" s="696"/>
      <c r="D13" s="697"/>
      <c r="E13" s="698">
        <f>SUM(D13:D13)</f>
        <v>0</v>
      </c>
      <c r="F13" s="639">
        <v>2200000</v>
      </c>
      <c r="G13" s="697">
        <v>2200000</v>
      </c>
      <c r="H13" s="698">
        <f>SUM(G13:G13)</f>
        <v>2200000</v>
      </c>
      <c r="I13" s="640">
        <v>5000000</v>
      </c>
      <c r="J13" s="697">
        <v>3900000</v>
      </c>
      <c r="K13" s="698">
        <f>SUM(J13:J13)</f>
        <v>3900000</v>
      </c>
      <c r="L13" s="696">
        <v>3900000</v>
      </c>
      <c r="M13" s="697">
        <v>4000000</v>
      </c>
      <c r="N13" s="698">
        <f>SUM(M13:M13)</f>
        <v>4000000</v>
      </c>
      <c r="O13" s="701">
        <v>3900000</v>
      </c>
      <c r="P13" s="702">
        <v>3900000</v>
      </c>
      <c r="Q13" s="699">
        <f>P13</f>
        <v>3900000</v>
      </c>
      <c r="R13" s="693">
        <f>Q13-P13</f>
        <v>0</v>
      </c>
    </row>
    <row r="14" spans="1:18" s="36" customFormat="1" x14ac:dyDescent="0.35">
      <c r="A14" s="703" t="s">
        <v>84</v>
      </c>
      <c r="B14" s="704">
        <f t="shared" ref="B14:H14" si="0">SUM(B12:B13)</f>
        <v>1450752</v>
      </c>
      <c r="C14" s="705">
        <f t="shared" si="0"/>
        <v>10383333</v>
      </c>
      <c r="D14" s="705">
        <f t="shared" si="0"/>
        <v>11381608</v>
      </c>
      <c r="E14" s="704">
        <f t="shared" si="0"/>
        <v>11381608</v>
      </c>
      <c r="F14" s="705">
        <f t="shared" si="0"/>
        <v>15000000</v>
      </c>
      <c r="G14" s="705">
        <f t="shared" si="0"/>
        <v>20680954.6366667</v>
      </c>
      <c r="H14" s="704">
        <f t="shared" si="0"/>
        <v>20680954.6366667</v>
      </c>
      <c r="I14" s="705">
        <f>SUM(I12:I13)</f>
        <v>26923083.104047619</v>
      </c>
      <c r="J14" s="705">
        <f>SUM(J12:J13)</f>
        <v>27801563</v>
      </c>
      <c r="K14" s="704">
        <f t="shared" ref="K14" si="1">SUM(K12:K13)</f>
        <v>27801563</v>
      </c>
      <c r="L14" s="705">
        <f>SUM(L12:L13)</f>
        <v>29899231.584457908</v>
      </c>
      <c r="M14" s="705">
        <f>SUM(M12:M13)</f>
        <v>39545586.170000002</v>
      </c>
      <c r="N14" s="704">
        <f t="shared" ref="N14" si="2">SUM(N12:N13)</f>
        <v>39545586.170000002</v>
      </c>
      <c r="O14" s="706">
        <f>SUM(O12:O13)</f>
        <v>24425563.559999999</v>
      </c>
      <c r="P14" s="707">
        <f>SUM(P12:P13)</f>
        <v>24425563.559999999</v>
      </c>
      <c r="Q14" s="705">
        <f>SUM(Q12:Q13)</f>
        <v>24425563.559999999</v>
      </c>
      <c r="R14" s="704">
        <f>SUM(R12:R13)</f>
        <v>0</v>
      </c>
    </row>
    <row r="15" spans="1:18" s="36" customFormat="1" x14ac:dyDescent="0.35">
      <c r="A15" s="708"/>
      <c r="B15" s="709"/>
      <c r="C15" s="710"/>
      <c r="D15" s="711"/>
      <c r="E15" s="712"/>
      <c r="F15" s="710"/>
      <c r="G15" s="711"/>
      <c r="H15" s="712"/>
      <c r="I15" s="710"/>
      <c r="J15" s="711"/>
      <c r="K15" s="712"/>
      <c r="L15" s="710"/>
      <c r="M15" s="711"/>
      <c r="N15" s="712"/>
      <c r="O15" s="710"/>
      <c r="P15" s="699"/>
      <c r="Q15" s="713"/>
      <c r="R15" s="709"/>
    </row>
    <row r="16" spans="1:18" x14ac:dyDescent="0.35">
      <c r="A16" s="714" t="s">
        <v>85</v>
      </c>
      <c r="B16" s="715">
        <v>1400000</v>
      </c>
      <c r="C16" s="716">
        <v>1500000</v>
      </c>
      <c r="D16" s="717">
        <v>4086899</v>
      </c>
      <c r="E16" s="698">
        <f>SUM(D16:D16)</f>
        <v>4086899</v>
      </c>
      <c r="F16" s="642">
        <v>250000</v>
      </c>
      <c r="G16" s="717">
        <v>2585268.25</v>
      </c>
      <c r="H16" s="698">
        <f>SUM(G16:G16)</f>
        <v>2585268.25</v>
      </c>
      <c r="I16" s="716">
        <v>4428027.75</v>
      </c>
      <c r="J16" s="717">
        <v>2726501</v>
      </c>
      <c r="K16" s="698">
        <f>SUM(J16:J16)</f>
        <v>2726501</v>
      </c>
      <c r="L16" s="716">
        <v>3824884.7926267283</v>
      </c>
      <c r="M16" s="717">
        <v>246018.72000000064</v>
      </c>
      <c r="N16" s="698">
        <f>SUM(M16:M16)</f>
        <v>246018.72000000064</v>
      </c>
      <c r="O16" s="696">
        <v>1950000</v>
      </c>
      <c r="P16" s="699">
        <v>1950000</v>
      </c>
      <c r="Q16" s="718">
        <f>P16</f>
        <v>1950000</v>
      </c>
      <c r="R16" s="693">
        <f>Q16-P16</f>
        <v>0</v>
      </c>
    </row>
    <row r="17" spans="1:18" x14ac:dyDescent="0.35">
      <c r="A17" s="714" t="s">
        <v>772</v>
      </c>
      <c r="B17" s="715"/>
      <c r="C17" s="716"/>
      <c r="D17" s="717"/>
      <c r="E17" s="698">
        <f>SUM(D17:D17)</f>
        <v>0</v>
      </c>
      <c r="F17" s="716"/>
      <c r="G17" s="717"/>
      <c r="H17" s="698">
        <f>SUM(G17:G17)</f>
        <v>0</v>
      </c>
      <c r="I17" s="716"/>
      <c r="J17" s="717">
        <v>12216623</v>
      </c>
      <c r="K17" s="698">
        <f>SUM(J17:J17)</f>
        <v>12216623</v>
      </c>
      <c r="L17" s="716"/>
      <c r="M17" s="717">
        <v>1387213.36</v>
      </c>
      <c r="N17" s="698">
        <f>SUM(M17:M17)</f>
        <v>1387213.36</v>
      </c>
      <c r="O17" s="696"/>
      <c r="P17" s="699"/>
      <c r="Q17" s="718"/>
      <c r="R17" s="715"/>
    </row>
    <row r="18" spans="1:18" x14ac:dyDescent="0.35">
      <c r="A18" s="714" t="s">
        <v>737</v>
      </c>
      <c r="B18" s="715"/>
      <c r="C18" s="716"/>
      <c r="D18" s="717"/>
      <c r="E18" s="698">
        <f>SUM(D18:D18)</f>
        <v>0</v>
      </c>
      <c r="F18" s="716"/>
      <c r="G18" s="717"/>
      <c r="H18" s="698">
        <f>SUM(G18:G18)</f>
        <v>0</v>
      </c>
      <c r="I18" s="716"/>
      <c r="J18" s="717">
        <v>4717550</v>
      </c>
      <c r="K18" s="698">
        <f>SUM(J18:J18)</f>
        <v>4717550</v>
      </c>
      <c r="L18" s="716"/>
      <c r="M18" s="717">
        <v>4717549.7</v>
      </c>
      <c r="N18" s="698">
        <f>SUM(M18:M18)</f>
        <v>4717549.7</v>
      </c>
      <c r="O18" s="696"/>
      <c r="P18" s="699"/>
      <c r="Q18" s="718"/>
      <c r="R18" s="715"/>
    </row>
    <row r="19" spans="1:18" x14ac:dyDescent="0.35">
      <c r="A19" s="719" t="s">
        <v>738</v>
      </c>
      <c r="B19" s="720">
        <v>115331</v>
      </c>
      <c r="C19" s="721">
        <v>250000</v>
      </c>
      <c r="D19" s="722">
        <v>209030</v>
      </c>
      <c r="E19" s="723">
        <f>SUM(D19:D19)</f>
        <v>209030</v>
      </c>
      <c r="F19" s="642">
        <v>250000</v>
      </c>
      <c r="G19" s="722">
        <v>150000</v>
      </c>
      <c r="H19" s="723">
        <f>SUM(G19:G19)</f>
        <v>150000</v>
      </c>
      <c r="I19" s="721">
        <v>150000</v>
      </c>
      <c r="J19" s="722">
        <v>213727</v>
      </c>
      <c r="K19" s="723">
        <f>SUM(J19:J19)</f>
        <v>213727</v>
      </c>
      <c r="L19" s="721">
        <v>200000</v>
      </c>
      <c r="M19" s="722">
        <v>125385.02</v>
      </c>
      <c r="N19" s="723">
        <f>SUM(M19:M19)</f>
        <v>125385.02</v>
      </c>
      <c r="O19" s="701">
        <v>250000</v>
      </c>
      <c r="P19" s="702">
        <v>250000</v>
      </c>
      <c r="Q19" s="724">
        <f>P19</f>
        <v>250000</v>
      </c>
      <c r="R19" s="725">
        <f>Q19-P19</f>
        <v>0</v>
      </c>
    </row>
    <row r="20" spans="1:18" x14ac:dyDescent="0.35">
      <c r="A20" s="703" t="s">
        <v>739</v>
      </c>
      <c r="B20" s="726">
        <f>SUM(B14:B19)</f>
        <v>2966083</v>
      </c>
      <c r="C20" s="707">
        <f>SUM(C14:C19)</f>
        <v>12133333</v>
      </c>
      <c r="D20" s="707">
        <f>SUM(D14:D19)</f>
        <v>15677537</v>
      </c>
      <c r="E20" s="726">
        <f t="shared" ref="E20:R20" si="3">SUM(E14:E19)</f>
        <v>15677537</v>
      </c>
      <c r="F20" s="707">
        <f t="shared" si="3"/>
        <v>15500000</v>
      </c>
      <c r="G20" s="707">
        <f t="shared" si="3"/>
        <v>23416222.8866667</v>
      </c>
      <c r="H20" s="726">
        <f t="shared" si="3"/>
        <v>23416222.8866667</v>
      </c>
      <c r="I20" s="707">
        <f t="shared" si="3"/>
        <v>31501110.854047619</v>
      </c>
      <c r="J20" s="707">
        <f t="shared" si="3"/>
        <v>47675964</v>
      </c>
      <c r="K20" s="726">
        <f t="shared" si="3"/>
        <v>47675964</v>
      </c>
      <c r="L20" s="707">
        <f t="shared" si="3"/>
        <v>33924116.377084635</v>
      </c>
      <c r="M20" s="707">
        <f t="shared" si="3"/>
        <v>46021752.970000006</v>
      </c>
      <c r="N20" s="726">
        <f t="shared" si="3"/>
        <v>46021752.970000006</v>
      </c>
      <c r="O20" s="727">
        <f t="shared" si="3"/>
        <v>26625563.559999999</v>
      </c>
      <c r="P20" s="707">
        <f t="shared" si="3"/>
        <v>26625563.559999999</v>
      </c>
      <c r="Q20" s="707">
        <f t="shared" si="3"/>
        <v>26625563.559999999</v>
      </c>
      <c r="R20" s="726">
        <f t="shared" si="3"/>
        <v>0</v>
      </c>
    </row>
    <row r="21" spans="1:18" x14ac:dyDescent="0.35">
      <c r="A21" s="708"/>
      <c r="B21" s="709"/>
      <c r="C21" s="710"/>
      <c r="D21" s="711"/>
      <c r="E21" s="712"/>
      <c r="F21" s="710"/>
      <c r="G21" s="711"/>
      <c r="H21" s="712"/>
      <c r="I21" s="710"/>
      <c r="J21" s="711"/>
      <c r="K21" s="712"/>
      <c r="L21" s="710"/>
      <c r="M21" s="711"/>
      <c r="N21" s="712"/>
      <c r="O21" s="710"/>
      <c r="P21" s="699"/>
      <c r="Q21" s="713"/>
      <c r="R21" s="709"/>
    </row>
    <row r="22" spans="1:18" x14ac:dyDescent="0.35">
      <c r="A22" s="714" t="s">
        <v>89</v>
      </c>
      <c r="B22" s="715"/>
      <c r="C22" s="716"/>
      <c r="D22" s="717"/>
      <c r="E22" s="698">
        <f>SUM(D22:D22)</f>
        <v>0</v>
      </c>
      <c r="F22" s="716"/>
      <c r="G22" s="717"/>
      <c r="H22" s="698">
        <f>SUM(G22:G22)</f>
        <v>0</v>
      </c>
      <c r="I22" s="716"/>
      <c r="J22" s="717"/>
      <c r="K22" s="698">
        <f>SUM(J22:J22)</f>
        <v>0</v>
      </c>
      <c r="L22" s="716"/>
      <c r="M22" s="717"/>
      <c r="N22" s="698">
        <f>SUM(M22:M22)</f>
        <v>0</v>
      </c>
      <c r="O22" s="716"/>
      <c r="P22" s="699"/>
      <c r="Q22" s="718"/>
      <c r="R22" s="715"/>
    </row>
    <row r="23" spans="1:18" x14ac:dyDescent="0.35">
      <c r="A23" s="714" t="s">
        <v>740</v>
      </c>
      <c r="B23" s="715"/>
      <c r="C23" s="716"/>
      <c r="D23" s="717"/>
      <c r="E23" s="698">
        <f>SUM(D23:D23)</f>
        <v>0</v>
      </c>
      <c r="F23" s="716"/>
      <c r="G23" s="717"/>
      <c r="H23" s="698">
        <f>SUM(G23:G23)</f>
        <v>0</v>
      </c>
      <c r="I23" s="716"/>
      <c r="J23" s="717">
        <v>53312</v>
      </c>
      <c r="K23" s="698">
        <f>SUM(J23:J23)</f>
        <v>53312</v>
      </c>
      <c r="L23" s="716"/>
      <c r="M23" s="717">
        <v>40741.14</v>
      </c>
      <c r="N23" s="698">
        <f>SUM(M23:M23)</f>
        <v>40741.14</v>
      </c>
      <c r="O23" s="696">
        <v>31852.77</v>
      </c>
      <c r="P23" s="699">
        <v>31852.77</v>
      </c>
      <c r="Q23" s="718">
        <f>P23</f>
        <v>31852.77</v>
      </c>
      <c r="R23" s="693">
        <f>Q23-P23</f>
        <v>0</v>
      </c>
    </row>
    <row r="24" spans="1:18" x14ac:dyDescent="0.35">
      <c r="A24" s="714" t="s">
        <v>91</v>
      </c>
      <c r="B24" s="715"/>
      <c r="C24" s="716"/>
      <c r="D24" s="717"/>
      <c r="E24" s="698">
        <f>SUM(D24:D24)</f>
        <v>0</v>
      </c>
      <c r="F24" s="716"/>
      <c r="G24" s="717"/>
      <c r="H24" s="698">
        <f>SUM(G24:G24)</f>
        <v>0</v>
      </c>
      <c r="I24" s="716"/>
      <c r="J24" s="717"/>
      <c r="K24" s="698">
        <f>SUM(J24:J24)</f>
        <v>0</v>
      </c>
      <c r="L24" s="716"/>
      <c r="M24" s="717"/>
      <c r="N24" s="698">
        <f>SUM(M24:M24)</f>
        <v>0</v>
      </c>
      <c r="O24" s="716"/>
      <c r="P24" s="699"/>
      <c r="Q24" s="718"/>
      <c r="R24" s="715"/>
    </row>
    <row r="25" spans="1:18" s="36" customFormat="1" ht="15" thickBot="1" x14ac:dyDescent="0.4">
      <c r="A25" s="728" t="s">
        <v>92</v>
      </c>
      <c r="B25" s="729">
        <f t="shared" ref="B25:H25" si="4">SUM(B20:B24)</f>
        <v>2966083</v>
      </c>
      <c r="C25" s="730">
        <f t="shared" si="4"/>
        <v>12133333</v>
      </c>
      <c r="D25" s="730">
        <f t="shared" si="4"/>
        <v>15677537</v>
      </c>
      <c r="E25" s="729">
        <f t="shared" si="4"/>
        <v>15677537</v>
      </c>
      <c r="F25" s="730">
        <f t="shared" si="4"/>
        <v>15500000</v>
      </c>
      <c r="G25" s="730">
        <f t="shared" si="4"/>
        <v>23416222.8866667</v>
      </c>
      <c r="H25" s="729">
        <f t="shared" si="4"/>
        <v>23416222.8866667</v>
      </c>
      <c r="I25" s="730">
        <f>SUM(I20:I24)</f>
        <v>31501110.854047619</v>
      </c>
      <c r="J25" s="730">
        <f>SUM(J20:J24)</f>
        <v>47729276</v>
      </c>
      <c r="K25" s="729">
        <f t="shared" ref="K25" si="5">SUM(K20:K24)</f>
        <v>47729276</v>
      </c>
      <c r="L25" s="730">
        <f>SUM(L20:L24)</f>
        <v>33924116.377084635</v>
      </c>
      <c r="M25" s="730">
        <f>SUM(M20:M24)</f>
        <v>46062494.110000007</v>
      </c>
      <c r="N25" s="729">
        <f t="shared" ref="N25" si="6">SUM(N20:N24)</f>
        <v>46062494.110000007</v>
      </c>
      <c r="O25" s="731">
        <f>SUM(O20:O24)</f>
        <v>26657416.329999998</v>
      </c>
      <c r="P25" s="730">
        <f>SUM(P20:P24)</f>
        <v>26657416.329999998</v>
      </c>
      <c r="Q25" s="730">
        <f t="shared" ref="Q25:R25" si="7">SUM(Q20:Q24)</f>
        <v>26657416.329999998</v>
      </c>
      <c r="R25" s="729">
        <f t="shared" si="7"/>
        <v>0</v>
      </c>
    </row>
    <row r="26" spans="1:18" ht="15" thickTop="1" x14ac:dyDescent="0.35">
      <c r="A26" s="687"/>
      <c r="B26" s="688"/>
      <c r="C26" s="689"/>
      <c r="D26" s="690"/>
      <c r="E26" s="691"/>
      <c r="F26" s="689"/>
      <c r="G26" s="690"/>
      <c r="H26" s="691"/>
      <c r="I26" s="689"/>
      <c r="J26" s="690"/>
      <c r="K26" s="691"/>
      <c r="L26" s="689"/>
      <c r="M26" s="690"/>
      <c r="N26" s="691"/>
      <c r="O26" s="689"/>
      <c r="P26" s="699"/>
      <c r="Q26" s="692"/>
      <c r="R26" s="688"/>
    </row>
    <row r="27" spans="1:18" x14ac:dyDescent="0.35">
      <c r="A27" s="714" t="s">
        <v>773</v>
      </c>
      <c r="B27" s="715">
        <v>1047853</v>
      </c>
      <c r="C27" s="716">
        <v>10083333</v>
      </c>
      <c r="D27" s="717">
        <v>9595079</v>
      </c>
      <c r="E27" s="698">
        <f t="shared" ref="E27:E35" si="8">SUM(D27:D27)</f>
        <v>9595079</v>
      </c>
      <c r="F27" s="642">
        <f>12500000+250000</f>
        <v>12750000</v>
      </c>
      <c r="G27" s="717">
        <v>14569326.916666666</v>
      </c>
      <c r="H27" s="698">
        <f t="shared" ref="H27:H35" si="9">SUM(G27:G27)</f>
        <v>14569326.916666666</v>
      </c>
      <c r="I27" s="716">
        <v>16640736.458333334</v>
      </c>
      <c r="J27" s="717">
        <v>9139618</v>
      </c>
      <c r="K27" s="698">
        <f t="shared" ref="K27:K35" si="10">SUM(J27:J27)</f>
        <v>9139618</v>
      </c>
      <c r="L27" s="716">
        <v>22698508.800000001</v>
      </c>
      <c r="M27" s="717">
        <v>14314977.66</v>
      </c>
      <c r="N27" s="698">
        <f t="shared" ref="N27:N35" si="11">SUM(M27:M27)</f>
        <v>14314977.66</v>
      </c>
      <c r="O27" s="696">
        <v>16429319.550000001</v>
      </c>
      <c r="P27" s="699">
        <v>16429319.550000001</v>
      </c>
      <c r="Q27" s="718">
        <f>P27</f>
        <v>16429319.550000001</v>
      </c>
      <c r="R27" s="693">
        <f>Q27-P27</f>
        <v>0</v>
      </c>
    </row>
    <row r="28" spans="1:18" x14ac:dyDescent="0.35">
      <c r="A28" s="714" t="s">
        <v>741</v>
      </c>
      <c r="B28" s="715"/>
      <c r="C28" s="716"/>
      <c r="D28" s="717"/>
      <c r="E28" s="698">
        <f t="shared" si="8"/>
        <v>0</v>
      </c>
      <c r="F28" s="716"/>
      <c r="G28" s="717"/>
      <c r="H28" s="698">
        <f t="shared" si="9"/>
        <v>0</v>
      </c>
      <c r="I28" s="716"/>
      <c r="J28" s="717">
        <v>3266266</v>
      </c>
      <c r="K28" s="698">
        <f t="shared" si="10"/>
        <v>3266266</v>
      </c>
      <c r="L28" s="716"/>
      <c r="M28" s="717">
        <v>791793.93</v>
      </c>
      <c r="N28" s="698">
        <f t="shared" si="11"/>
        <v>791793.93</v>
      </c>
      <c r="O28" s="696"/>
      <c r="P28" s="699"/>
      <c r="Q28" s="718"/>
      <c r="R28" s="715"/>
    </row>
    <row r="29" spans="1:18" x14ac:dyDescent="0.35">
      <c r="A29" s="714" t="s">
        <v>742</v>
      </c>
      <c r="B29" s="715"/>
      <c r="C29" s="716"/>
      <c r="D29" s="717"/>
      <c r="E29" s="698">
        <f t="shared" si="8"/>
        <v>0</v>
      </c>
      <c r="F29" s="716">
        <v>2200000</v>
      </c>
      <c r="G29" s="717"/>
      <c r="H29" s="698">
        <f t="shared" si="9"/>
        <v>0</v>
      </c>
      <c r="I29" s="716"/>
      <c r="J29" s="717">
        <v>18788225</v>
      </c>
      <c r="K29" s="698">
        <f t="shared" si="10"/>
        <v>18788225</v>
      </c>
      <c r="L29" s="716"/>
      <c r="M29" s="717">
        <v>19580117.48</v>
      </c>
      <c r="N29" s="698">
        <f t="shared" si="11"/>
        <v>19580117.48</v>
      </c>
      <c r="O29" s="696"/>
      <c r="P29" s="699"/>
      <c r="Q29" s="718"/>
      <c r="R29" s="715"/>
    </row>
    <row r="30" spans="1:18" x14ac:dyDescent="0.35">
      <c r="A30" s="714" t="s">
        <v>94</v>
      </c>
      <c r="B30" s="715">
        <v>1868230</v>
      </c>
      <c r="C30" s="716">
        <v>2000000</v>
      </c>
      <c r="D30" s="717">
        <v>5894847</v>
      </c>
      <c r="E30" s="698">
        <f t="shared" si="8"/>
        <v>5894847</v>
      </c>
      <c r="F30" s="642">
        <v>500000</v>
      </c>
      <c r="G30" s="717">
        <v>3724791</v>
      </c>
      <c r="H30" s="698">
        <f t="shared" si="9"/>
        <v>3724791</v>
      </c>
      <c r="I30" s="642">
        <v>4506997.1099999994</v>
      </c>
      <c r="J30" s="717">
        <v>2467330</v>
      </c>
      <c r="K30" s="698">
        <f t="shared" si="10"/>
        <v>2467330</v>
      </c>
      <c r="L30" s="716">
        <v>4112236.8966666665</v>
      </c>
      <c r="M30" s="717">
        <v>2207572.4</v>
      </c>
      <c r="N30" s="698">
        <f t="shared" si="11"/>
        <v>2207572.4</v>
      </c>
      <c r="O30" s="696">
        <v>3521163.15</v>
      </c>
      <c r="P30" s="699">
        <v>3521163.15</v>
      </c>
      <c r="Q30" s="732">
        <f>P30</f>
        <v>3521163.15</v>
      </c>
      <c r="R30" s="693">
        <f>Q30-P30</f>
        <v>0</v>
      </c>
    </row>
    <row r="31" spans="1:18" x14ac:dyDescent="0.35">
      <c r="A31" s="714" t="s">
        <v>95</v>
      </c>
      <c r="B31" s="715"/>
      <c r="C31" s="716"/>
      <c r="D31" s="717"/>
      <c r="E31" s="698">
        <f t="shared" si="8"/>
        <v>0</v>
      </c>
      <c r="F31" s="716"/>
      <c r="G31" s="717"/>
      <c r="H31" s="698">
        <f t="shared" si="9"/>
        <v>0</v>
      </c>
      <c r="I31" s="716"/>
      <c r="J31" s="717"/>
      <c r="K31" s="698">
        <f t="shared" si="10"/>
        <v>0</v>
      </c>
      <c r="L31" s="716"/>
      <c r="M31" s="717"/>
      <c r="N31" s="698">
        <f t="shared" si="11"/>
        <v>0</v>
      </c>
      <c r="O31" s="696"/>
      <c r="P31" s="699"/>
      <c r="Q31" s="718"/>
      <c r="R31" s="715"/>
    </row>
    <row r="32" spans="1:18" x14ac:dyDescent="0.35">
      <c r="A32" s="714" t="s">
        <v>743</v>
      </c>
      <c r="B32" s="715"/>
      <c r="C32" s="716"/>
      <c r="D32" s="717">
        <v>137611</v>
      </c>
      <c r="E32" s="698">
        <f t="shared" si="8"/>
        <v>137611</v>
      </c>
      <c r="F32" s="716"/>
      <c r="G32" s="717"/>
      <c r="H32" s="698">
        <f t="shared" si="9"/>
        <v>0</v>
      </c>
      <c r="I32" s="716"/>
      <c r="J32" s="717">
        <v>790678</v>
      </c>
      <c r="K32" s="698">
        <f t="shared" si="10"/>
        <v>790678</v>
      </c>
      <c r="L32" s="642">
        <v>1196223.2000000002</v>
      </c>
      <c r="M32" s="717">
        <v>3481606.9899999998</v>
      </c>
      <c r="N32" s="698">
        <f t="shared" si="11"/>
        <v>3481606.9899999998</v>
      </c>
      <c r="O32" s="696">
        <v>1020508</v>
      </c>
      <c r="P32" s="699">
        <v>1020508</v>
      </c>
      <c r="Q32" s="718">
        <f>P32</f>
        <v>1020508</v>
      </c>
      <c r="R32" s="693">
        <f>Q32-P32</f>
        <v>0</v>
      </c>
    </row>
    <row r="33" spans="1:18" x14ac:dyDescent="0.35">
      <c r="A33" s="714" t="s">
        <v>744</v>
      </c>
      <c r="B33" s="715"/>
      <c r="C33" s="716"/>
      <c r="D33" s="717"/>
      <c r="E33" s="698">
        <f t="shared" si="8"/>
        <v>0</v>
      </c>
      <c r="F33" s="716"/>
      <c r="G33" s="717">
        <v>4124849</v>
      </c>
      <c r="H33" s="698">
        <f t="shared" si="9"/>
        <v>4124849</v>
      </c>
      <c r="I33" s="716">
        <v>5303377</v>
      </c>
      <c r="J33" s="717">
        <v>4124849</v>
      </c>
      <c r="K33" s="698">
        <f t="shared" si="10"/>
        <v>4124849</v>
      </c>
      <c r="L33" s="716"/>
      <c r="M33" s="717"/>
      <c r="N33" s="698">
        <f t="shared" si="11"/>
        <v>0</v>
      </c>
      <c r="O33" s="696"/>
      <c r="P33" s="699"/>
      <c r="Q33" s="718"/>
      <c r="R33" s="715"/>
    </row>
    <row r="34" spans="1:18" x14ac:dyDescent="0.35">
      <c r="A34" s="714" t="s">
        <v>99</v>
      </c>
      <c r="B34" s="715"/>
      <c r="C34" s="716"/>
      <c r="D34" s="717"/>
      <c r="E34" s="698">
        <f t="shared" si="8"/>
        <v>0</v>
      </c>
      <c r="F34" s="716"/>
      <c r="G34" s="717"/>
      <c r="H34" s="698">
        <f t="shared" si="9"/>
        <v>0</v>
      </c>
      <c r="I34" s="716"/>
      <c r="J34" s="717"/>
      <c r="K34" s="698">
        <f t="shared" si="10"/>
        <v>0</v>
      </c>
      <c r="L34" s="716"/>
      <c r="M34" s="717"/>
      <c r="N34" s="698">
        <f t="shared" si="11"/>
        <v>0</v>
      </c>
      <c r="O34" s="696"/>
      <c r="P34" s="699"/>
      <c r="Q34" s="718"/>
      <c r="R34" s="715"/>
    </row>
    <row r="35" spans="1:18" x14ac:dyDescent="0.35">
      <c r="A35" s="719" t="s">
        <v>98</v>
      </c>
      <c r="B35" s="715"/>
      <c r="C35" s="716"/>
      <c r="D35" s="717"/>
      <c r="E35" s="698">
        <f t="shared" si="8"/>
        <v>0</v>
      </c>
      <c r="F35" s="716"/>
      <c r="G35" s="717"/>
      <c r="H35" s="698">
        <f t="shared" si="9"/>
        <v>0</v>
      </c>
      <c r="I35" s="716"/>
      <c r="J35" s="717"/>
      <c r="K35" s="698">
        <f t="shared" si="10"/>
        <v>0</v>
      </c>
      <c r="L35" s="716"/>
      <c r="M35" s="717"/>
      <c r="N35" s="698">
        <f t="shared" si="11"/>
        <v>0</v>
      </c>
      <c r="O35" s="696"/>
      <c r="P35" s="699"/>
      <c r="Q35" s="718"/>
      <c r="R35" s="715"/>
    </row>
    <row r="36" spans="1:18" x14ac:dyDescent="0.35">
      <c r="A36" s="703" t="s">
        <v>745</v>
      </c>
      <c r="B36" s="704">
        <f t="shared" ref="B36:H36" si="12">SUM(B27:B35)</f>
        <v>2916083</v>
      </c>
      <c r="C36" s="705">
        <f t="shared" si="12"/>
        <v>12083333</v>
      </c>
      <c r="D36" s="705">
        <f t="shared" si="12"/>
        <v>15627537</v>
      </c>
      <c r="E36" s="704">
        <f t="shared" si="12"/>
        <v>15627537</v>
      </c>
      <c r="F36" s="705">
        <f t="shared" si="12"/>
        <v>15450000</v>
      </c>
      <c r="G36" s="705">
        <f t="shared" si="12"/>
        <v>22418966.916666664</v>
      </c>
      <c r="H36" s="704">
        <f t="shared" si="12"/>
        <v>22418966.916666664</v>
      </c>
      <c r="I36" s="705">
        <f>SUM(I27:I35)</f>
        <v>26451110.568333335</v>
      </c>
      <c r="J36" s="705">
        <f>SUM(J27:J35)</f>
        <v>38576966</v>
      </c>
      <c r="K36" s="704">
        <f t="shared" ref="K36" si="13">SUM(K27:K35)</f>
        <v>38576966</v>
      </c>
      <c r="L36" s="705">
        <f>SUM(L27:L35)</f>
        <v>28006968.896666665</v>
      </c>
      <c r="M36" s="705">
        <f>SUM(M27:M35)</f>
        <v>40376068.460000001</v>
      </c>
      <c r="N36" s="704">
        <f t="shared" ref="N36" si="14">SUM(N27:N35)</f>
        <v>40376068.460000001</v>
      </c>
      <c r="O36" s="706">
        <f>SUM(O27:O35)</f>
        <v>20970990.699999999</v>
      </c>
      <c r="P36" s="705">
        <f>SUM(P27:P35)</f>
        <v>20970990.699999999</v>
      </c>
      <c r="Q36" s="705">
        <f t="shared" ref="Q36:R36" si="15">SUM(Q27:Q35)</f>
        <v>20970990.699999999</v>
      </c>
      <c r="R36" s="704">
        <f t="shared" si="15"/>
        <v>0</v>
      </c>
    </row>
    <row r="37" spans="1:18" x14ac:dyDescent="0.35">
      <c r="A37" s="708"/>
      <c r="B37" s="712"/>
      <c r="C37" s="733"/>
      <c r="D37" s="711"/>
      <c r="E37" s="712"/>
      <c r="F37" s="733"/>
      <c r="G37" s="711"/>
      <c r="H37" s="712"/>
      <c r="I37" s="733"/>
      <c r="J37" s="711"/>
      <c r="K37" s="712"/>
      <c r="L37" s="733"/>
      <c r="M37" s="711"/>
      <c r="N37" s="712"/>
      <c r="O37" s="733"/>
      <c r="P37" s="699"/>
      <c r="Q37" s="711"/>
      <c r="R37" s="712"/>
    </row>
    <row r="38" spans="1:18" x14ac:dyDescent="0.35">
      <c r="A38" s="714" t="s">
        <v>746</v>
      </c>
      <c r="B38" s="715"/>
      <c r="C38" s="716"/>
      <c r="D38" s="717"/>
      <c r="E38" s="698">
        <f>SUM(D38:D38)</f>
        <v>0</v>
      </c>
      <c r="F38" s="716"/>
      <c r="G38" s="717"/>
      <c r="H38" s="698">
        <f>SUM(G38:G38)</f>
        <v>0</v>
      </c>
      <c r="I38" s="716"/>
      <c r="J38" s="717">
        <v>3465884</v>
      </c>
      <c r="K38" s="698">
        <f>SUM(J38:J38)</f>
        <v>3465884</v>
      </c>
      <c r="L38" s="716"/>
      <c r="M38" s="717"/>
      <c r="N38" s="698">
        <f>SUM(M38:M38)</f>
        <v>0</v>
      </c>
      <c r="O38" s="716">
        <v>0</v>
      </c>
      <c r="P38" s="699">
        <v>0</v>
      </c>
      <c r="Q38" s="718">
        <f>P38</f>
        <v>0</v>
      </c>
      <c r="R38" s="693">
        <f>Q38-P38</f>
        <v>0</v>
      </c>
    </row>
    <row r="39" spans="1:18" x14ac:dyDescent="0.35">
      <c r="A39" s="719" t="s">
        <v>747</v>
      </c>
      <c r="B39" s="715"/>
      <c r="C39" s="716"/>
      <c r="D39" s="717"/>
      <c r="E39" s="698">
        <f>SUM(D39:D39)</f>
        <v>0</v>
      </c>
      <c r="F39" s="716"/>
      <c r="G39" s="717"/>
      <c r="H39" s="698">
        <f>SUM(G39:G39)</f>
        <v>0</v>
      </c>
      <c r="I39" s="716"/>
      <c r="J39" s="717"/>
      <c r="K39" s="698">
        <f>SUM(J39:J39)</f>
        <v>0</v>
      </c>
      <c r="L39" s="716"/>
      <c r="M39" s="717"/>
      <c r="N39" s="698">
        <f>SUM(M39:M39)</f>
        <v>0</v>
      </c>
      <c r="O39" s="716">
        <v>0</v>
      </c>
      <c r="P39" s="699">
        <v>0</v>
      </c>
      <c r="Q39" s="718">
        <f>P39</f>
        <v>0</v>
      </c>
      <c r="R39" s="693">
        <f>Q39-P39</f>
        <v>0</v>
      </c>
    </row>
    <row r="40" spans="1:18" x14ac:dyDescent="0.35">
      <c r="A40" s="734" t="s">
        <v>102</v>
      </c>
      <c r="B40" s="735">
        <f t="shared" ref="B40:H40" si="16">SUM(B36:B39)</f>
        <v>2916083</v>
      </c>
      <c r="C40" s="736">
        <f t="shared" si="16"/>
        <v>12083333</v>
      </c>
      <c r="D40" s="736">
        <f t="shared" si="16"/>
        <v>15627537</v>
      </c>
      <c r="E40" s="735">
        <f t="shared" si="16"/>
        <v>15627537</v>
      </c>
      <c r="F40" s="736">
        <f t="shared" si="16"/>
        <v>15450000</v>
      </c>
      <c r="G40" s="736">
        <f t="shared" si="16"/>
        <v>22418966.916666664</v>
      </c>
      <c r="H40" s="735">
        <f t="shared" si="16"/>
        <v>22418966.916666664</v>
      </c>
      <c r="I40" s="736">
        <f>SUM(I36:I39)</f>
        <v>26451110.568333335</v>
      </c>
      <c r="J40" s="736">
        <f>SUM(J36:J39)</f>
        <v>42042850</v>
      </c>
      <c r="K40" s="735">
        <f t="shared" ref="K40" si="17">SUM(K36:K39)</f>
        <v>42042850</v>
      </c>
      <c r="L40" s="736">
        <f>SUM(L36:L39)</f>
        <v>28006968.896666665</v>
      </c>
      <c r="M40" s="736">
        <f>SUM(M36:M39)</f>
        <v>40376068.460000001</v>
      </c>
      <c r="N40" s="735">
        <f t="shared" ref="N40" si="18">SUM(N36:N39)</f>
        <v>40376068.460000001</v>
      </c>
      <c r="O40" s="737">
        <f>SUM(O36:O39)</f>
        <v>20970990.699999999</v>
      </c>
      <c r="P40" s="736">
        <f>SUM(P36:P39)</f>
        <v>20970990.699999999</v>
      </c>
      <c r="Q40" s="736">
        <f t="shared" ref="Q40:R40" si="19">SUM(Q36:Q39)</f>
        <v>20970990.699999999</v>
      </c>
      <c r="R40" s="735">
        <f t="shared" si="19"/>
        <v>0</v>
      </c>
    </row>
    <row r="41" spans="1:18" x14ac:dyDescent="0.35">
      <c r="A41" s="738"/>
      <c r="B41" s="709"/>
      <c r="C41" s="713"/>
      <c r="D41" s="711"/>
      <c r="E41" s="712"/>
      <c r="F41" s="713"/>
      <c r="G41" s="711"/>
      <c r="H41" s="712"/>
      <c r="I41" s="710"/>
      <c r="J41" s="711"/>
      <c r="K41" s="712"/>
      <c r="L41" s="710"/>
      <c r="M41" s="711"/>
      <c r="N41" s="712"/>
      <c r="O41" s="710"/>
      <c r="P41" s="699"/>
      <c r="Q41" s="713"/>
      <c r="R41" s="709"/>
    </row>
    <row r="42" spans="1:18" x14ac:dyDescent="0.35">
      <c r="A42" s="739" t="s">
        <v>104</v>
      </c>
      <c r="B42" s="715">
        <v>50000</v>
      </c>
      <c r="C42" s="718">
        <v>50000</v>
      </c>
      <c r="D42" s="717">
        <v>50000</v>
      </c>
      <c r="E42" s="740">
        <f>SUM(D42:D42)</f>
        <v>50000</v>
      </c>
      <c r="F42" s="718">
        <v>50000</v>
      </c>
      <c r="G42" s="717">
        <v>50000</v>
      </c>
      <c r="H42" s="740">
        <f>SUM(G42:G42)</f>
        <v>50000</v>
      </c>
      <c r="I42" s="718">
        <v>50000</v>
      </c>
      <c r="J42" s="717">
        <v>50000</v>
      </c>
      <c r="K42" s="740">
        <f>SUM(J42:J42)</f>
        <v>50000</v>
      </c>
      <c r="L42" s="718">
        <v>50000</v>
      </c>
      <c r="M42" s="717">
        <v>50000</v>
      </c>
      <c r="N42" s="740">
        <f>SUM(M42:M42)</f>
        <v>50000</v>
      </c>
      <c r="O42" s="696">
        <v>50000</v>
      </c>
      <c r="P42" s="699">
        <v>50000</v>
      </c>
      <c r="Q42" s="718"/>
      <c r="R42" s="693">
        <f>Q42-P42</f>
        <v>-50000</v>
      </c>
    </row>
    <row r="43" spans="1:18" x14ac:dyDescent="0.35">
      <c r="A43" s="739" t="s">
        <v>103</v>
      </c>
      <c r="B43" s="715"/>
      <c r="C43" s="718"/>
      <c r="D43" s="717"/>
      <c r="E43" s="698">
        <f>SUM(D43:D43)</f>
        <v>0</v>
      </c>
      <c r="F43" s="718"/>
      <c r="G43" s="717">
        <v>947255.96999999881</v>
      </c>
      <c r="H43" s="717">
        <f>SUM(G43:G43)</f>
        <v>947255.96999999881</v>
      </c>
      <c r="I43" s="716">
        <v>5000000</v>
      </c>
      <c r="J43" s="717">
        <v>5636426</v>
      </c>
      <c r="K43" s="698">
        <f>SUM(J43:J43)</f>
        <v>5636426</v>
      </c>
      <c r="L43" s="718">
        <v>5867147</v>
      </c>
      <c r="M43" s="717">
        <v>5636425.6300000399</v>
      </c>
      <c r="N43" s="698">
        <f>SUM(M43:M43)</f>
        <v>5636425.6300000399</v>
      </c>
      <c r="O43" s="699">
        <v>5636426</v>
      </c>
      <c r="P43" s="699">
        <v>5636426</v>
      </c>
      <c r="Q43" s="718"/>
      <c r="R43" s="693">
        <f>Q43-P43</f>
        <v>-5636426</v>
      </c>
    </row>
    <row r="44" spans="1:18" x14ac:dyDescent="0.35">
      <c r="A44" s="719" t="s">
        <v>774</v>
      </c>
      <c r="B44" s="720"/>
      <c r="C44" s="724"/>
      <c r="D44" s="722"/>
      <c r="E44" s="723"/>
      <c r="F44" s="724"/>
      <c r="G44" s="722"/>
      <c r="H44" s="723"/>
      <c r="I44" s="724"/>
      <c r="J44" s="722"/>
      <c r="K44" s="723"/>
      <c r="L44" s="724"/>
      <c r="M44" s="722"/>
      <c r="N44" s="723"/>
      <c r="O44" s="721"/>
      <c r="P44" s="702"/>
      <c r="Q44" s="724">
        <f>5636426+50000</f>
        <v>5686426</v>
      </c>
      <c r="R44" s="725">
        <f>Q44-P44</f>
        <v>5686426</v>
      </c>
    </row>
    <row r="45" spans="1:18" x14ac:dyDescent="0.35">
      <c r="A45" s="741" t="s">
        <v>105</v>
      </c>
      <c r="B45" s="742">
        <f>SUM(B42:B43)</f>
        <v>50000</v>
      </c>
      <c r="C45" s="743">
        <f>SUM(C42:C43)</f>
        <v>50000</v>
      </c>
      <c r="D45" s="743">
        <f>SUM(D42:D43)</f>
        <v>50000</v>
      </c>
      <c r="E45" s="742">
        <f t="shared" ref="E45:N45" si="20">SUM(E42:E43)</f>
        <v>50000</v>
      </c>
      <c r="F45" s="743">
        <f t="shared" si="20"/>
        <v>50000</v>
      </c>
      <c r="G45" s="743">
        <f t="shared" si="20"/>
        <v>997255.96999999881</v>
      </c>
      <c r="H45" s="742">
        <f t="shared" si="20"/>
        <v>997255.96999999881</v>
      </c>
      <c r="I45" s="743">
        <f t="shared" si="20"/>
        <v>5050000</v>
      </c>
      <c r="J45" s="743">
        <f t="shared" si="20"/>
        <v>5686426</v>
      </c>
      <c r="K45" s="742">
        <f t="shared" si="20"/>
        <v>5686426</v>
      </c>
      <c r="L45" s="743">
        <f t="shared" si="20"/>
        <v>5917147</v>
      </c>
      <c r="M45" s="743">
        <f t="shared" si="20"/>
        <v>5686425.6300000399</v>
      </c>
      <c r="N45" s="742">
        <f t="shared" si="20"/>
        <v>5686425.6300000399</v>
      </c>
      <c r="O45" s="743">
        <f>SUM(O42:O44)</f>
        <v>5686426</v>
      </c>
      <c r="P45" s="743">
        <f>SUM(P42:P44)</f>
        <v>5686426</v>
      </c>
      <c r="Q45" s="743">
        <f>SUM(Q42:Q44)</f>
        <v>5686426</v>
      </c>
      <c r="R45" s="742">
        <f>SUM(R42:R44)</f>
        <v>0</v>
      </c>
    </row>
    <row r="46" spans="1:18" x14ac:dyDescent="0.35">
      <c r="A46" s="738"/>
      <c r="B46" s="709"/>
      <c r="C46" s="713"/>
      <c r="D46" s="711"/>
      <c r="E46" s="712"/>
      <c r="F46" s="713"/>
      <c r="G46" s="711"/>
      <c r="H46" s="712"/>
      <c r="I46" s="710"/>
      <c r="J46" s="711"/>
      <c r="K46" s="712"/>
      <c r="L46" s="710"/>
      <c r="M46" s="711"/>
      <c r="N46" s="712"/>
      <c r="O46" s="710"/>
      <c r="P46" s="744"/>
      <c r="Q46" s="713"/>
      <c r="R46" s="709"/>
    </row>
    <row r="47" spans="1:18" s="36" customFormat="1" ht="15" thickBot="1" x14ac:dyDescent="0.4">
      <c r="A47" s="728" t="s">
        <v>106</v>
      </c>
      <c r="B47" s="729">
        <f t="shared" ref="B47:H47" si="21">B45+B40</f>
        <v>2966083</v>
      </c>
      <c r="C47" s="730">
        <f t="shared" si="21"/>
        <v>12133333</v>
      </c>
      <c r="D47" s="730">
        <f t="shared" si="21"/>
        <v>15677537</v>
      </c>
      <c r="E47" s="729">
        <f t="shared" si="21"/>
        <v>15677537</v>
      </c>
      <c r="F47" s="730">
        <f t="shared" si="21"/>
        <v>15500000</v>
      </c>
      <c r="G47" s="730">
        <f t="shared" si="21"/>
        <v>23416222.886666663</v>
      </c>
      <c r="H47" s="729">
        <f t="shared" si="21"/>
        <v>23416222.886666663</v>
      </c>
      <c r="I47" s="730">
        <f>I45+I40</f>
        <v>31501110.568333335</v>
      </c>
      <c r="J47" s="730">
        <f>J45+J40</f>
        <v>47729276</v>
      </c>
      <c r="K47" s="729">
        <f t="shared" ref="K47" si="22">K45+K40</f>
        <v>47729276</v>
      </c>
      <c r="L47" s="730">
        <f>L45+L40</f>
        <v>33924115.896666661</v>
      </c>
      <c r="M47" s="730">
        <f>M45+M40</f>
        <v>46062494.090000041</v>
      </c>
      <c r="N47" s="729">
        <f t="shared" ref="N47" si="23">N45+N40</f>
        <v>46062494.090000041</v>
      </c>
      <c r="O47" s="730">
        <f>O45+O40</f>
        <v>26657416.699999999</v>
      </c>
      <c r="P47" s="730">
        <f>P45+P40</f>
        <v>26657416.699999999</v>
      </c>
      <c r="Q47" s="730">
        <f t="shared" ref="Q47:R47" si="24">Q45+Q40</f>
        <v>26657416.699999999</v>
      </c>
      <c r="R47" s="729">
        <f t="shared" si="24"/>
        <v>0</v>
      </c>
    </row>
    <row r="48" spans="1:18" ht="15.75" customHeight="1" thickTop="1" x14ac:dyDescent="0.35">
      <c r="A48" s="745"/>
      <c r="B48" s="746">
        <f t="shared" ref="B48:Q48" si="25">B25-B47</f>
        <v>0</v>
      </c>
      <c r="C48" s="747">
        <f t="shared" si="25"/>
        <v>0</v>
      </c>
      <c r="D48" s="747">
        <f t="shared" si="25"/>
        <v>0</v>
      </c>
      <c r="E48" s="748">
        <f t="shared" si="25"/>
        <v>0</v>
      </c>
      <c r="F48" s="747">
        <f t="shared" si="25"/>
        <v>0</v>
      </c>
      <c r="G48" s="747">
        <f t="shared" si="25"/>
        <v>3.7252902984619141E-8</v>
      </c>
      <c r="H48" s="748">
        <f t="shared" si="25"/>
        <v>3.7252902984619141E-8</v>
      </c>
      <c r="I48" s="747">
        <f t="shared" si="25"/>
        <v>0.2857142835855484</v>
      </c>
      <c r="J48" s="747">
        <f t="shared" si="25"/>
        <v>0</v>
      </c>
      <c r="K48" s="748">
        <f t="shared" si="25"/>
        <v>0</v>
      </c>
      <c r="L48" s="747">
        <f t="shared" si="25"/>
        <v>0.48041797429323196</v>
      </c>
      <c r="M48" s="747">
        <f t="shared" si="25"/>
        <v>1.9999966025352478E-2</v>
      </c>
      <c r="N48" s="748">
        <f t="shared" si="25"/>
        <v>1.9999966025352478E-2</v>
      </c>
      <c r="O48" s="749">
        <f t="shared" si="25"/>
        <v>-0.37000000104308128</v>
      </c>
      <c r="P48" s="750">
        <f t="shared" si="25"/>
        <v>-0.37000000104308128</v>
      </c>
      <c r="Q48" s="750">
        <f t="shared" si="25"/>
        <v>-0.37000000104308128</v>
      </c>
      <c r="R48" s="751"/>
    </row>
    <row r="49" spans="1:18" x14ac:dyDescent="0.35">
      <c r="A49" s="752"/>
      <c r="C49" s="636"/>
      <c r="E49" s="637"/>
      <c r="I49" s="636"/>
      <c r="L49" s="636"/>
      <c r="O49" s="636"/>
      <c r="R49" s="753"/>
    </row>
    <row r="50" spans="1:18" x14ac:dyDescent="0.35">
      <c r="A50" s="754" t="s">
        <v>107</v>
      </c>
      <c r="B50" s="755">
        <f t="shared" ref="B50:K50" si="26">B20/B36</f>
        <v>1.017146288360105</v>
      </c>
      <c r="C50" s="756">
        <f t="shared" si="26"/>
        <v>1.0041379311486325</v>
      </c>
      <c r="D50" s="756">
        <f t="shared" si="26"/>
        <v>1.003199480506749</v>
      </c>
      <c r="E50" s="755">
        <f t="shared" si="26"/>
        <v>1.003199480506749</v>
      </c>
      <c r="F50" s="756">
        <f t="shared" si="26"/>
        <v>1.0032362459546926</v>
      </c>
      <c r="G50" s="756">
        <f t="shared" si="26"/>
        <v>1.0444826906479201</v>
      </c>
      <c r="H50" s="755">
        <f t="shared" si="26"/>
        <v>1.0444826906479201</v>
      </c>
      <c r="I50" s="756">
        <f t="shared" si="26"/>
        <v>1.1909182706211221</v>
      </c>
      <c r="J50" s="756">
        <f t="shared" si="26"/>
        <v>1.2358660865139057</v>
      </c>
      <c r="K50" s="755">
        <f t="shared" si="26"/>
        <v>1.2358660865139057</v>
      </c>
      <c r="L50" s="756"/>
      <c r="M50" s="756">
        <f>M20/M36</f>
        <v>1.1398274949824079</v>
      </c>
      <c r="N50" s="755">
        <f>N20/N36</f>
        <v>1.1398274949824079</v>
      </c>
      <c r="O50" s="756">
        <f>O20/O36</f>
        <v>1.2696378507287212</v>
      </c>
      <c r="P50" s="756">
        <f>P20/P36</f>
        <v>1.2696378507287212</v>
      </c>
      <c r="Q50" s="756">
        <f>Q20/Q36</f>
        <v>1.2696378507287212</v>
      </c>
      <c r="R50" s="757"/>
    </row>
    <row r="51" spans="1:18" x14ac:dyDescent="0.35">
      <c r="A51" s="758" t="s">
        <v>108</v>
      </c>
      <c r="B51" s="759">
        <f t="shared" ref="B51:K51" si="27">B33/B25</f>
        <v>0</v>
      </c>
      <c r="C51" s="760">
        <f t="shared" si="27"/>
        <v>0</v>
      </c>
      <c r="D51" s="760">
        <f t="shared" si="27"/>
        <v>0</v>
      </c>
      <c r="E51" s="759">
        <f t="shared" si="27"/>
        <v>0</v>
      </c>
      <c r="F51" s="760">
        <f t="shared" si="27"/>
        <v>0</v>
      </c>
      <c r="G51" s="760">
        <f t="shared" si="27"/>
        <v>0.17615347359666222</v>
      </c>
      <c r="H51" s="759">
        <f t="shared" si="27"/>
        <v>0.17615347359666222</v>
      </c>
      <c r="I51" s="760">
        <f t="shared" si="27"/>
        <v>0.16835523752072895</v>
      </c>
      <c r="J51" s="760">
        <f t="shared" si="27"/>
        <v>8.6421780208859655E-2</v>
      </c>
      <c r="K51" s="759">
        <f t="shared" si="27"/>
        <v>8.6421780208859655E-2</v>
      </c>
      <c r="L51" s="760"/>
      <c r="M51" s="760">
        <f>M33/M25</f>
        <v>0</v>
      </c>
      <c r="N51" s="759">
        <f>N33/N25</f>
        <v>0</v>
      </c>
      <c r="O51" s="760">
        <f>O33/O25</f>
        <v>0</v>
      </c>
      <c r="P51" s="760">
        <f>P33/P25</f>
        <v>0</v>
      </c>
      <c r="Q51" s="760">
        <f>Q33/Q25</f>
        <v>0</v>
      </c>
      <c r="R51" s="761"/>
    </row>
    <row r="52" spans="1:18" x14ac:dyDescent="0.35">
      <c r="C52" s="641"/>
      <c r="R52" s="433"/>
    </row>
  </sheetData>
  <mergeCells count="6">
    <mergeCell ref="O8:R8"/>
    <mergeCell ref="C9:E9"/>
    <mergeCell ref="F9:H9"/>
    <mergeCell ref="I9:K9"/>
    <mergeCell ref="L9:N9"/>
    <mergeCell ref="O9:R9"/>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59999389629810485"/>
    <pageSetUpPr fitToPage="1"/>
  </sheetPr>
  <dimension ref="A1:AI49"/>
  <sheetViews>
    <sheetView showGridLines="0" view="pageBreakPreview" topLeftCell="A7" zoomScaleNormal="100" zoomScaleSheetLayoutView="100" workbookViewId="0">
      <pane xSplit="1" ySplit="4" topLeftCell="F11" activePane="bottomRight" state="frozen"/>
      <selection activeCell="A7" sqref="A7"/>
      <selection pane="topRight" activeCell="B7" sqref="B7"/>
      <selection pane="bottomLeft" activeCell="A11" sqref="A11"/>
      <selection pane="bottomRight" activeCell="S51" sqref="S51"/>
    </sheetView>
  </sheetViews>
  <sheetFormatPr defaultColWidth="9.1796875" defaultRowHeight="14.5" outlineLevelRow="1" x14ac:dyDescent="0.35"/>
  <cols>
    <col min="1" max="1" width="38.81640625" style="19" customWidth="1"/>
    <col min="2" max="2" width="16.81640625" style="19" customWidth="1"/>
    <col min="3" max="3" width="0.81640625" style="19" customWidth="1"/>
    <col min="4" max="4" width="16.81640625" style="19" customWidth="1"/>
    <col min="5" max="5" width="19.453125" style="19" customWidth="1"/>
    <col min="6" max="6" width="0.81640625" style="19" customWidth="1"/>
    <col min="7" max="7" width="19.81640625" style="19" hidden="1" customWidth="1"/>
    <col min="8" max="9" width="17" style="19" hidden="1" customWidth="1"/>
    <col min="10" max="11" width="19.453125" style="19" customWidth="1"/>
    <col min="12" max="18" width="19.453125" style="433" customWidth="1"/>
    <col min="19" max="19" width="19.453125" style="19" customWidth="1"/>
    <col min="20" max="20" width="9.1796875" style="19"/>
    <col min="21" max="21" width="13.453125" style="19" bestFit="1" customWidth="1"/>
    <col min="22" max="22" width="11.453125" style="19" customWidth="1"/>
    <col min="23" max="24" width="9.1796875" style="19" hidden="1" customWidth="1"/>
    <col min="25" max="32" width="9.1796875" style="19"/>
    <col min="33" max="33" width="24.81640625" style="19" bestFit="1" customWidth="1"/>
    <col min="34" max="34" width="9.1796875" style="19"/>
    <col min="35" max="35" width="26" style="19" bestFit="1" customWidth="1"/>
    <col min="36" max="16384" width="9.1796875" style="19"/>
  </cols>
  <sheetData>
    <row r="1" spans="1:35" hidden="1" outlineLevel="1" x14ac:dyDescent="0.35"/>
    <row r="2" spans="1:35" hidden="1" outlineLevel="1" x14ac:dyDescent="0.35">
      <c r="A2" s="9"/>
      <c r="B2" s="20" t="s">
        <v>63</v>
      </c>
      <c r="C2" s="20"/>
      <c r="D2" s="20" t="s">
        <v>64</v>
      </c>
      <c r="E2" s="20"/>
      <c r="F2" s="20"/>
      <c r="G2" s="20"/>
      <c r="H2" s="20"/>
      <c r="I2" s="20"/>
      <c r="J2" s="20"/>
      <c r="K2" s="19" t="s">
        <v>65</v>
      </c>
      <c r="L2" s="434"/>
      <c r="M2" s="434"/>
      <c r="N2" s="433" t="s">
        <v>65</v>
      </c>
      <c r="O2" s="434"/>
      <c r="P2" s="433" t="s">
        <v>65</v>
      </c>
      <c r="Q2" s="433" t="s">
        <v>65</v>
      </c>
      <c r="R2" s="433" t="s">
        <v>65</v>
      </c>
      <c r="S2" s="19" t="s">
        <v>65</v>
      </c>
    </row>
    <row r="3" spans="1:35" hidden="1" outlineLevel="1" x14ac:dyDescent="0.35">
      <c r="B3" s="20" t="s">
        <v>66</v>
      </c>
      <c r="C3" s="20"/>
      <c r="D3" s="20" t="s">
        <v>67</v>
      </c>
      <c r="E3" s="20"/>
      <c r="F3" s="20"/>
      <c r="G3" s="20"/>
      <c r="H3" s="20"/>
      <c r="I3" s="20"/>
      <c r="J3" s="20"/>
      <c r="K3" s="20" t="s">
        <v>68</v>
      </c>
      <c r="L3" s="434"/>
      <c r="M3" s="434"/>
      <c r="N3" s="434" t="s">
        <v>68</v>
      </c>
      <c r="O3" s="434"/>
      <c r="P3" s="434" t="s">
        <v>68</v>
      </c>
      <c r="Q3" s="434" t="s">
        <v>68</v>
      </c>
      <c r="R3" s="434" t="s">
        <v>68</v>
      </c>
      <c r="S3" s="20" t="s">
        <v>68</v>
      </c>
    </row>
    <row r="4" spans="1:35" hidden="1" outlineLevel="1" x14ac:dyDescent="0.35">
      <c r="B4" s="20" t="s">
        <v>69</v>
      </c>
      <c r="C4" s="20"/>
      <c r="D4" s="20" t="s">
        <v>69</v>
      </c>
      <c r="E4" s="20"/>
      <c r="F4" s="20"/>
      <c r="G4" s="20"/>
      <c r="H4" s="20"/>
      <c r="I4" s="20"/>
      <c r="J4" s="20"/>
      <c r="K4" s="20" t="s">
        <v>69</v>
      </c>
      <c r="L4" s="434"/>
      <c r="M4" s="434"/>
      <c r="N4" s="434" t="s">
        <v>69</v>
      </c>
      <c r="O4" s="434"/>
      <c r="P4" s="434" t="s">
        <v>69</v>
      </c>
      <c r="Q4" s="434" t="s">
        <v>69</v>
      </c>
      <c r="R4" s="434" t="s">
        <v>69</v>
      </c>
      <c r="S4" s="20" t="s">
        <v>69</v>
      </c>
      <c r="AG4" s="21" t="s">
        <v>70</v>
      </c>
      <c r="AI4" s="21" t="s">
        <v>71</v>
      </c>
    </row>
    <row r="5" spans="1:35" hidden="1" outlineLevel="1" x14ac:dyDescent="0.35"/>
    <row r="6" spans="1:35" hidden="1" outlineLevel="1" x14ac:dyDescent="0.35"/>
    <row r="7" spans="1:35" collapsed="1" x14ac:dyDescent="0.35"/>
    <row r="8" spans="1:35" x14ac:dyDescent="0.35">
      <c r="A8" s="11" t="s">
        <v>382</v>
      </c>
      <c r="B8" s="22"/>
      <c r="C8" s="22"/>
      <c r="D8" s="22"/>
      <c r="E8" s="22"/>
      <c r="F8" s="22"/>
      <c r="G8" s="22"/>
      <c r="H8" s="22"/>
      <c r="I8" s="22"/>
      <c r="J8" s="22"/>
      <c r="K8" s="22"/>
      <c r="L8" s="435"/>
      <c r="M8" s="435"/>
      <c r="N8" s="435"/>
      <c r="O8" s="435"/>
      <c r="P8" s="436"/>
      <c r="Q8" s="436"/>
      <c r="R8" s="436"/>
      <c r="S8" s="23"/>
    </row>
    <row r="9" spans="1:35" x14ac:dyDescent="0.35">
      <c r="A9" s="24"/>
      <c r="B9" s="24"/>
      <c r="C9" s="24"/>
      <c r="D9" s="24"/>
      <c r="E9" s="25"/>
      <c r="F9" s="24"/>
      <c r="G9" s="25"/>
      <c r="H9" s="25"/>
      <c r="I9" s="25"/>
      <c r="J9" s="25"/>
      <c r="K9" s="25"/>
      <c r="L9" s="437"/>
      <c r="M9" s="437"/>
      <c r="N9" s="437"/>
      <c r="O9" s="437"/>
      <c r="P9" s="437"/>
      <c r="Q9" s="437"/>
      <c r="R9" s="437"/>
      <c r="S9" s="25"/>
    </row>
    <row r="10" spans="1:35" s="29" customFormat="1" ht="29" x14ac:dyDescent="0.35">
      <c r="A10" s="26" t="s">
        <v>72</v>
      </c>
      <c r="B10" s="27" t="s">
        <v>73</v>
      </c>
      <c r="C10" s="28"/>
      <c r="D10" s="28" t="s">
        <v>74</v>
      </c>
      <c r="E10" s="28" t="s">
        <v>75</v>
      </c>
      <c r="F10" s="28"/>
      <c r="G10" s="28" t="s">
        <v>76</v>
      </c>
      <c r="H10" s="28" t="s">
        <v>77</v>
      </c>
      <c r="I10" s="28" t="s">
        <v>78</v>
      </c>
      <c r="J10" s="28" t="s">
        <v>79</v>
      </c>
      <c r="K10" s="27" t="s">
        <v>80</v>
      </c>
      <c r="L10" s="439" t="s">
        <v>557</v>
      </c>
      <c r="M10" s="439" t="s">
        <v>81</v>
      </c>
      <c r="N10" s="438" t="s">
        <v>556</v>
      </c>
      <c r="O10" s="439" t="s">
        <v>559</v>
      </c>
      <c r="P10" s="438" t="s">
        <v>558</v>
      </c>
      <c r="Q10" s="438" t="s">
        <v>560</v>
      </c>
      <c r="R10" s="438" t="s">
        <v>561</v>
      </c>
      <c r="S10" s="27" t="s">
        <v>562</v>
      </c>
    </row>
    <row r="11" spans="1:35" x14ac:dyDescent="0.35">
      <c r="A11" s="30"/>
      <c r="B11" s="31"/>
      <c r="C11" s="31"/>
      <c r="D11" s="31"/>
      <c r="E11" s="31"/>
      <c r="F11" s="31"/>
      <c r="G11" s="31"/>
      <c r="H11" s="31"/>
      <c r="I11" s="31"/>
      <c r="J11" s="31"/>
      <c r="K11" s="31"/>
      <c r="L11" s="440"/>
      <c r="M11" s="440"/>
      <c r="N11" s="440"/>
      <c r="O11" s="440"/>
      <c r="P11" s="440"/>
      <c r="Q11" s="440"/>
      <c r="R11" s="440"/>
      <c r="S11" s="31"/>
    </row>
    <row r="12" spans="1:35" s="36" customFormat="1" x14ac:dyDescent="0.35">
      <c r="A12" s="32" t="s">
        <v>82</v>
      </c>
      <c r="B12" s="33">
        <v>1450752</v>
      </c>
      <c r="C12" s="34"/>
      <c r="D12" s="34">
        <v>10383333</v>
      </c>
      <c r="E12" s="34">
        <v>11381608</v>
      </c>
      <c r="F12" s="34"/>
      <c r="G12" s="34">
        <v>15781640</v>
      </c>
      <c r="H12" s="34"/>
      <c r="I12" s="34"/>
      <c r="J12" s="34"/>
      <c r="K12" s="34"/>
      <c r="L12" s="442"/>
      <c r="M12" s="441"/>
      <c r="N12" s="441"/>
      <c r="O12" s="442"/>
      <c r="P12" s="442"/>
      <c r="Q12" s="442"/>
      <c r="R12" s="442"/>
      <c r="S12" s="35"/>
    </row>
    <row r="13" spans="1:35" s="41" customFormat="1" x14ac:dyDescent="0.35">
      <c r="A13" s="37" t="s">
        <v>83</v>
      </c>
      <c r="B13" s="38">
        <v>0</v>
      </c>
      <c r="C13" s="39"/>
      <c r="D13" s="39">
        <v>0</v>
      </c>
      <c r="E13" s="39">
        <v>0</v>
      </c>
      <c r="F13" s="39"/>
      <c r="G13" s="39">
        <v>0</v>
      </c>
      <c r="H13" s="39"/>
      <c r="I13" s="39"/>
      <c r="J13" s="39"/>
      <c r="K13" s="39"/>
      <c r="L13" s="444"/>
      <c r="M13" s="443"/>
      <c r="N13" s="443"/>
      <c r="O13" s="444"/>
      <c r="P13" s="444"/>
      <c r="Q13" s="444"/>
      <c r="R13" s="444"/>
      <c r="S13" s="40"/>
    </row>
    <row r="14" spans="1:35" s="36" customFormat="1" x14ac:dyDescent="0.35">
      <c r="A14" s="42" t="s">
        <v>84</v>
      </c>
      <c r="B14" s="43">
        <f>SUM(B12:B13)</f>
        <v>1450752</v>
      </c>
      <c r="C14" s="43">
        <f>SUM(C12:C13)</f>
        <v>0</v>
      </c>
      <c r="D14" s="43">
        <f>SUM(D12:D13)</f>
        <v>10383333</v>
      </c>
      <c r="E14" s="43">
        <v>11381608</v>
      </c>
      <c r="F14" s="43">
        <v>0</v>
      </c>
      <c r="G14" s="43">
        <v>15781640</v>
      </c>
      <c r="H14" s="43">
        <v>0</v>
      </c>
      <c r="I14" s="43">
        <v>0</v>
      </c>
      <c r="J14" s="43"/>
      <c r="K14" s="43"/>
      <c r="L14" s="445"/>
      <c r="M14" s="445"/>
      <c r="N14" s="445"/>
      <c r="O14" s="445"/>
      <c r="P14" s="445"/>
      <c r="Q14" s="445"/>
      <c r="R14" s="445"/>
      <c r="S14" s="43"/>
    </row>
    <row r="15" spans="1:35" s="36" customFormat="1" x14ac:dyDescent="0.35">
      <c r="A15" s="42"/>
      <c r="B15" s="44"/>
      <c r="C15" s="44"/>
      <c r="D15" s="44"/>
      <c r="E15" s="44"/>
      <c r="F15" s="44"/>
      <c r="G15" s="44"/>
      <c r="H15" s="44"/>
      <c r="I15" s="44"/>
      <c r="J15" s="44"/>
      <c r="K15" s="44"/>
      <c r="L15" s="446"/>
      <c r="M15" s="446"/>
      <c r="N15" s="446"/>
      <c r="O15" s="446"/>
      <c r="P15" s="446"/>
      <c r="Q15" s="446"/>
      <c r="R15" s="446"/>
      <c r="S15" s="44"/>
    </row>
    <row r="16" spans="1:35" s="36" customFormat="1" x14ac:dyDescent="0.35">
      <c r="A16" s="42" t="s">
        <v>85</v>
      </c>
      <c r="B16" s="44">
        <v>1400000</v>
      </c>
      <c r="C16" s="44"/>
      <c r="D16" s="44">
        <v>1500000</v>
      </c>
      <c r="E16" s="44">
        <v>4086899</v>
      </c>
      <c r="F16" s="44"/>
      <c r="G16" s="44">
        <v>3319687</v>
      </c>
      <c r="H16" s="44"/>
      <c r="I16" s="44"/>
      <c r="J16" s="44"/>
      <c r="K16" s="44"/>
      <c r="L16" s="447"/>
      <c r="M16" s="446"/>
      <c r="N16" s="446"/>
      <c r="O16" s="447"/>
      <c r="P16" s="447"/>
      <c r="Q16" s="447"/>
      <c r="R16" s="447"/>
      <c r="S16" s="45"/>
    </row>
    <row r="17" spans="1:21" s="36" customFormat="1" x14ac:dyDescent="0.35">
      <c r="A17" s="42" t="s">
        <v>86</v>
      </c>
      <c r="B17" s="44">
        <v>115331</v>
      </c>
      <c r="C17" s="44"/>
      <c r="D17" s="44">
        <v>250000</v>
      </c>
      <c r="E17" s="44">
        <v>209030</v>
      </c>
      <c r="F17" s="44"/>
      <c r="G17" s="44">
        <v>300725</v>
      </c>
      <c r="H17" s="44"/>
      <c r="I17" s="44"/>
      <c r="J17" s="44"/>
      <c r="K17" s="44"/>
      <c r="L17" s="447"/>
      <c r="M17" s="446"/>
      <c r="N17" s="446"/>
      <c r="O17" s="447"/>
      <c r="P17" s="447"/>
      <c r="Q17" s="447"/>
      <c r="R17" s="447"/>
      <c r="S17" s="45"/>
    </row>
    <row r="18" spans="1:21" x14ac:dyDescent="0.35">
      <c r="A18" s="30" t="s">
        <v>87</v>
      </c>
      <c r="B18" s="46">
        <v>0</v>
      </c>
      <c r="C18" s="46"/>
      <c r="D18" s="46">
        <v>0</v>
      </c>
      <c r="E18" s="46">
        <v>0</v>
      </c>
      <c r="F18" s="46"/>
      <c r="G18" s="46"/>
      <c r="H18" s="46"/>
      <c r="I18" s="46"/>
      <c r="J18" s="46"/>
      <c r="K18" s="46"/>
      <c r="L18" s="449"/>
      <c r="M18" s="448"/>
      <c r="N18" s="448"/>
      <c r="O18" s="449"/>
      <c r="P18" s="449"/>
      <c r="Q18" s="449"/>
      <c r="R18" s="449"/>
      <c r="S18" s="47"/>
      <c r="U18" s="36"/>
    </row>
    <row r="19" spans="1:21" x14ac:dyDescent="0.35">
      <c r="A19" s="42" t="s">
        <v>88</v>
      </c>
      <c r="B19" s="44">
        <f>SUM(B14:B18)</f>
        <v>2966083</v>
      </c>
      <c r="C19" s="44">
        <f>SUM(C14:C18)</f>
        <v>0</v>
      </c>
      <c r="D19" s="44">
        <f>SUM(D14:D18)</f>
        <v>12133333</v>
      </c>
      <c r="E19" s="44">
        <v>15677537</v>
      </c>
      <c r="F19" s="44">
        <v>0</v>
      </c>
      <c r="G19" s="44">
        <v>19402052</v>
      </c>
      <c r="H19" s="44">
        <v>0</v>
      </c>
      <c r="I19" s="44">
        <v>0</v>
      </c>
      <c r="J19" s="44"/>
      <c r="K19" s="44"/>
      <c r="L19" s="446"/>
      <c r="M19" s="446"/>
      <c r="N19" s="446"/>
      <c r="O19" s="446"/>
      <c r="P19" s="446"/>
      <c r="Q19" s="446"/>
      <c r="R19" s="446"/>
      <c r="S19" s="44"/>
      <c r="U19" s="36"/>
    </row>
    <row r="20" spans="1:21" x14ac:dyDescent="0.35">
      <c r="A20" s="42"/>
      <c r="B20" s="44"/>
      <c r="C20" s="44"/>
      <c r="D20" s="44"/>
      <c r="E20" s="44"/>
      <c r="F20" s="44"/>
      <c r="G20" s="44"/>
      <c r="H20" s="44"/>
      <c r="I20" s="44"/>
      <c r="J20" s="44"/>
      <c r="K20" s="44"/>
      <c r="L20" s="446"/>
      <c r="M20" s="446"/>
      <c r="N20" s="446"/>
      <c r="O20" s="446"/>
      <c r="P20" s="446"/>
      <c r="Q20" s="446"/>
      <c r="R20" s="446"/>
      <c r="S20" s="44"/>
      <c r="U20" s="36"/>
    </row>
    <row r="21" spans="1:21" x14ac:dyDescent="0.35">
      <c r="A21" s="42" t="s">
        <v>89</v>
      </c>
      <c r="B21" s="44">
        <v>0</v>
      </c>
      <c r="C21" s="44"/>
      <c r="D21" s="44">
        <v>0</v>
      </c>
      <c r="E21" s="44">
        <v>0</v>
      </c>
      <c r="F21" s="44"/>
      <c r="G21" s="44">
        <v>0</v>
      </c>
      <c r="H21" s="44"/>
      <c r="I21" s="44"/>
      <c r="J21" s="44"/>
      <c r="K21" s="44"/>
      <c r="L21" s="447"/>
      <c r="M21" s="446"/>
      <c r="N21" s="446"/>
      <c r="O21" s="447"/>
      <c r="P21" s="447"/>
      <c r="Q21" s="447"/>
      <c r="R21" s="447"/>
      <c r="S21" s="45"/>
      <c r="U21" s="36"/>
    </row>
    <row r="22" spans="1:21" x14ac:dyDescent="0.35">
      <c r="A22" s="42" t="s">
        <v>90</v>
      </c>
      <c r="B22" s="44">
        <v>0</v>
      </c>
      <c r="C22" s="44"/>
      <c r="D22" s="44">
        <v>0</v>
      </c>
      <c r="E22" s="44">
        <v>0</v>
      </c>
      <c r="F22" s="44"/>
      <c r="G22" s="44">
        <v>0</v>
      </c>
      <c r="H22" s="44"/>
      <c r="I22" s="44"/>
      <c r="J22" s="44"/>
      <c r="K22" s="44"/>
      <c r="L22" s="447"/>
      <c r="M22" s="446"/>
      <c r="N22" s="446"/>
      <c r="O22" s="447"/>
      <c r="P22" s="447"/>
      <c r="Q22" s="447"/>
      <c r="R22" s="447"/>
      <c r="S22" s="45"/>
    </row>
    <row r="23" spans="1:21" x14ac:dyDescent="0.35">
      <c r="A23" s="42" t="s">
        <v>91</v>
      </c>
      <c r="B23" s="44">
        <v>0</v>
      </c>
      <c r="C23" s="44"/>
      <c r="D23" s="44">
        <v>0</v>
      </c>
      <c r="E23" s="44">
        <v>0</v>
      </c>
      <c r="F23" s="44"/>
      <c r="G23" s="44">
        <v>0</v>
      </c>
      <c r="H23" s="44"/>
      <c r="I23" s="44"/>
      <c r="J23" s="44"/>
      <c r="K23" s="44"/>
      <c r="L23" s="447"/>
      <c r="M23" s="446"/>
      <c r="N23" s="446"/>
      <c r="O23" s="447"/>
      <c r="P23" s="447"/>
      <c r="Q23" s="447"/>
      <c r="R23" s="447"/>
      <c r="S23" s="45"/>
    </row>
    <row r="24" spans="1:21" s="36" customFormat="1" ht="15" thickBot="1" x14ac:dyDescent="0.4">
      <c r="A24" s="48" t="s">
        <v>92</v>
      </c>
      <c r="B24" s="49">
        <f>SUM(B19:B23)</f>
        <v>2966083</v>
      </c>
      <c r="C24" s="50"/>
      <c r="D24" s="49">
        <f>SUM(D19:D23)</f>
        <v>12133333</v>
      </c>
      <c r="E24" s="49">
        <v>15677537</v>
      </c>
      <c r="F24" s="50"/>
      <c r="G24" s="49">
        <v>19402052</v>
      </c>
      <c r="H24" s="49">
        <v>0</v>
      </c>
      <c r="I24" s="49">
        <v>0</v>
      </c>
      <c r="J24" s="49"/>
      <c r="K24" s="49"/>
      <c r="L24" s="450"/>
      <c r="M24" s="450"/>
      <c r="N24" s="450"/>
      <c r="O24" s="450"/>
      <c r="P24" s="450"/>
      <c r="Q24" s="450"/>
      <c r="R24" s="450"/>
      <c r="S24" s="49"/>
    </row>
    <row r="25" spans="1:21" ht="15" thickTop="1" x14ac:dyDescent="0.35">
      <c r="A25" s="30"/>
      <c r="B25" s="31"/>
      <c r="C25" s="31"/>
      <c r="D25" s="31"/>
      <c r="E25" s="31"/>
      <c r="F25" s="31"/>
      <c r="G25" s="31"/>
      <c r="H25" s="31"/>
      <c r="I25" s="31"/>
      <c r="J25" s="31"/>
      <c r="K25" s="31"/>
      <c r="L25" s="440"/>
      <c r="M25" s="440"/>
      <c r="N25" s="440"/>
      <c r="O25" s="440"/>
      <c r="P25" s="440"/>
      <c r="Q25" s="440"/>
      <c r="R25" s="440"/>
      <c r="S25" s="31"/>
    </row>
    <row r="26" spans="1:21" x14ac:dyDescent="0.35">
      <c r="A26" s="42" t="s">
        <v>93</v>
      </c>
      <c r="B26" s="44">
        <v>0</v>
      </c>
      <c r="C26" s="44"/>
      <c r="D26" s="44">
        <v>0</v>
      </c>
      <c r="E26" s="44">
        <v>137611</v>
      </c>
      <c r="F26" s="44"/>
      <c r="G26" s="44">
        <v>867767</v>
      </c>
      <c r="H26" s="44"/>
      <c r="I26" s="44"/>
      <c r="J26" s="44"/>
      <c r="K26" s="44"/>
      <c r="L26" s="447"/>
      <c r="M26" s="446"/>
      <c r="N26" s="446"/>
      <c r="O26" s="447"/>
      <c r="P26" s="447"/>
      <c r="Q26" s="447"/>
      <c r="R26" s="447"/>
      <c r="S26" s="45"/>
    </row>
    <row r="27" spans="1:21" x14ac:dyDescent="0.35">
      <c r="A27" s="42" t="s">
        <v>94</v>
      </c>
      <c r="B27" s="51">
        <v>1868230</v>
      </c>
      <c r="C27" s="51"/>
      <c r="D27" s="51">
        <v>2000000</v>
      </c>
      <c r="E27" s="51">
        <v>5894847</v>
      </c>
      <c r="F27" s="51"/>
      <c r="G27" s="51">
        <v>8908754</v>
      </c>
      <c r="H27" s="51"/>
      <c r="I27" s="51"/>
      <c r="J27" s="51"/>
      <c r="K27" s="51"/>
      <c r="L27" s="452"/>
      <c r="M27" s="451"/>
      <c r="N27" s="451"/>
      <c r="O27" s="452"/>
      <c r="P27" s="452"/>
      <c r="Q27" s="452"/>
      <c r="R27" s="452"/>
      <c r="S27" s="52"/>
    </row>
    <row r="28" spans="1:21" x14ac:dyDescent="0.35">
      <c r="A28" s="42" t="s">
        <v>95</v>
      </c>
      <c r="B28" s="51">
        <v>0</v>
      </c>
      <c r="C28" s="51"/>
      <c r="D28" s="51">
        <v>0</v>
      </c>
      <c r="E28" s="51">
        <v>0</v>
      </c>
      <c r="F28" s="51"/>
      <c r="G28" s="51">
        <v>245906</v>
      </c>
      <c r="H28" s="51"/>
      <c r="I28" s="51"/>
      <c r="J28" s="51"/>
      <c r="K28" s="51"/>
      <c r="L28" s="452"/>
      <c r="M28" s="451"/>
      <c r="N28" s="451"/>
      <c r="O28" s="452"/>
      <c r="P28" s="452"/>
      <c r="Q28" s="452"/>
      <c r="R28" s="452"/>
      <c r="S28" s="52"/>
    </row>
    <row r="29" spans="1:21" x14ac:dyDescent="0.35">
      <c r="A29" s="42" t="s">
        <v>96</v>
      </c>
      <c r="B29" s="51">
        <v>980389</v>
      </c>
      <c r="C29" s="51"/>
      <c r="D29" s="51">
        <v>9833333</v>
      </c>
      <c r="E29" s="51">
        <v>9345728</v>
      </c>
      <c r="F29" s="51"/>
      <c r="G29" s="51">
        <v>9127699</v>
      </c>
      <c r="H29" s="51"/>
      <c r="I29" s="51"/>
      <c r="J29" s="51"/>
      <c r="K29" s="51"/>
      <c r="L29" s="452"/>
      <c r="M29" s="451"/>
      <c r="N29" s="451"/>
      <c r="O29" s="452"/>
      <c r="P29" s="452"/>
      <c r="Q29" s="452"/>
      <c r="R29" s="452"/>
      <c r="S29" s="52"/>
    </row>
    <row r="30" spans="1:21" x14ac:dyDescent="0.35">
      <c r="A30" s="42" t="s">
        <v>97</v>
      </c>
      <c r="B30" s="51">
        <v>67465</v>
      </c>
      <c r="C30" s="51"/>
      <c r="D30" s="51">
        <v>250000</v>
      </c>
      <c r="E30" s="51">
        <v>249351</v>
      </c>
      <c r="F30" s="51"/>
      <c r="G30" s="51">
        <v>201926</v>
      </c>
      <c r="H30" s="51"/>
      <c r="I30" s="51"/>
      <c r="J30" s="51"/>
      <c r="K30" s="51"/>
      <c r="L30" s="452"/>
      <c r="M30" s="451"/>
      <c r="N30" s="451"/>
      <c r="O30" s="452"/>
      <c r="P30" s="452"/>
      <c r="Q30" s="452"/>
      <c r="R30" s="452"/>
      <c r="S30" s="52"/>
    </row>
    <row r="31" spans="1:21" x14ac:dyDescent="0.35">
      <c r="A31" s="42" t="s">
        <v>98</v>
      </c>
      <c r="B31" s="51">
        <v>0</v>
      </c>
      <c r="C31" s="51"/>
      <c r="D31" s="51">
        <v>0</v>
      </c>
      <c r="E31" s="51">
        <v>0</v>
      </c>
      <c r="F31" s="51"/>
      <c r="G31" s="51">
        <v>0</v>
      </c>
      <c r="H31" s="51"/>
      <c r="I31" s="51"/>
      <c r="J31" s="51"/>
      <c r="K31" s="51"/>
      <c r="L31" s="452"/>
      <c r="M31" s="451"/>
      <c r="N31" s="451"/>
      <c r="O31" s="452"/>
      <c r="P31" s="452"/>
      <c r="Q31" s="452"/>
      <c r="R31" s="452"/>
      <c r="S31" s="52"/>
    </row>
    <row r="32" spans="1:21" x14ac:dyDescent="0.35">
      <c r="A32" s="42" t="s">
        <v>99</v>
      </c>
      <c r="B32" s="53">
        <v>0</v>
      </c>
      <c r="C32" s="53"/>
      <c r="D32" s="53">
        <v>0</v>
      </c>
      <c r="E32" s="53">
        <v>0</v>
      </c>
      <c r="F32" s="53"/>
      <c r="G32" s="53">
        <v>0</v>
      </c>
      <c r="H32" s="53"/>
      <c r="I32" s="53"/>
      <c r="J32" s="53"/>
      <c r="K32" s="53"/>
      <c r="L32" s="452"/>
      <c r="M32" s="453"/>
      <c r="N32" s="453"/>
      <c r="O32" s="452"/>
      <c r="P32" s="454"/>
      <c r="Q32" s="454"/>
      <c r="R32" s="454"/>
      <c r="S32" s="54"/>
    </row>
    <row r="33" spans="1:19" x14ac:dyDescent="0.35">
      <c r="A33" s="42" t="s">
        <v>100</v>
      </c>
      <c r="B33" s="53">
        <v>0</v>
      </c>
      <c r="C33" s="53"/>
      <c r="D33" s="53">
        <v>0</v>
      </c>
      <c r="E33" s="53">
        <v>0</v>
      </c>
      <c r="F33" s="53"/>
      <c r="G33" s="53">
        <v>0</v>
      </c>
      <c r="H33" s="53"/>
      <c r="I33" s="53"/>
      <c r="J33" s="53"/>
      <c r="K33" s="53"/>
      <c r="L33" s="454"/>
      <c r="M33" s="453"/>
      <c r="N33" s="453"/>
      <c r="O33" s="454"/>
      <c r="P33" s="454"/>
      <c r="Q33" s="454"/>
      <c r="R33" s="454"/>
      <c r="S33" s="54"/>
    </row>
    <row r="34" spans="1:19" x14ac:dyDescent="0.35">
      <c r="A34" s="42" t="s">
        <v>101</v>
      </c>
      <c r="B34" s="53">
        <v>0</v>
      </c>
      <c r="C34" s="53"/>
      <c r="D34" s="53">
        <v>0</v>
      </c>
      <c r="E34" s="53">
        <v>0</v>
      </c>
      <c r="F34" s="53"/>
      <c r="G34" s="53">
        <v>0</v>
      </c>
      <c r="H34" s="53"/>
      <c r="I34" s="53"/>
      <c r="J34" s="53"/>
      <c r="K34" s="53"/>
      <c r="L34" s="454"/>
      <c r="M34" s="453"/>
      <c r="N34" s="453"/>
      <c r="O34" s="454"/>
      <c r="P34" s="454"/>
      <c r="Q34" s="454"/>
      <c r="R34" s="454"/>
      <c r="S34" s="54"/>
    </row>
    <row r="35" spans="1:19" x14ac:dyDescent="0.35">
      <c r="A35" s="48" t="s">
        <v>102</v>
      </c>
      <c r="B35" s="55">
        <f>SUM(B26:B34)</f>
        <v>2916084</v>
      </c>
      <c r="C35" s="56"/>
      <c r="D35" s="55">
        <f>SUM(D26:D34)</f>
        <v>12083333</v>
      </c>
      <c r="E35" s="55">
        <v>15627537</v>
      </c>
      <c r="F35" s="56"/>
      <c r="G35" s="55">
        <v>19352052</v>
      </c>
      <c r="H35" s="55">
        <v>0</v>
      </c>
      <c r="I35" s="55">
        <v>0</v>
      </c>
      <c r="J35" s="55"/>
      <c r="K35" s="55"/>
      <c r="L35" s="455"/>
      <c r="M35" s="455"/>
      <c r="N35" s="455"/>
      <c r="O35" s="455"/>
      <c r="P35" s="455"/>
      <c r="Q35" s="455"/>
      <c r="R35" s="455"/>
      <c r="S35" s="55"/>
    </row>
    <row r="36" spans="1:19" x14ac:dyDescent="0.35">
      <c r="A36" s="42"/>
      <c r="B36" s="44"/>
      <c r="C36" s="44"/>
      <c r="D36" s="44"/>
      <c r="E36" s="44"/>
      <c r="F36" s="44"/>
      <c r="G36" s="44"/>
      <c r="H36" s="44"/>
      <c r="I36" s="44"/>
      <c r="J36" s="44"/>
      <c r="K36" s="44"/>
      <c r="L36" s="446"/>
      <c r="M36" s="446"/>
      <c r="N36" s="446"/>
      <c r="O36" s="446"/>
      <c r="P36" s="446"/>
      <c r="Q36" s="446"/>
      <c r="R36" s="446"/>
      <c r="S36" s="44"/>
    </row>
    <row r="37" spans="1:19" x14ac:dyDescent="0.35">
      <c r="A37" s="42" t="s">
        <v>103</v>
      </c>
      <c r="B37" s="44">
        <v>0</v>
      </c>
      <c r="C37" s="44"/>
      <c r="D37" s="44">
        <v>0</v>
      </c>
      <c r="E37" s="51">
        <v>0</v>
      </c>
      <c r="F37" s="44"/>
      <c r="G37" s="51">
        <v>0</v>
      </c>
      <c r="H37" s="44"/>
      <c r="I37" s="44"/>
      <c r="J37" s="44"/>
      <c r="K37" s="44"/>
      <c r="L37" s="452"/>
      <c r="M37" s="446"/>
      <c r="N37" s="446"/>
      <c r="O37" s="452"/>
      <c r="P37" s="452"/>
      <c r="Q37" s="452"/>
      <c r="R37" s="452"/>
      <c r="S37" s="52"/>
    </row>
    <row r="38" spans="1:19" x14ac:dyDescent="0.35">
      <c r="A38" s="42" t="s">
        <v>104</v>
      </c>
      <c r="B38" s="44">
        <v>50000</v>
      </c>
      <c r="C38" s="44"/>
      <c r="D38" s="44">
        <v>50000</v>
      </c>
      <c r="E38" s="44">
        <v>50000</v>
      </c>
      <c r="F38" s="44"/>
      <c r="G38" s="44">
        <v>50000</v>
      </c>
      <c r="H38" s="44"/>
      <c r="I38" s="44"/>
      <c r="J38" s="44"/>
      <c r="K38" s="44"/>
      <c r="L38" s="447"/>
      <c r="M38" s="446"/>
      <c r="N38" s="446"/>
      <c r="O38" s="447"/>
      <c r="P38" s="447"/>
      <c r="Q38" s="447"/>
      <c r="R38" s="447"/>
      <c r="S38" s="45"/>
    </row>
    <row r="39" spans="1:19" x14ac:dyDescent="0.35">
      <c r="A39" s="48" t="s">
        <v>105</v>
      </c>
      <c r="B39" s="55">
        <f>SUM(B37:B38)</f>
        <v>50000</v>
      </c>
      <c r="C39" s="56"/>
      <c r="D39" s="55">
        <f>SUM(D37:D38)</f>
        <v>50000</v>
      </c>
      <c r="E39" s="55">
        <v>50000</v>
      </c>
      <c r="F39" s="56"/>
      <c r="G39" s="55">
        <v>50000</v>
      </c>
      <c r="H39" s="55">
        <v>0</v>
      </c>
      <c r="I39" s="55">
        <v>0</v>
      </c>
      <c r="J39" s="55"/>
      <c r="K39" s="55"/>
      <c r="L39" s="455"/>
      <c r="M39" s="455"/>
      <c r="N39" s="455"/>
      <c r="O39" s="455"/>
      <c r="P39" s="455"/>
      <c r="Q39" s="455"/>
      <c r="R39" s="455"/>
      <c r="S39" s="55"/>
    </row>
    <row r="40" spans="1:19" x14ac:dyDescent="0.35">
      <c r="A40" s="42"/>
      <c r="B40" s="44"/>
      <c r="C40" s="44"/>
      <c r="D40" s="44"/>
      <c r="E40" s="44"/>
      <c r="F40" s="44"/>
      <c r="G40" s="44"/>
      <c r="H40" s="44"/>
      <c r="I40" s="44"/>
      <c r="J40" s="44"/>
      <c r="K40" s="44"/>
      <c r="L40" s="446"/>
      <c r="M40" s="446"/>
      <c r="N40" s="446"/>
      <c r="O40" s="446"/>
      <c r="P40" s="446"/>
      <c r="Q40" s="446"/>
      <c r="R40" s="446"/>
      <c r="S40" s="44"/>
    </row>
    <row r="41" spans="1:19" s="36" customFormat="1" ht="15" thickBot="1" x14ac:dyDescent="0.4">
      <c r="A41" s="48" t="s">
        <v>106</v>
      </c>
      <c r="B41" s="49">
        <f>B35+B39</f>
        <v>2966084</v>
      </c>
      <c r="C41" s="50"/>
      <c r="D41" s="49">
        <f>D35+D39</f>
        <v>12133333</v>
      </c>
      <c r="E41" s="49">
        <v>15677537</v>
      </c>
      <c r="F41" s="50"/>
      <c r="G41" s="49">
        <v>19402052</v>
      </c>
      <c r="H41" s="49">
        <v>0</v>
      </c>
      <c r="I41" s="49">
        <v>0</v>
      </c>
      <c r="J41" s="49"/>
      <c r="K41" s="49"/>
      <c r="L41" s="450"/>
      <c r="M41" s="450"/>
      <c r="N41" s="450"/>
      <c r="O41" s="450"/>
      <c r="P41" s="450"/>
      <c r="Q41" s="450"/>
      <c r="R41" s="450"/>
      <c r="S41" s="49"/>
    </row>
    <row r="42" spans="1:19" ht="8.25" customHeight="1" thickTop="1" x14ac:dyDescent="0.35">
      <c r="A42" s="30"/>
      <c r="B42" s="31"/>
      <c r="C42" s="31"/>
      <c r="D42" s="31"/>
      <c r="E42" s="31"/>
      <c r="F42" s="31"/>
      <c r="G42" s="31"/>
      <c r="H42" s="31"/>
      <c r="I42" s="31"/>
      <c r="J42" s="31"/>
      <c r="K42" s="31"/>
      <c r="L42" s="440"/>
      <c r="M42" s="440"/>
      <c r="N42" s="440"/>
      <c r="O42" s="440"/>
      <c r="P42" s="440"/>
      <c r="Q42" s="440"/>
      <c r="R42" s="440"/>
      <c r="S42" s="31"/>
    </row>
    <row r="43" spans="1:19" x14ac:dyDescent="0.35">
      <c r="A43" s="30" t="s">
        <v>107</v>
      </c>
      <c r="B43" s="57">
        <f>B19/(SUM(B26:B30))</f>
        <v>1.0171459395545532</v>
      </c>
      <c r="C43" s="57" t="e">
        <f t="shared" ref="C43:S43" si="0">C19/(SUM(C26:C30))</f>
        <v>#DIV/0!</v>
      </c>
      <c r="D43" s="57">
        <f t="shared" si="0"/>
        <v>1.0041379311486325</v>
      </c>
      <c r="E43" s="57">
        <f t="shared" si="0"/>
        <v>1.003199480506749</v>
      </c>
      <c r="F43" s="57" t="e">
        <f t="shared" si="0"/>
        <v>#DIV/0!</v>
      </c>
      <c r="G43" s="57">
        <f t="shared" si="0"/>
        <v>1.0025837053352276</v>
      </c>
      <c r="H43" s="57" t="e">
        <f t="shared" si="0"/>
        <v>#DIV/0!</v>
      </c>
      <c r="I43" s="57" t="e">
        <f t="shared" si="0"/>
        <v>#DIV/0!</v>
      </c>
      <c r="J43" s="57" t="e">
        <f t="shared" si="0"/>
        <v>#DIV/0!</v>
      </c>
      <c r="K43" s="57" t="e">
        <f t="shared" si="0"/>
        <v>#DIV/0!</v>
      </c>
      <c r="L43" s="456" t="e">
        <f t="shared" ref="L43:R43" si="1">L19/(SUM(L26:L30))</f>
        <v>#DIV/0!</v>
      </c>
      <c r="M43" s="456" t="e">
        <f t="shared" si="1"/>
        <v>#DIV/0!</v>
      </c>
      <c r="N43" s="456" t="e">
        <f t="shared" si="1"/>
        <v>#DIV/0!</v>
      </c>
      <c r="O43" s="456" t="e">
        <f t="shared" si="1"/>
        <v>#DIV/0!</v>
      </c>
      <c r="P43" s="456" t="e">
        <f t="shared" si="1"/>
        <v>#DIV/0!</v>
      </c>
      <c r="Q43" s="456" t="e">
        <f t="shared" si="1"/>
        <v>#DIV/0!</v>
      </c>
      <c r="R43" s="456" t="e">
        <f t="shared" si="1"/>
        <v>#DIV/0!</v>
      </c>
      <c r="S43" s="57" t="e">
        <f t="shared" si="0"/>
        <v>#DIV/0!</v>
      </c>
    </row>
    <row r="44" spans="1:19" x14ac:dyDescent="0.35">
      <c r="A44" s="30" t="s">
        <v>108</v>
      </c>
      <c r="B44" s="57">
        <f>B35/B24</f>
        <v>0.9831430880390063</v>
      </c>
      <c r="C44" s="57" t="e">
        <f t="shared" ref="C44:S44" si="2">C35/C24</f>
        <v>#DIV/0!</v>
      </c>
      <c r="D44" s="57">
        <f t="shared" si="2"/>
        <v>0.9958791207659099</v>
      </c>
      <c r="E44" s="57">
        <f t="shared" si="2"/>
        <v>0.9968107235211755</v>
      </c>
      <c r="F44" s="57" t="e">
        <f t="shared" si="2"/>
        <v>#DIV/0!</v>
      </c>
      <c r="G44" s="57">
        <f t="shared" si="2"/>
        <v>0.99742295299486883</v>
      </c>
      <c r="H44" s="57" t="e">
        <f t="shared" si="2"/>
        <v>#DIV/0!</v>
      </c>
      <c r="I44" s="57" t="e">
        <f t="shared" si="2"/>
        <v>#DIV/0!</v>
      </c>
      <c r="J44" s="57" t="e">
        <f t="shared" si="2"/>
        <v>#DIV/0!</v>
      </c>
      <c r="K44" s="57" t="e">
        <f t="shared" si="2"/>
        <v>#DIV/0!</v>
      </c>
      <c r="L44" s="456" t="e">
        <f t="shared" ref="L44:R44" si="3">L35/L24</f>
        <v>#DIV/0!</v>
      </c>
      <c r="M44" s="456" t="e">
        <f t="shared" si="3"/>
        <v>#DIV/0!</v>
      </c>
      <c r="N44" s="456" t="e">
        <f t="shared" si="3"/>
        <v>#DIV/0!</v>
      </c>
      <c r="O44" s="456" t="e">
        <f t="shared" si="3"/>
        <v>#DIV/0!</v>
      </c>
      <c r="P44" s="456" t="e">
        <f t="shared" si="3"/>
        <v>#DIV/0!</v>
      </c>
      <c r="Q44" s="456" t="e">
        <f t="shared" si="3"/>
        <v>#DIV/0!</v>
      </c>
      <c r="R44" s="456" t="e">
        <f t="shared" si="3"/>
        <v>#DIV/0!</v>
      </c>
      <c r="S44" s="57" t="e">
        <f t="shared" si="2"/>
        <v>#DIV/0!</v>
      </c>
    </row>
    <row r="45" spans="1:19" ht="48" customHeight="1" x14ac:dyDescent="0.35">
      <c r="A45" s="803" t="s">
        <v>109</v>
      </c>
      <c r="B45" s="804"/>
      <c r="C45" s="804"/>
      <c r="D45" s="804"/>
      <c r="E45" s="804"/>
      <c r="F45" s="804"/>
      <c r="G45" s="804"/>
      <c r="H45" s="804"/>
      <c r="I45" s="804"/>
      <c r="J45" s="804"/>
      <c r="K45" s="804"/>
      <c r="L45" s="804"/>
      <c r="M45" s="804"/>
      <c r="N45" s="804"/>
      <c r="O45" s="804"/>
      <c r="P45" s="804"/>
      <c r="Q45" s="804"/>
      <c r="R45" s="804"/>
      <c r="S45" s="805"/>
    </row>
    <row r="46" spans="1:19" ht="21.75" customHeight="1" x14ac:dyDescent="0.35">
      <c r="A46" s="806"/>
      <c r="B46" s="807"/>
      <c r="C46" s="807"/>
      <c r="D46" s="807"/>
      <c r="E46" s="807"/>
      <c r="F46" s="807"/>
      <c r="G46" s="807"/>
      <c r="H46" s="807"/>
      <c r="I46" s="807"/>
      <c r="J46" s="807"/>
      <c r="K46" s="807"/>
      <c r="L46" s="807"/>
      <c r="M46" s="807"/>
      <c r="N46" s="807"/>
      <c r="O46" s="807"/>
      <c r="P46" s="807"/>
      <c r="Q46" s="807"/>
      <c r="R46" s="807"/>
      <c r="S46" s="808"/>
    </row>
    <row r="47" spans="1:19" x14ac:dyDescent="0.35">
      <c r="A47" s="58" t="s">
        <v>110</v>
      </c>
      <c r="B47" s="19">
        <f>B24-B41</f>
        <v>-1</v>
      </c>
      <c r="D47" s="19">
        <f>D24-D41</f>
        <v>0</v>
      </c>
      <c r="E47" s="19">
        <f>E24-E41</f>
        <v>0</v>
      </c>
      <c r="G47" s="19">
        <f>G24-G41</f>
        <v>0</v>
      </c>
      <c r="H47" s="19">
        <f>H24-H41</f>
        <v>0</v>
      </c>
      <c r="I47" s="19">
        <f>I24-I41</f>
        <v>0</v>
      </c>
      <c r="K47" s="19">
        <f>K24-K41</f>
        <v>0</v>
      </c>
      <c r="L47" s="433">
        <f>L24-L41</f>
        <v>0</v>
      </c>
      <c r="N47" s="433">
        <f t="shared" ref="N47:S47" si="4">N24-N41</f>
        <v>0</v>
      </c>
      <c r="O47" s="433">
        <f t="shared" si="4"/>
        <v>0</v>
      </c>
      <c r="P47" s="433">
        <f t="shared" si="4"/>
        <v>0</v>
      </c>
      <c r="Q47" s="433">
        <f t="shared" si="4"/>
        <v>0</v>
      </c>
      <c r="R47" s="433">
        <f t="shared" si="4"/>
        <v>0</v>
      </c>
      <c r="S47" s="19">
        <f t="shared" si="4"/>
        <v>0</v>
      </c>
    </row>
    <row r="49" spans="1:19" x14ac:dyDescent="0.35">
      <c r="A49" s="58" t="s">
        <v>111</v>
      </c>
      <c r="B49" s="58" t="s">
        <v>112</v>
      </c>
      <c r="C49" s="58"/>
      <c r="D49" s="58"/>
      <c r="E49" s="58"/>
      <c r="F49" s="58"/>
      <c r="G49" s="58"/>
      <c r="H49" s="58"/>
      <c r="I49" s="58"/>
      <c r="J49" s="58"/>
      <c r="K49" s="58"/>
      <c r="L49" s="457"/>
      <c r="M49" s="457"/>
      <c r="N49" s="457"/>
      <c r="O49" s="457"/>
      <c r="P49" s="457"/>
      <c r="Q49" s="457"/>
      <c r="R49" s="457"/>
      <c r="S49" s="58"/>
    </row>
  </sheetData>
  <mergeCells count="1">
    <mergeCell ref="A45:S46"/>
  </mergeCells>
  <pageMargins left="0.45" right="0.45" top="0.25" bottom="0.5" header="0.3" footer="0.3"/>
  <pageSetup scale="45" orientation="landscape" r:id="rId1"/>
  <headerFooter>
    <oddHeader>&amp;CPart 4
Attachment A</oddHeader>
    <oddFooter>&amp;L&amp;"-,Bold"&amp;D, Page &amp;P&amp;C&amp;"-,Bold"Green Mountain Care Board&amp;R&amp;"-,Bold"&amp;F, &amp;A</oddFoot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59999389629810485"/>
    <pageSetUpPr fitToPage="1"/>
  </sheetPr>
  <dimension ref="A1:U122"/>
  <sheetViews>
    <sheetView view="pageBreakPreview" zoomScaleNormal="100" zoomScaleSheetLayoutView="100" workbookViewId="0">
      <pane xSplit="1" ySplit="5" topLeftCell="J6" activePane="bottomRight" state="frozen"/>
      <selection activeCell="A49" sqref="A49:A50"/>
      <selection pane="topRight" activeCell="A49" sqref="A49:A50"/>
      <selection pane="bottomLeft" activeCell="A49" sqref="A49:A50"/>
      <selection pane="bottomRight" activeCell="J39" sqref="J39"/>
    </sheetView>
  </sheetViews>
  <sheetFormatPr defaultRowHeight="14.5" x14ac:dyDescent="0.35"/>
  <cols>
    <col min="1" max="1" width="52" customWidth="1"/>
    <col min="2" max="2" width="18.1796875" style="172" bestFit="1" customWidth="1"/>
    <col min="3" max="3" width="16.1796875" style="172" customWidth="1"/>
    <col min="4" max="4" width="0.453125" style="157" customWidth="1"/>
    <col min="5" max="5" width="17.81640625" style="172" bestFit="1" customWidth="1"/>
    <col min="6" max="6" width="18.1796875" style="172" bestFit="1" customWidth="1"/>
    <col min="7" max="7" width="0.453125" style="157" customWidth="1"/>
    <col min="8" max="8" width="17.81640625" style="487" bestFit="1" customWidth="1"/>
    <col min="9" max="9" width="18.1796875" style="487" bestFit="1" customWidth="1"/>
    <col min="10" max="10" width="17.81640625" style="487" bestFit="1" customWidth="1"/>
    <col min="11" max="11" width="18.1796875" style="487" bestFit="1" customWidth="1"/>
    <col min="12" max="14" width="16.1796875" style="172" customWidth="1"/>
    <col min="15" max="16" width="17.453125" style="172" bestFit="1" customWidth="1"/>
    <col min="17" max="17" width="17.453125" style="173" bestFit="1" customWidth="1"/>
    <col min="18" max="18" width="17.453125" style="172" bestFit="1" customWidth="1"/>
    <col min="19" max="19" width="17.453125" style="173" bestFit="1" customWidth="1"/>
    <col min="20" max="20" width="17.453125" style="172" bestFit="1" customWidth="1"/>
    <col min="21" max="21" width="17.453125" style="173" bestFit="1" customWidth="1"/>
  </cols>
  <sheetData>
    <row r="1" spans="1:21" x14ac:dyDescent="0.35">
      <c r="B1" s="59"/>
      <c r="C1" s="59"/>
      <c r="D1" s="60"/>
      <c r="E1" s="59"/>
      <c r="F1" s="59"/>
      <c r="G1" s="60"/>
      <c r="H1" s="458"/>
      <c r="I1" s="458"/>
      <c r="J1" s="458"/>
      <c r="K1" s="458"/>
      <c r="L1" s="59"/>
      <c r="M1" s="59"/>
      <c r="N1" s="59"/>
      <c r="O1" s="59"/>
      <c r="P1" s="59"/>
      <c r="Q1" s="61"/>
      <c r="R1" s="59"/>
      <c r="S1" s="61"/>
      <c r="T1" s="59"/>
      <c r="U1" s="61"/>
    </row>
    <row r="2" spans="1:21" x14ac:dyDescent="0.35">
      <c r="A2" s="11" t="s">
        <v>383</v>
      </c>
      <c r="B2" s="22"/>
      <c r="C2" s="22"/>
      <c r="D2" s="62"/>
      <c r="E2" s="22"/>
      <c r="F2" s="22"/>
      <c r="G2" s="62"/>
      <c r="H2" s="435"/>
      <c r="I2" s="435"/>
      <c r="J2" s="435"/>
      <c r="K2" s="435"/>
      <c r="L2" s="22"/>
      <c r="M2" s="22"/>
      <c r="N2" s="23"/>
      <c r="O2" s="63" t="s">
        <v>113</v>
      </c>
      <c r="P2" s="64"/>
      <c r="Q2" s="65"/>
      <c r="R2" s="64"/>
      <c r="S2" s="65"/>
      <c r="T2" s="64"/>
      <c r="U2" s="65"/>
    </row>
    <row r="3" spans="1:21" x14ac:dyDescent="0.35">
      <c r="A3" s="66"/>
      <c r="B3" s="32"/>
      <c r="C3" s="32"/>
      <c r="D3" s="67"/>
      <c r="E3" s="68"/>
      <c r="F3" s="68"/>
      <c r="G3" s="67"/>
      <c r="H3" s="459"/>
      <c r="I3" s="459"/>
      <c r="J3" s="459"/>
      <c r="K3" s="459"/>
      <c r="L3" s="68"/>
      <c r="M3" s="68"/>
      <c r="N3" s="69"/>
      <c r="O3" s="70"/>
      <c r="P3" s="71"/>
      <c r="Q3" s="72"/>
      <c r="R3" s="71"/>
      <c r="S3" s="72"/>
      <c r="T3" s="71"/>
      <c r="U3" s="72"/>
    </row>
    <row r="4" spans="1:21" x14ac:dyDescent="0.35">
      <c r="A4" s="73" t="s">
        <v>114</v>
      </c>
      <c r="B4" s="815">
        <v>2016</v>
      </c>
      <c r="C4" s="816"/>
      <c r="D4" s="74"/>
      <c r="E4" s="815">
        <v>2017</v>
      </c>
      <c r="F4" s="816"/>
      <c r="G4" s="74"/>
      <c r="H4" s="815">
        <v>2018</v>
      </c>
      <c r="I4" s="816"/>
      <c r="J4" s="815">
        <v>2019</v>
      </c>
      <c r="K4" s="816"/>
      <c r="L4" s="815">
        <v>2020</v>
      </c>
      <c r="M4" s="817"/>
      <c r="N4" s="816"/>
      <c r="O4" s="75">
        <v>2021</v>
      </c>
      <c r="P4" s="818" t="s">
        <v>563</v>
      </c>
      <c r="Q4" s="820" t="s">
        <v>564</v>
      </c>
      <c r="R4" s="818" t="s">
        <v>565</v>
      </c>
      <c r="S4" s="820" t="s">
        <v>566</v>
      </c>
      <c r="T4" s="818" t="s">
        <v>567</v>
      </c>
      <c r="U4" s="820" t="s">
        <v>568</v>
      </c>
    </row>
    <row r="5" spans="1:21" ht="29" x14ac:dyDescent="0.35">
      <c r="A5" s="76"/>
      <c r="B5" s="77" t="s">
        <v>115</v>
      </c>
      <c r="C5" s="78" t="s">
        <v>116</v>
      </c>
      <c r="D5" s="74"/>
      <c r="E5" s="77" t="s">
        <v>115</v>
      </c>
      <c r="F5" s="78" t="s">
        <v>116</v>
      </c>
      <c r="G5" s="79"/>
      <c r="H5" s="460" t="s">
        <v>115</v>
      </c>
      <c r="I5" s="461" t="s">
        <v>116</v>
      </c>
      <c r="J5" s="460" t="s">
        <v>115</v>
      </c>
      <c r="K5" s="461" t="s">
        <v>116</v>
      </c>
      <c r="L5" s="80" t="s">
        <v>117</v>
      </c>
      <c r="M5" s="81" t="s">
        <v>118</v>
      </c>
      <c r="N5" s="82" t="s">
        <v>119</v>
      </c>
      <c r="O5" s="83" t="s">
        <v>117</v>
      </c>
      <c r="P5" s="819"/>
      <c r="Q5" s="821"/>
      <c r="R5" s="822"/>
      <c r="S5" s="821"/>
      <c r="T5" s="822"/>
      <c r="U5" s="821"/>
    </row>
    <row r="6" spans="1:21" x14ac:dyDescent="0.35">
      <c r="A6" s="84" t="s">
        <v>120</v>
      </c>
      <c r="B6" s="85"/>
      <c r="C6" s="86"/>
      <c r="D6" s="87"/>
      <c r="E6" s="85"/>
      <c r="F6" s="86"/>
      <c r="G6" s="88"/>
      <c r="H6" s="462"/>
      <c r="I6" s="463"/>
      <c r="J6" s="462"/>
      <c r="K6" s="463"/>
      <c r="L6" s="89"/>
      <c r="M6" s="90"/>
      <c r="N6" s="91"/>
      <c r="O6" s="92"/>
      <c r="P6" s="90"/>
      <c r="Q6" s="93"/>
      <c r="R6" s="90"/>
      <c r="S6" s="93"/>
      <c r="T6" s="90"/>
      <c r="U6" s="93"/>
    </row>
    <row r="7" spans="1:21" x14ac:dyDescent="0.35">
      <c r="A7" s="94" t="s">
        <v>121</v>
      </c>
      <c r="B7" s="95"/>
      <c r="C7" s="96"/>
      <c r="D7" s="97"/>
      <c r="E7" s="95"/>
      <c r="F7" s="96"/>
      <c r="G7" s="97"/>
      <c r="H7" s="464"/>
      <c r="I7" s="465"/>
      <c r="J7" s="464"/>
      <c r="K7" s="465"/>
      <c r="L7" s="95"/>
      <c r="M7" s="98"/>
      <c r="N7" s="96"/>
      <c r="O7" s="99"/>
      <c r="P7" s="98"/>
      <c r="Q7" s="100"/>
      <c r="R7" s="98"/>
      <c r="S7" s="100"/>
      <c r="T7" s="98"/>
      <c r="U7" s="100"/>
    </row>
    <row r="8" spans="1:21" x14ac:dyDescent="0.35">
      <c r="A8" s="101" t="s">
        <v>122</v>
      </c>
      <c r="B8" s="102"/>
      <c r="C8" s="96"/>
      <c r="D8" s="97"/>
      <c r="E8" s="95"/>
      <c r="F8" s="96"/>
      <c r="G8" s="97"/>
      <c r="H8" s="464"/>
      <c r="I8" s="465"/>
      <c r="J8" s="464"/>
      <c r="K8" s="465"/>
      <c r="L8" s="95"/>
      <c r="M8" s="98"/>
      <c r="N8" s="103"/>
      <c r="O8" s="104"/>
      <c r="P8" s="95">
        <f>N8-M8</f>
        <v>0</v>
      </c>
      <c r="Q8" s="105" t="e">
        <f>N8/M8-1</f>
        <v>#DIV/0!</v>
      </c>
      <c r="R8" s="95">
        <f>O8-M8</f>
        <v>0</v>
      </c>
      <c r="S8" s="105" t="e">
        <f>O8/M8-1</f>
        <v>#DIV/0!</v>
      </c>
      <c r="T8" s="95">
        <f>O8-N8</f>
        <v>0</v>
      </c>
      <c r="U8" s="105" t="e">
        <f>O8/N8-1</f>
        <v>#DIV/0!</v>
      </c>
    </row>
    <row r="9" spans="1:21" x14ac:dyDescent="0.35">
      <c r="A9" s="101" t="s">
        <v>123</v>
      </c>
      <c r="B9" s="106"/>
      <c r="C9" s="107"/>
      <c r="D9" s="97"/>
      <c r="E9" s="108"/>
      <c r="F9" s="107"/>
      <c r="G9" s="97"/>
      <c r="H9" s="468"/>
      <c r="I9" s="467"/>
      <c r="J9" s="468"/>
      <c r="K9" s="467"/>
      <c r="L9" s="108"/>
      <c r="M9" s="109"/>
      <c r="N9" s="110"/>
      <c r="O9" s="111"/>
      <c r="P9" s="108">
        <f>N9-M9</f>
        <v>0</v>
      </c>
      <c r="Q9" s="105" t="e">
        <f>N9/M9-1</f>
        <v>#DIV/0!</v>
      </c>
      <c r="R9" s="108">
        <f t="shared" ref="R9:R70" si="0">O9-M9</f>
        <v>0</v>
      </c>
      <c r="S9" s="105" t="e">
        <f>O9/M9-1</f>
        <v>#DIV/0!</v>
      </c>
      <c r="T9" s="108">
        <f>O9-N9</f>
        <v>0</v>
      </c>
      <c r="U9" s="105" t="e">
        <f>O9/N9-1</f>
        <v>#DIV/0!</v>
      </c>
    </row>
    <row r="10" spans="1:21" x14ac:dyDescent="0.35">
      <c r="A10" s="101" t="s">
        <v>124</v>
      </c>
      <c r="B10" s="106"/>
      <c r="C10" s="107"/>
      <c r="D10" s="97"/>
      <c r="E10" s="108"/>
      <c r="F10" s="107"/>
      <c r="G10" s="97"/>
      <c r="H10" s="468"/>
      <c r="I10" s="467"/>
      <c r="J10" s="468"/>
      <c r="K10" s="467"/>
      <c r="L10" s="108"/>
      <c r="M10" s="109"/>
      <c r="N10" s="110"/>
      <c r="O10" s="111"/>
      <c r="P10" s="108">
        <f>N10-M10</f>
        <v>0</v>
      </c>
      <c r="Q10" s="105" t="e">
        <f>N10/M10-1</f>
        <v>#DIV/0!</v>
      </c>
      <c r="R10" s="108">
        <f t="shared" si="0"/>
        <v>0</v>
      </c>
      <c r="S10" s="105" t="e">
        <f>O10/M10-1</f>
        <v>#DIV/0!</v>
      </c>
      <c r="T10" s="108">
        <f>O10-N10</f>
        <v>0</v>
      </c>
      <c r="U10" s="105" t="e">
        <f>O10/N10-1</f>
        <v>#DIV/0!</v>
      </c>
    </row>
    <row r="11" spans="1:21" x14ac:dyDescent="0.35">
      <c r="A11" s="101" t="s">
        <v>125</v>
      </c>
      <c r="B11" s="106"/>
      <c r="C11" s="107"/>
      <c r="D11" s="97"/>
      <c r="E11" s="108"/>
      <c r="F11" s="107"/>
      <c r="G11" s="97"/>
      <c r="H11" s="468"/>
      <c r="I11" s="467"/>
      <c r="J11" s="468"/>
      <c r="K11" s="467"/>
      <c r="L11" s="108"/>
      <c r="M11" s="109"/>
      <c r="N11" s="110"/>
      <c r="O11" s="111"/>
      <c r="P11" s="108">
        <f>N11-M11</f>
        <v>0</v>
      </c>
      <c r="Q11" s="105" t="e">
        <f>N11/M11-1</f>
        <v>#DIV/0!</v>
      </c>
      <c r="R11" s="108">
        <f t="shared" si="0"/>
        <v>0</v>
      </c>
      <c r="S11" s="105" t="e">
        <f>O11/M11-1</f>
        <v>#DIV/0!</v>
      </c>
      <c r="T11" s="108">
        <f>O11-N11</f>
        <v>0</v>
      </c>
      <c r="U11" s="105" t="e">
        <f>O11/N11-1</f>
        <v>#DIV/0!</v>
      </c>
    </row>
    <row r="12" spans="1:21" x14ac:dyDescent="0.35">
      <c r="A12" s="101" t="s">
        <v>126</v>
      </c>
      <c r="B12" s="106"/>
      <c r="C12" s="107"/>
      <c r="D12" s="97"/>
      <c r="E12" s="108"/>
      <c r="F12" s="107"/>
      <c r="G12" s="97"/>
      <c r="H12" s="468"/>
      <c r="I12" s="467"/>
      <c r="J12" s="468"/>
      <c r="K12" s="467"/>
      <c r="L12" s="108"/>
      <c r="M12" s="109"/>
      <c r="N12" s="110"/>
      <c r="O12" s="111"/>
      <c r="P12" s="108">
        <f>N12-M12</f>
        <v>0</v>
      </c>
      <c r="Q12" s="105" t="e">
        <f>N12/M12-1</f>
        <v>#DIV/0!</v>
      </c>
      <c r="R12" s="108">
        <f t="shared" si="0"/>
        <v>0</v>
      </c>
      <c r="S12" s="105" t="e">
        <f>O12/M12-1</f>
        <v>#DIV/0!</v>
      </c>
      <c r="T12" s="108">
        <f>O12-N12</f>
        <v>0</v>
      </c>
      <c r="U12" s="105" t="e">
        <f>O12/N12-1</f>
        <v>#DIV/0!</v>
      </c>
    </row>
    <row r="13" spans="1:21" x14ac:dyDescent="0.35">
      <c r="A13" s="101" t="s">
        <v>127</v>
      </c>
      <c r="B13" s="106"/>
      <c r="C13" s="107"/>
      <c r="D13" s="97"/>
      <c r="E13" s="108"/>
      <c r="F13" s="107"/>
      <c r="G13" s="97"/>
      <c r="H13" s="468"/>
      <c r="I13" s="467"/>
      <c r="J13" s="468"/>
      <c r="K13" s="467"/>
      <c r="L13" s="108"/>
      <c r="M13" s="109"/>
      <c r="N13" s="110"/>
      <c r="O13" s="111"/>
      <c r="P13" s="108"/>
      <c r="Q13" s="105"/>
      <c r="R13" s="108"/>
      <c r="S13" s="105"/>
      <c r="T13" s="108"/>
      <c r="U13" s="105"/>
    </row>
    <row r="14" spans="1:21" x14ac:dyDescent="0.35">
      <c r="A14" s="94" t="s">
        <v>53</v>
      </c>
      <c r="B14" s="112"/>
      <c r="C14" s="113"/>
      <c r="D14" s="114"/>
      <c r="E14" s="115"/>
      <c r="F14" s="113"/>
      <c r="G14" s="114"/>
      <c r="H14" s="471"/>
      <c r="I14" s="470"/>
      <c r="J14" s="471"/>
      <c r="K14" s="470"/>
      <c r="L14" s="115"/>
      <c r="M14" s="112"/>
      <c r="N14" s="113"/>
      <c r="O14" s="116"/>
      <c r="P14" s="115">
        <f>N14-M14</f>
        <v>0</v>
      </c>
      <c r="Q14" s="117" t="e">
        <f>N14/M14-1</f>
        <v>#DIV/0!</v>
      </c>
      <c r="R14" s="115">
        <f t="shared" si="0"/>
        <v>0</v>
      </c>
      <c r="S14" s="117" t="e">
        <f>O14/M14-1</f>
        <v>#DIV/0!</v>
      </c>
      <c r="T14" s="115">
        <f>O14-N14</f>
        <v>0</v>
      </c>
      <c r="U14" s="117" t="e">
        <f>O14/N14-1</f>
        <v>#DIV/0!</v>
      </c>
    </row>
    <row r="15" spans="1:21" ht="5.15" customHeight="1" x14ac:dyDescent="0.35">
      <c r="A15" s="118" t="s">
        <v>128</v>
      </c>
      <c r="B15" s="119"/>
      <c r="C15" s="120"/>
      <c r="D15" s="97"/>
      <c r="E15" s="121"/>
      <c r="F15" s="120"/>
      <c r="G15" s="97"/>
      <c r="H15" s="474"/>
      <c r="I15" s="473"/>
      <c r="J15" s="474"/>
      <c r="K15" s="473"/>
      <c r="L15" s="121"/>
      <c r="M15" s="119"/>
      <c r="N15" s="120"/>
      <c r="O15" s="122"/>
      <c r="P15" s="121"/>
      <c r="Q15" s="123"/>
      <c r="R15" s="121"/>
      <c r="S15" s="123"/>
      <c r="T15" s="121"/>
      <c r="U15" s="123"/>
    </row>
    <row r="16" spans="1:21" x14ac:dyDescent="0.35">
      <c r="A16" s="94" t="s">
        <v>129</v>
      </c>
      <c r="B16" s="106"/>
      <c r="C16" s="107"/>
      <c r="D16" s="97"/>
      <c r="E16" s="108"/>
      <c r="F16" s="107"/>
      <c r="G16" s="97"/>
      <c r="H16" s="468"/>
      <c r="I16" s="467"/>
      <c r="J16" s="468"/>
      <c r="K16" s="467"/>
      <c r="L16" s="108"/>
      <c r="M16" s="109"/>
      <c r="N16" s="107"/>
      <c r="O16" s="124"/>
      <c r="P16" s="108"/>
      <c r="Q16" s="105"/>
      <c r="R16" s="108"/>
      <c r="S16" s="105"/>
      <c r="T16" s="108"/>
      <c r="U16" s="105"/>
    </row>
    <row r="17" spans="1:21" x14ac:dyDescent="0.35">
      <c r="A17" s="101" t="s">
        <v>130</v>
      </c>
      <c r="B17" s="106"/>
      <c r="C17" s="107"/>
      <c r="D17" s="97"/>
      <c r="E17" s="106"/>
      <c r="F17" s="125"/>
      <c r="G17" s="97"/>
      <c r="H17" s="466"/>
      <c r="I17" s="475"/>
      <c r="J17" s="466"/>
      <c r="K17" s="475"/>
      <c r="L17" s="108"/>
      <c r="M17" s="109"/>
      <c r="N17" s="110"/>
      <c r="O17" s="111"/>
      <c r="P17" s="108">
        <f>N17-M17</f>
        <v>0</v>
      </c>
      <c r="Q17" s="105" t="e">
        <f t="shared" ref="Q17:Q80" si="1">N17/M17-1</f>
        <v>#DIV/0!</v>
      </c>
      <c r="R17" s="108">
        <f t="shared" si="0"/>
        <v>0</v>
      </c>
      <c r="S17" s="105" t="e">
        <f t="shared" ref="S17:S26" si="2">O17/M17-1</f>
        <v>#DIV/0!</v>
      </c>
      <c r="T17" s="108">
        <f t="shared" ref="T17:T26" si="3">O17-N17</f>
        <v>0</v>
      </c>
      <c r="U17" s="105" t="e">
        <f t="shared" ref="U17:U26" si="4">O17/N17-1</f>
        <v>#DIV/0!</v>
      </c>
    </row>
    <row r="18" spans="1:21" x14ac:dyDescent="0.35">
      <c r="A18" s="101" t="s">
        <v>131</v>
      </c>
      <c r="B18" s="106"/>
      <c r="C18" s="107"/>
      <c r="D18" s="97"/>
      <c r="E18" s="106"/>
      <c r="F18" s="125"/>
      <c r="G18" s="97"/>
      <c r="H18" s="466"/>
      <c r="I18" s="475"/>
      <c r="J18" s="466"/>
      <c r="K18" s="475"/>
      <c r="L18" s="108"/>
      <c r="M18" s="109"/>
      <c r="N18" s="110"/>
      <c r="O18" s="111"/>
      <c r="P18" s="108">
        <f t="shared" ref="P18:P26" si="5">N18-M18</f>
        <v>0</v>
      </c>
      <c r="Q18" s="105" t="e">
        <f t="shared" si="1"/>
        <v>#DIV/0!</v>
      </c>
      <c r="R18" s="108">
        <f t="shared" si="0"/>
        <v>0</v>
      </c>
      <c r="S18" s="105" t="e">
        <f t="shared" si="2"/>
        <v>#DIV/0!</v>
      </c>
      <c r="T18" s="108">
        <f t="shared" si="3"/>
        <v>0</v>
      </c>
      <c r="U18" s="105" t="e">
        <f t="shared" si="4"/>
        <v>#DIV/0!</v>
      </c>
    </row>
    <row r="19" spans="1:21" x14ac:dyDescent="0.35">
      <c r="A19" s="101" t="s">
        <v>132</v>
      </c>
      <c r="B19" s="106"/>
      <c r="C19" s="107"/>
      <c r="D19" s="97"/>
      <c r="E19" s="106"/>
      <c r="F19" s="125"/>
      <c r="G19" s="97"/>
      <c r="H19" s="466"/>
      <c r="I19" s="475"/>
      <c r="J19" s="466"/>
      <c r="K19" s="475"/>
      <c r="L19" s="108"/>
      <c r="M19" s="109"/>
      <c r="N19" s="110"/>
      <c r="O19" s="111"/>
      <c r="P19" s="108">
        <f t="shared" si="5"/>
        <v>0</v>
      </c>
      <c r="Q19" s="105" t="e">
        <f t="shared" si="1"/>
        <v>#DIV/0!</v>
      </c>
      <c r="R19" s="108">
        <f t="shared" si="0"/>
        <v>0</v>
      </c>
      <c r="S19" s="105" t="e">
        <f t="shared" si="2"/>
        <v>#DIV/0!</v>
      </c>
      <c r="T19" s="108">
        <f t="shared" si="3"/>
        <v>0</v>
      </c>
      <c r="U19" s="105" t="e">
        <f t="shared" si="4"/>
        <v>#DIV/0!</v>
      </c>
    </row>
    <row r="20" spans="1:21" x14ac:dyDescent="0.35">
      <c r="A20" s="101" t="s">
        <v>133</v>
      </c>
      <c r="B20" s="106"/>
      <c r="C20" s="107"/>
      <c r="D20" s="97"/>
      <c r="E20" s="106"/>
      <c r="F20" s="125"/>
      <c r="G20" s="97"/>
      <c r="H20" s="466"/>
      <c r="I20" s="475"/>
      <c r="J20" s="466"/>
      <c r="K20" s="475"/>
      <c r="L20" s="108"/>
      <c r="M20" s="109"/>
      <c r="N20" s="110"/>
      <c r="O20" s="111"/>
      <c r="P20" s="108">
        <f t="shared" si="5"/>
        <v>0</v>
      </c>
      <c r="Q20" s="105" t="e">
        <f t="shared" si="1"/>
        <v>#DIV/0!</v>
      </c>
      <c r="R20" s="108">
        <f t="shared" si="0"/>
        <v>0</v>
      </c>
      <c r="S20" s="105" t="e">
        <f t="shared" si="2"/>
        <v>#DIV/0!</v>
      </c>
      <c r="T20" s="108">
        <f t="shared" si="3"/>
        <v>0</v>
      </c>
      <c r="U20" s="105" t="e">
        <f t="shared" si="4"/>
        <v>#DIV/0!</v>
      </c>
    </row>
    <row r="21" spans="1:21" x14ac:dyDescent="0.35">
      <c r="A21" s="101" t="s">
        <v>134</v>
      </c>
      <c r="B21" s="106"/>
      <c r="C21" s="107"/>
      <c r="D21" s="97"/>
      <c r="E21" s="106"/>
      <c r="F21" s="125"/>
      <c r="G21" s="97"/>
      <c r="H21" s="466"/>
      <c r="I21" s="475"/>
      <c r="J21" s="466"/>
      <c r="K21" s="475"/>
      <c r="L21" s="108"/>
      <c r="M21" s="109"/>
      <c r="N21" s="110"/>
      <c r="O21" s="111"/>
      <c r="P21" s="108">
        <f t="shared" si="5"/>
        <v>0</v>
      </c>
      <c r="Q21" s="105" t="e">
        <f t="shared" si="1"/>
        <v>#DIV/0!</v>
      </c>
      <c r="R21" s="108">
        <f t="shared" si="0"/>
        <v>0</v>
      </c>
      <c r="S21" s="105" t="e">
        <f t="shared" si="2"/>
        <v>#DIV/0!</v>
      </c>
      <c r="T21" s="108">
        <f t="shared" si="3"/>
        <v>0</v>
      </c>
      <c r="U21" s="105" t="e">
        <f t="shared" si="4"/>
        <v>#DIV/0!</v>
      </c>
    </row>
    <row r="22" spans="1:21" x14ac:dyDescent="0.35">
      <c r="A22" s="126" t="s">
        <v>135</v>
      </c>
      <c r="B22" s="106"/>
      <c r="C22" s="107"/>
      <c r="D22" s="97"/>
      <c r="E22" s="106"/>
      <c r="F22" s="125"/>
      <c r="G22" s="97"/>
      <c r="H22" s="466"/>
      <c r="I22" s="475"/>
      <c r="J22" s="466"/>
      <c r="K22" s="475"/>
      <c r="L22" s="108"/>
      <c r="M22" s="109"/>
      <c r="N22" s="110"/>
      <c r="O22" s="111"/>
      <c r="P22" s="108">
        <f t="shared" si="5"/>
        <v>0</v>
      </c>
      <c r="Q22" s="105" t="e">
        <f t="shared" si="1"/>
        <v>#DIV/0!</v>
      </c>
      <c r="R22" s="108">
        <f t="shared" si="0"/>
        <v>0</v>
      </c>
      <c r="S22" s="105" t="e">
        <f t="shared" si="2"/>
        <v>#DIV/0!</v>
      </c>
      <c r="T22" s="108">
        <f t="shared" si="3"/>
        <v>0</v>
      </c>
      <c r="U22" s="105" t="e">
        <f t="shared" si="4"/>
        <v>#DIV/0!</v>
      </c>
    </row>
    <row r="23" spans="1:21" x14ac:dyDescent="0.35">
      <c r="A23" s="101" t="s">
        <v>136</v>
      </c>
      <c r="B23" s="106"/>
      <c r="C23" s="107"/>
      <c r="D23" s="97"/>
      <c r="E23" s="106"/>
      <c r="F23" s="125"/>
      <c r="G23" s="97"/>
      <c r="H23" s="466"/>
      <c r="I23" s="475"/>
      <c r="J23" s="466"/>
      <c r="K23" s="475"/>
      <c r="L23" s="108"/>
      <c r="M23" s="109"/>
      <c r="N23" s="110"/>
      <c r="O23" s="111"/>
      <c r="P23" s="108">
        <f t="shared" si="5"/>
        <v>0</v>
      </c>
      <c r="Q23" s="105" t="e">
        <f t="shared" si="1"/>
        <v>#DIV/0!</v>
      </c>
      <c r="R23" s="108">
        <f t="shared" si="0"/>
        <v>0</v>
      </c>
      <c r="S23" s="105" t="e">
        <f t="shared" si="2"/>
        <v>#DIV/0!</v>
      </c>
      <c r="T23" s="108">
        <f t="shared" si="3"/>
        <v>0</v>
      </c>
      <c r="U23" s="105" t="e">
        <f t="shared" si="4"/>
        <v>#DIV/0!</v>
      </c>
    </row>
    <row r="24" spans="1:21" x14ac:dyDescent="0.35">
      <c r="A24" s="101" t="s">
        <v>137</v>
      </c>
      <c r="B24" s="106"/>
      <c r="C24" s="107"/>
      <c r="D24" s="97"/>
      <c r="E24" s="106"/>
      <c r="F24" s="125"/>
      <c r="G24" s="97"/>
      <c r="H24" s="466"/>
      <c r="I24" s="475"/>
      <c r="J24" s="466"/>
      <c r="K24" s="475"/>
      <c r="L24" s="108"/>
      <c r="M24" s="109"/>
      <c r="N24" s="110"/>
      <c r="O24" s="111"/>
      <c r="P24" s="108">
        <f t="shared" si="5"/>
        <v>0</v>
      </c>
      <c r="Q24" s="105" t="e">
        <f t="shared" si="1"/>
        <v>#DIV/0!</v>
      </c>
      <c r="R24" s="108">
        <f t="shared" si="0"/>
        <v>0</v>
      </c>
      <c r="S24" s="105" t="e">
        <f t="shared" si="2"/>
        <v>#DIV/0!</v>
      </c>
      <c r="T24" s="108">
        <f t="shared" si="3"/>
        <v>0</v>
      </c>
      <c r="U24" s="105" t="e">
        <f t="shared" si="4"/>
        <v>#DIV/0!</v>
      </c>
    </row>
    <row r="25" spans="1:21" x14ac:dyDescent="0.35">
      <c r="A25" s="101" t="s">
        <v>138</v>
      </c>
      <c r="B25" s="106"/>
      <c r="C25" s="107"/>
      <c r="D25" s="97"/>
      <c r="E25" s="106"/>
      <c r="F25" s="125"/>
      <c r="G25" s="97"/>
      <c r="H25" s="466"/>
      <c r="I25" s="475"/>
      <c r="J25" s="466"/>
      <c r="K25" s="475"/>
      <c r="L25" s="108"/>
      <c r="M25" s="109"/>
      <c r="N25" s="110"/>
      <c r="O25" s="111"/>
      <c r="P25" s="108">
        <f t="shared" si="5"/>
        <v>0</v>
      </c>
      <c r="Q25" s="105" t="e">
        <f t="shared" si="1"/>
        <v>#DIV/0!</v>
      </c>
      <c r="R25" s="108">
        <f t="shared" si="0"/>
        <v>0</v>
      </c>
      <c r="S25" s="105" t="e">
        <f t="shared" si="2"/>
        <v>#DIV/0!</v>
      </c>
      <c r="T25" s="108">
        <f t="shared" si="3"/>
        <v>0</v>
      </c>
      <c r="U25" s="105" t="e">
        <f t="shared" si="4"/>
        <v>#DIV/0!</v>
      </c>
    </row>
    <row r="26" spans="1:21" x14ac:dyDescent="0.35">
      <c r="A26" s="101" t="s">
        <v>139</v>
      </c>
      <c r="B26" s="106"/>
      <c r="C26" s="107"/>
      <c r="D26" s="97"/>
      <c r="E26" s="106"/>
      <c r="F26" s="125"/>
      <c r="G26" s="97"/>
      <c r="H26" s="466"/>
      <c r="I26" s="475"/>
      <c r="J26" s="466"/>
      <c r="K26" s="475"/>
      <c r="L26" s="108"/>
      <c r="M26" s="127"/>
      <c r="N26" s="110"/>
      <c r="O26" s="111"/>
      <c r="P26" s="108">
        <f t="shared" si="5"/>
        <v>0</v>
      </c>
      <c r="Q26" s="128" t="e">
        <f t="shared" si="1"/>
        <v>#DIV/0!</v>
      </c>
      <c r="R26" s="108">
        <f t="shared" si="0"/>
        <v>0</v>
      </c>
      <c r="S26" s="128" t="e">
        <f t="shared" si="2"/>
        <v>#DIV/0!</v>
      </c>
      <c r="T26" s="108">
        <f t="shared" si="3"/>
        <v>0</v>
      </c>
      <c r="U26" s="128" t="e">
        <f t="shared" si="4"/>
        <v>#DIV/0!</v>
      </c>
    </row>
    <row r="27" spans="1:21" x14ac:dyDescent="0.35">
      <c r="A27" s="101" t="s">
        <v>127</v>
      </c>
      <c r="B27" s="106"/>
      <c r="C27" s="107"/>
      <c r="D27" s="97"/>
      <c r="E27" s="106"/>
      <c r="F27" s="125"/>
      <c r="G27" s="97"/>
      <c r="H27" s="466"/>
      <c r="I27" s="475"/>
      <c r="J27" s="466"/>
      <c r="K27" s="475"/>
      <c r="L27" s="108"/>
      <c r="M27" s="109"/>
      <c r="N27" s="110"/>
      <c r="O27" s="111"/>
      <c r="P27" s="108"/>
      <c r="Q27" s="105"/>
      <c r="R27" s="108"/>
      <c r="S27" s="105"/>
      <c r="T27" s="108"/>
      <c r="U27" s="105"/>
    </row>
    <row r="28" spans="1:21" x14ac:dyDescent="0.35">
      <c r="A28" s="101" t="s">
        <v>127</v>
      </c>
      <c r="B28" s="106"/>
      <c r="C28" s="107"/>
      <c r="D28" s="97"/>
      <c r="E28" s="106"/>
      <c r="F28" s="125"/>
      <c r="G28" s="97"/>
      <c r="H28" s="466"/>
      <c r="I28" s="475"/>
      <c r="J28" s="466"/>
      <c r="K28" s="475"/>
      <c r="L28" s="108"/>
      <c r="M28" s="109"/>
      <c r="N28" s="110"/>
      <c r="O28" s="111"/>
      <c r="P28" s="108"/>
      <c r="Q28" s="105"/>
      <c r="R28" s="108"/>
      <c r="S28" s="105"/>
      <c r="T28" s="108"/>
      <c r="U28" s="105"/>
    </row>
    <row r="29" spans="1:21" x14ac:dyDescent="0.35">
      <c r="A29" s="94" t="s">
        <v>53</v>
      </c>
      <c r="B29" s="112"/>
      <c r="C29" s="113"/>
      <c r="D29" s="114"/>
      <c r="E29" s="115"/>
      <c r="F29" s="113"/>
      <c r="G29" s="114"/>
      <c r="H29" s="471"/>
      <c r="I29" s="470"/>
      <c r="J29" s="471"/>
      <c r="K29" s="470"/>
      <c r="L29" s="115"/>
      <c r="M29" s="112"/>
      <c r="N29" s="113"/>
      <c r="O29" s="116"/>
      <c r="P29" s="115">
        <f>N29-M29</f>
        <v>0</v>
      </c>
      <c r="Q29" s="117" t="e">
        <f t="shared" si="1"/>
        <v>#DIV/0!</v>
      </c>
      <c r="R29" s="115">
        <f t="shared" si="0"/>
        <v>0</v>
      </c>
      <c r="S29" s="117" t="e">
        <f>O29/M29-1</f>
        <v>#DIV/0!</v>
      </c>
      <c r="T29" s="115">
        <f>O29-N29</f>
        <v>0</v>
      </c>
      <c r="U29" s="117" t="e">
        <f>O29/N29-1</f>
        <v>#DIV/0!</v>
      </c>
    </row>
    <row r="30" spans="1:21" ht="5.15" customHeight="1" x14ac:dyDescent="0.35">
      <c r="A30" s="118" t="s">
        <v>128</v>
      </c>
      <c r="B30" s="119"/>
      <c r="C30" s="120"/>
      <c r="D30" s="97"/>
      <c r="E30" s="121"/>
      <c r="F30" s="120"/>
      <c r="G30" s="97"/>
      <c r="H30" s="474"/>
      <c r="I30" s="473"/>
      <c r="J30" s="474"/>
      <c r="K30" s="473"/>
      <c r="L30" s="121"/>
      <c r="M30" s="119"/>
      <c r="N30" s="120"/>
      <c r="O30" s="122"/>
      <c r="P30" s="121"/>
      <c r="Q30" s="123"/>
      <c r="R30" s="121">
        <f t="shared" si="0"/>
        <v>0</v>
      </c>
      <c r="S30" s="123"/>
      <c r="T30" s="121"/>
      <c r="U30" s="123"/>
    </row>
    <row r="31" spans="1:21" x14ac:dyDescent="0.35">
      <c r="A31" s="94" t="s">
        <v>140</v>
      </c>
      <c r="B31" s="106"/>
      <c r="C31" s="107"/>
      <c r="D31" s="97"/>
      <c r="E31" s="108"/>
      <c r="F31" s="107"/>
      <c r="G31" s="97"/>
      <c r="H31" s="468"/>
      <c r="I31" s="467"/>
      <c r="J31" s="468"/>
      <c r="K31" s="467"/>
      <c r="L31" s="108"/>
      <c r="M31" s="109"/>
      <c r="N31" s="107"/>
      <c r="O31" s="124"/>
      <c r="P31" s="108"/>
      <c r="Q31" s="105"/>
      <c r="R31" s="108"/>
      <c r="S31" s="105"/>
      <c r="T31" s="108"/>
      <c r="U31" s="105"/>
    </row>
    <row r="32" spans="1:21" x14ac:dyDescent="0.35">
      <c r="A32" s="101" t="s">
        <v>141</v>
      </c>
      <c r="B32" s="106"/>
      <c r="C32" s="107"/>
      <c r="D32" s="97"/>
      <c r="E32" s="106"/>
      <c r="F32" s="125"/>
      <c r="G32" s="97"/>
      <c r="H32" s="466"/>
      <c r="I32" s="475"/>
      <c r="J32" s="466"/>
      <c r="K32" s="475"/>
      <c r="L32" s="108"/>
      <c r="M32" s="109"/>
      <c r="N32" s="110"/>
      <c r="O32" s="111"/>
      <c r="P32" s="108">
        <f>N32-M32</f>
        <v>0</v>
      </c>
      <c r="Q32" s="105" t="e">
        <f t="shared" si="1"/>
        <v>#DIV/0!</v>
      </c>
      <c r="R32" s="108">
        <f t="shared" si="0"/>
        <v>0</v>
      </c>
      <c r="S32" s="105" t="e">
        <f>O32/M32-1</f>
        <v>#DIV/0!</v>
      </c>
      <c r="T32" s="108">
        <f>O32-N32</f>
        <v>0</v>
      </c>
      <c r="U32" s="105" t="e">
        <f>O32/N32-1</f>
        <v>#DIV/0!</v>
      </c>
    </row>
    <row r="33" spans="1:21" x14ac:dyDescent="0.35">
      <c r="A33" s="101" t="s">
        <v>127</v>
      </c>
      <c r="B33" s="106"/>
      <c r="C33" s="107"/>
      <c r="D33" s="97"/>
      <c r="E33" s="106"/>
      <c r="F33" s="125"/>
      <c r="G33" s="97"/>
      <c r="H33" s="466"/>
      <c r="I33" s="475"/>
      <c r="J33" s="466"/>
      <c r="K33" s="475"/>
      <c r="L33" s="108"/>
      <c r="M33" s="109"/>
      <c r="N33" s="110"/>
      <c r="O33" s="111"/>
      <c r="P33" s="108">
        <f>N33-M33</f>
        <v>0</v>
      </c>
      <c r="Q33" s="105"/>
      <c r="R33" s="108"/>
      <c r="S33" s="105"/>
      <c r="T33" s="108"/>
      <c r="U33" s="105"/>
    </row>
    <row r="34" spans="1:21" x14ac:dyDescent="0.35">
      <c r="A34" s="101" t="s">
        <v>127</v>
      </c>
      <c r="B34" s="106"/>
      <c r="C34" s="107"/>
      <c r="D34" s="97"/>
      <c r="E34" s="106"/>
      <c r="F34" s="125"/>
      <c r="G34" s="97"/>
      <c r="H34" s="466"/>
      <c r="I34" s="475"/>
      <c r="J34" s="466"/>
      <c r="K34" s="475"/>
      <c r="L34" s="108"/>
      <c r="M34" s="109"/>
      <c r="N34" s="110"/>
      <c r="O34" s="111"/>
      <c r="P34" s="108">
        <f>N34-M34</f>
        <v>0</v>
      </c>
      <c r="Q34" s="105"/>
      <c r="R34" s="108"/>
      <c r="S34" s="105"/>
      <c r="T34" s="108"/>
      <c r="U34" s="105"/>
    </row>
    <row r="35" spans="1:21" x14ac:dyDescent="0.35">
      <c r="A35" s="94" t="s">
        <v>53</v>
      </c>
      <c r="B35" s="112"/>
      <c r="C35" s="113"/>
      <c r="D35" s="114"/>
      <c r="E35" s="115"/>
      <c r="F35" s="113"/>
      <c r="G35" s="114"/>
      <c r="H35" s="471"/>
      <c r="I35" s="470"/>
      <c r="J35" s="471"/>
      <c r="K35" s="470"/>
      <c r="L35" s="115"/>
      <c r="M35" s="112"/>
      <c r="N35" s="113"/>
      <c r="O35" s="116"/>
      <c r="P35" s="115">
        <f>N35-M35</f>
        <v>0</v>
      </c>
      <c r="Q35" s="117" t="e">
        <f t="shared" si="1"/>
        <v>#DIV/0!</v>
      </c>
      <c r="R35" s="115">
        <f t="shared" si="0"/>
        <v>0</v>
      </c>
      <c r="S35" s="117" t="e">
        <f>O35/M35-1</f>
        <v>#DIV/0!</v>
      </c>
      <c r="T35" s="115">
        <f>O35-N35</f>
        <v>0</v>
      </c>
      <c r="U35" s="117" t="e">
        <f>O35/N35-1</f>
        <v>#DIV/0!</v>
      </c>
    </row>
    <row r="36" spans="1:21" ht="5.15" customHeight="1" x14ac:dyDescent="0.35">
      <c r="A36" s="118" t="s">
        <v>128</v>
      </c>
      <c r="B36" s="119"/>
      <c r="C36" s="120"/>
      <c r="D36" s="97"/>
      <c r="E36" s="121"/>
      <c r="F36" s="120"/>
      <c r="G36" s="97"/>
      <c r="H36" s="474"/>
      <c r="I36" s="473"/>
      <c r="J36" s="474"/>
      <c r="K36" s="473"/>
      <c r="L36" s="121"/>
      <c r="M36" s="119"/>
      <c r="N36" s="120"/>
      <c r="O36" s="122"/>
      <c r="P36" s="121"/>
      <c r="Q36" s="123"/>
      <c r="R36" s="121">
        <f t="shared" si="0"/>
        <v>0</v>
      </c>
      <c r="S36" s="123"/>
      <c r="T36" s="121"/>
      <c r="U36" s="123"/>
    </row>
    <row r="37" spans="1:21" x14ac:dyDescent="0.35">
      <c r="A37" s="94" t="s">
        <v>142</v>
      </c>
      <c r="B37" s="106"/>
      <c r="C37" s="107"/>
      <c r="D37" s="97"/>
      <c r="E37" s="108"/>
      <c r="F37" s="107"/>
      <c r="G37" s="97"/>
      <c r="H37" s="468"/>
      <c r="I37" s="467"/>
      <c r="J37" s="468"/>
      <c r="K37" s="467"/>
      <c r="L37" s="108"/>
      <c r="M37" s="109"/>
      <c r="N37" s="107"/>
      <c r="O37" s="124"/>
      <c r="P37" s="108"/>
      <c r="Q37" s="105"/>
      <c r="R37" s="108"/>
      <c r="S37" s="105"/>
      <c r="T37" s="108"/>
      <c r="U37" s="105"/>
    </row>
    <row r="38" spans="1:21" x14ac:dyDescent="0.35">
      <c r="A38" s="101" t="s">
        <v>143</v>
      </c>
      <c r="B38" s="106"/>
      <c r="C38" s="107"/>
      <c r="D38" s="97"/>
      <c r="E38" s="106"/>
      <c r="F38" s="125"/>
      <c r="G38" s="97"/>
      <c r="H38" s="466"/>
      <c r="I38" s="475"/>
      <c r="J38" s="466"/>
      <c r="K38" s="475"/>
      <c r="L38" s="108"/>
      <c r="M38" s="109"/>
      <c r="N38" s="110"/>
      <c r="O38" s="111"/>
      <c r="P38" s="108">
        <f>N38-M38</f>
        <v>0</v>
      </c>
      <c r="Q38" s="105" t="e">
        <f t="shared" si="1"/>
        <v>#DIV/0!</v>
      </c>
      <c r="R38" s="108">
        <f t="shared" si="0"/>
        <v>0</v>
      </c>
      <c r="S38" s="105" t="e">
        <f>O38/M38-1</f>
        <v>#DIV/0!</v>
      </c>
      <c r="T38" s="108">
        <f>O38-N38</f>
        <v>0</v>
      </c>
      <c r="U38" s="105" t="e">
        <f>O38/N38-1</f>
        <v>#DIV/0!</v>
      </c>
    </row>
    <row r="39" spans="1:21" x14ac:dyDescent="0.35">
      <c r="A39" s="101" t="s">
        <v>127</v>
      </c>
      <c r="B39" s="106"/>
      <c r="C39" s="107"/>
      <c r="D39" s="97"/>
      <c r="E39" s="106"/>
      <c r="F39" s="125"/>
      <c r="G39" s="97"/>
      <c r="H39" s="466"/>
      <c r="I39" s="475"/>
      <c r="J39" s="466"/>
      <c r="K39" s="475"/>
      <c r="L39" s="108"/>
      <c r="M39" s="109"/>
      <c r="N39" s="110"/>
      <c r="O39" s="111"/>
      <c r="P39" s="108"/>
      <c r="Q39" s="105"/>
      <c r="R39" s="108"/>
      <c r="S39" s="105"/>
      <c r="T39" s="108"/>
      <c r="U39" s="105"/>
    </row>
    <row r="40" spans="1:21" x14ac:dyDescent="0.35">
      <c r="A40" s="101" t="s">
        <v>127</v>
      </c>
      <c r="B40" s="106"/>
      <c r="C40" s="107"/>
      <c r="D40" s="97"/>
      <c r="E40" s="106"/>
      <c r="F40" s="125"/>
      <c r="G40" s="97"/>
      <c r="H40" s="466"/>
      <c r="I40" s="475"/>
      <c r="J40" s="466"/>
      <c r="K40" s="475"/>
      <c r="L40" s="108"/>
      <c r="M40" s="109"/>
      <c r="N40" s="110"/>
      <c r="O40" s="111"/>
      <c r="P40" s="108"/>
      <c r="Q40" s="105"/>
      <c r="R40" s="108"/>
      <c r="S40" s="105"/>
      <c r="T40" s="108"/>
      <c r="U40" s="105"/>
    </row>
    <row r="41" spans="1:21" x14ac:dyDescent="0.35">
      <c r="A41" s="94" t="s">
        <v>53</v>
      </c>
      <c r="B41" s="112"/>
      <c r="C41" s="113"/>
      <c r="D41" s="114"/>
      <c r="E41" s="115"/>
      <c r="F41" s="113"/>
      <c r="G41" s="114"/>
      <c r="H41" s="471"/>
      <c r="I41" s="470"/>
      <c r="J41" s="471"/>
      <c r="K41" s="470"/>
      <c r="L41" s="115"/>
      <c r="M41" s="112"/>
      <c r="N41" s="113"/>
      <c r="O41" s="116"/>
      <c r="P41" s="115">
        <f>N41-M41</f>
        <v>0</v>
      </c>
      <c r="Q41" s="117" t="e">
        <f t="shared" si="1"/>
        <v>#DIV/0!</v>
      </c>
      <c r="R41" s="115">
        <f t="shared" si="0"/>
        <v>0</v>
      </c>
      <c r="S41" s="117" t="e">
        <f>O41/M41-1</f>
        <v>#DIV/0!</v>
      </c>
      <c r="T41" s="115">
        <f>O41-N41</f>
        <v>0</v>
      </c>
      <c r="U41" s="117" t="e">
        <f>O41/N41-1</f>
        <v>#DIV/0!</v>
      </c>
    </row>
    <row r="42" spans="1:21" ht="5.15" customHeight="1" x14ac:dyDescent="0.35">
      <c r="A42" s="118" t="s">
        <v>128</v>
      </c>
      <c r="B42" s="119"/>
      <c r="C42" s="120"/>
      <c r="D42" s="97"/>
      <c r="E42" s="121"/>
      <c r="F42" s="120"/>
      <c r="G42" s="97"/>
      <c r="H42" s="474"/>
      <c r="I42" s="473"/>
      <c r="J42" s="474"/>
      <c r="K42" s="473"/>
      <c r="L42" s="121"/>
      <c r="M42" s="119"/>
      <c r="N42" s="120"/>
      <c r="O42" s="122"/>
      <c r="P42" s="121"/>
      <c r="Q42" s="123"/>
      <c r="R42" s="121"/>
      <c r="S42" s="123"/>
      <c r="T42" s="121"/>
      <c r="U42" s="123"/>
    </row>
    <row r="43" spans="1:21" x14ac:dyDescent="0.35">
      <c r="A43" s="94" t="s">
        <v>144</v>
      </c>
      <c r="B43" s="106"/>
      <c r="C43" s="107"/>
      <c r="D43" s="97"/>
      <c r="E43" s="108"/>
      <c r="F43" s="107"/>
      <c r="G43" s="97"/>
      <c r="H43" s="468"/>
      <c r="I43" s="467"/>
      <c r="J43" s="468"/>
      <c r="K43" s="467"/>
      <c r="L43" s="108"/>
      <c r="M43" s="109"/>
      <c r="N43" s="107"/>
      <c r="O43" s="124"/>
      <c r="P43" s="108"/>
      <c r="Q43" s="105"/>
      <c r="R43" s="108"/>
      <c r="S43" s="105"/>
      <c r="T43" s="108"/>
      <c r="U43" s="105"/>
    </row>
    <row r="44" spans="1:21" x14ac:dyDescent="0.35">
      <c r="A44" s="101" t="s">
        <v>145</v>
      </c>
      <c r="B44" s="106"/>
      <c r="C44" s="107"/>
      <c r="D44" s="97"/>
      <c r="E44" s="106"/>
      <c r="F44" s="125"/>
      <c r="G44" s="97"/>
      <c r="H44" s="466"/>
      <c r="I44" s="475"/>
      <c r="J44" s="466"/>
      <c r="K44" s="475"/>
      <c r="L44" s="108"/>
      <c r="M44" s="109"/>
      <c r="N44" s="110"/>
      <c r="O44" s="111"/>
      <c r="P44" s="108">
        <f>N44-M44</f>
        <v>0</v>
      </c>
      <c r="Q44" s="105" t="e">
        <f t="shared" si="1"/>
        <v>#DIV/0!</v>
      </c>
      <c r="R44" s="108">
        <f t="shared" si="0"/>
        <v>0</v>
      </c>
      <c r="S44" s="105" t="e">
        <f>O44/M44-1</f>
        <v>#DIV/0!</v>
      </c>
      <c r="T44" s="108">
        <f>O44-N44</f>
        <v>0</v>
      </c>
      <c r="U44" s="105" t="e">
        <f>O44/N44-1</f>
        <v>#DIV/0!</v>
      </c>
    </row>
    <row r="45" spans="1:21" x14ac:dyDescent="0.35">
      <c r="A45" s="101" t="s">
        <v>146</v>
      </c>
      <c r="B45" s="106"/>
      <c r="C45" s="107"/>
      <c r="D45" s="97"/>
      <c r="E45" s="106"/>
      <c r="F45" s="125"/>
      <c r="G45" s="97"/>
      <c r="H45" s="466"/>
      <c r="I45" s="475"/>
      <c r="J45" s="466"/>
      <c r="K45" s="475"/>
      <c r="L45" s="108"/>
      <c r="M45" s="109"/>
      <c r="N45" s="110"/>
      <c r="O45" s="111"/>
      <c r="P45" s="108">
        <f>N45-M45</f>
        <v>0</v>
      </c>
      <c r="Q45" s="105" t="e">
        <f t="shared" si="1"/>
        <v>#DIV/0!</v>
      </c>
      <c r="R45" s="108">
        <f t="shared" si="0"/>
        <v>0</v>
      </c>
      <c r="S45" s="105" t="e">
        <f>O45/M45-1</f>
        <v>#DIV/0!</v>
      </c>
      <c r="T45" s="108">
        <f>O45-N45</f>
        <v>0</v>
      </c>
      <c r="U45" s="105" t="e">
        <f>O45/N45-1</f>
        <v>#DIV/0!</v>
      </c>
    </row>
    <row r="46" spans="1:21" x14ac:dyDescent="0.35">
      <c r="A46" s="101" t="s">
        <v>127</v>
      </c>
      <c r="B46" s="106"/>
      <c r="C46" s="107"/>
      <c r="D46" s="97"/>
      <c r="E46" s="106"/>
      <c r="F46" s="125"/>
      <c r="G46" s="97"/>
      <c r="H46" s="466"/>
      <c r="I46" s="475"/>
      <c r="J46" s="466"/>
      <c r="K46" s="475"/>
      <c r="L46" s="108"/>
      <c r="M46" s="109"/>
      <c r="N46" s="110"/>
      <c r="O46" s="111"/>
      <c r="P46" s="108"/>
      <c r="Q46" s="105"/>
      <c r="R46" s="108"/>
      <c r="S46" s="105"/>
      <c r="T46" s="108"/>
      <c r="U46" s="105"/>
    </row>
    <row r="47" spans="1:21" x14ac:dyDescent="0.35">
      <c r="A47" s="101" t="s">
        <v>127</v>
      </c>
      <c r="B47" s="106"/>
      <c r="C47" s="107"/>
      <c r="D47" s="97"/>
      <c r="E47" s="106"/>
      <c r="F47" s="125"/>
      <c r="G47" s="97"/>
      <c r="H47" s="466"/>
      <c r="I47" s="475"/>
      <c r="J47" s="466"/>
      <c r="K47" s="475"/>
      <c r="L47" s="108"/>
      <c r="M47" s="109"/>
      <c r="N47" s="110"/>
      <c r="O47" s="111"/>
      <c r="P47" s="108"/>
      <c r="Q47" s="105"/>
      <c r="R47" s="108"/>
      <c r="S47" s="105"/>
      <c r="T47" s="108"/>
      <c r="U47" s="105"/>
    </row>
    <row r="48" spans="1:21" x14ac:dyDescent="0.35">
      <c r="A48" s="94" t="s">
        <v>53</v>
      </c>
      <c r="B48" s="112"/>
      <c r="C48" s="113"/>
      <c r="D48" s="114"/>
      <c r="E48" s="115"/>
      <c r="F48" s="113"/>
      <c r="G48" s="114"/>
      <c r="H48" s="471"/>
      <c r="I48" s="470"/>
      <c r="J48" s="471"/>
      <c r="K48" s="470"/>
      <c r="L48" s="115"/>
      <c r="M48" s="112"/>
      <c r="N48" s="113"/>
      <c r="O48" s="116"/>
      <c r="P48" s="115">
        <f>N48-M48</f>
        <v>0</v>
      </c>
      <c r="Q48" s="117" t="e">
        <f t="shared" si="1"/>
        <v>#DIV/0!</v>
      </c>
      <c r="R48" s="115">
        <f t="shared" si="0"/>
        <v>0</v>
      </c>
      <c r="S48" s="117" t="e">
        <f>O48/M48-1</f>
        <v>#DIV/0!</v>
      </c>
      <c r="T48" s="115">
        <f>O48-N48</f>
        <v>0</v>
      </c>
      <c r="U48" s="117" t="e">
        <f>O48/N48-1</f>
        <v>#DIV/0!</v>
      </c>
    </row>
    <row r="49" spans="1:21" ht="5.15" customHeight="1" x14ac:dyDescent="0.35">
      <c r="A49" s="118" t="s">
        <v>128</v>
      </c>
      <c r="B49" s="119"/>
      <c r="C49" s="120"/>
      <c r="D49" s="97"/>
      <c r="E49" s="121"/>
      <c r="F49" s="120"/>
      <c r="G49" s="97"/>
      <c r="H49" s="474"/>
      <c r="I49" s="473"/>
      <c r="J49" s="474"/>
      <c r="K49" s="473"/>
      <c r="L49" s="121"/>
      <c r="M49" s="119"/>
      <c r="N49" s="120"/>
      <c r="O49" s="122"/>
      <c r="P49" s="121"/>
      <c r="Q49" s="123"/>
      <c r="R49" s="121">
        <f t="shared" si="0"/>
        <v>0</v>
      </c>
      <c r="S49" s="123"/>
      <c r="T49" s="121"/>
      <c r="U49" s="123"/>
    </row>
    <row r="50" spans="1:21" x14ac:dyDescent="0.35">
      <c r="A50" s="94" t="s">
        <v>147</v>
      </c>
      <c r="B50" s="106"/>
      <c r="C50" s="107"/>
      <c r="D50" s="97"/>
      <c r="E50" s="108"/>
      <c r="F50" s="107"/>
      <c r="G50" s="97"/>
      <c r="H50" s="468"/>
      <c r="I50" s="467"/>
      <c r="J50" s="468"/>
      <c r="K50" s="467"/>
      <c r="L50" s="108"/>
      <c r="M50" s="109"/>
      <c r="N50" s="107"/>
      <c r="O50" s="124"/>
      <c r="P50" s="108"/>
      <c r="Q50" s="105"/>
      <c r="R50" s="108"/>
      <c r="S50" s="105"/>
      <c r="T50" s="108"/>
      <c r="U50" s="105"/>
    </row>
    <row r="51" spans="1:21" x14ac:dyDescent="0.35">
      <c r="A51" s="101" t="s">
        <v>148</v>
      </c>
      <c r="B51" s="106"/>
      <c r="C51" s="107"/>
      <c r="D51" s="97"/>
      <c r="E51" s="106"/>
      <c r="F51" s="125"/>
      <c r="G51" s="97"/>
      <c r="H51" s="466"/>
      <c r="I51" s="475"/>
      <c r="J51" s="466"/>
      <c r="K51" s="475"/>
      <c r="L51" s="108"/>
      <c r="M51" s="109"/>
      <c r="N51" s="110"/>
      <c r="O51" s="111"/>
      <c r="P51" s="108">
        <f>N51-M51</f>
        <v>0</v>
      </c>
      <c r="Q51" s="105" t="e">
        <f t="shared" si="1"/>
        <v>#DIV/0!</v>
      </c>
      <c r="R51" s="108">
        <f t="shared" si="0"/>
        <v>0</v>
      </c>
      <c r="S51" s="105" t="e">
        <f t="shared" ref="S51:S57" si="6">O51/M51-1</f>
        <v>#DIV/0!</v>
      </c>
      <c r="T51" s="108">
        <f t="shared" ref="T51:T57" si="7">O51-N51</f>
        <v>0</v>
      </c>
      <c r="U51" s="105" t="e">
        <f t="shared" ref="U51:U57" si="8">O51/N51-1</f>
        <v>#DIV/0!</v>
      </c>
    </row>
    <row r="52" spans="1:21" x14ac:dyDescent="0.35">
      <c r="A52" s="101" t="s">
        <v>149</v>
      </c>
      <c r="B52" s="106"/>
      <c r="C52" s="107"/>
      <c r="D52" s="97"/>
      <c r="E52" s="106"/>
      <c r="F52" s="125"/>
      <c r="G52" s="97"/>
      <c r="H52" s="466"/>
      <c r="I52" s="475"/>
      <c r="J52" s="466"/>
      <c r="K52" s="475"/>
      <c r="L52" s="108"/>
      <c r="M52" s="127"/>
      <c r="N52" s="110"/>
      <c r="O52" s="111"/>
      <c r="P52" s="108">
        <f t="shared" ref="P52:P57" si="9">N52-M52</f>
        <v>0</v>
      </c>
      <c r="Q52" s="128" t="e">
        <f t="shared" si="1"/>
        <v>#DIV/0!</v>
      </c>
      <c r="R52" s="108">
        <f t="shared" si="0"/>
        <v>0</v>
      </c>
      <c r="S52" s="128" t="e">
        <f t="shared" si="6"/>
        <v>#DIV/0!</v>
      </c>
      <c r="T52" s="108">
        <f t="shared" si="7"/>
        <v>0</v>
      </c>
      <c r="U52" s="128" t="e">
        <f t="shared" si="8"/>
        <v>#DIV/0!</v>
      </c>
    </row>
    <row r="53" spans="1:21" x14ac:dyDescent="0.35">
      <c r="A53" s="101" t="s">
        <v>150</v>
      </c>
      <c r="B53" s="106"/>
      <c r="C53" s="107"/>
      <c r="D53" s="97"/>
      <c r="E53" s="106"/>
      <c r="F53" s="125"/>
      <c r="G53" s="97"/>
      <c r="H53" s="466"/>
      <c r="I53" s="475"/>
      <c r="J53" s="466"/>
      <c r="K53" s="475"/>
      <c r="L53" s="108"/>
      <c r="M53" s="109"/>
      <c r="N53" s="110"/>
      <c r="O53" s="111"/>
      <c r="P53" s="108">
        <f t="shared" si="9"/>
        <v>0</v>
      </c>
      <c r="Q53" s="105" t="e">
        <f t="shared" si="1"/>
        <v>#DIV/0!</v>
      </c>
      <c r="R53" s="108">
        <f t="shared" si="0"/>
        <v>0</v>
      </c>
      <c r="S53" s="105" t="e">
        <f t="shared" si="6"/>
        <v>#DIV/0!</v>
      </c>
      <c r="T53" s="108">
        <f t="shared" si="7"/>
        <v>0</v>
      </c>
      <c r="U53" s="105" t="e">
        <f t="shared" si="8"/>
        <v>#DIV/0!</v>
      </c>
    </row>
    <row r="54" spans="1:21" x14ac:dyDescent="0.35">
      <c r="A54" s="101" t="s">
        <v>151</v>
      </c>
      <c r="B54" s="106"/>
      <c r="C54" s="107"/>
      <c r="D54" s="97"/>
      <c r="E54" s="106"/>
      <c r="F54" s="125"/>
      <c r="G54" s="97"/>
      <c r="H54" s="466"/>
      <c r="I54" s="475"/>
      <c r="J54" s="466"/>
      <c r="K54" s="475"/>
      <c r="L54" s="108"/>
      <c r="M54" s="109"/>
      <c r="N54" s="110"/>
      <c r="O54" s="111"/>
      <c r="P54" s="108">
        <f t="shared" si="9"/>
        <v>0</v>
      </c>
      <c r="Q54" s="105" t="e">
        <f t="shared" si="1"/>
        <v>#DIV/0!</v>
      </c>
      <c r="R54" s="108">
        <f t="shared" si="0"/>
        <v>0</v>
      </c>
      <c r="S54" s="105" t="e">
        <f t="shared" si="6"/>
        <v>#DIV/0!</v>
      </c>
      <c r="T54" s="108">
        <f t="shared" si="7"/>
        <v>0</v>
      </c>
      <c r="U54" s="105" t="e">
        <f t="shared" si="8"/>
        <v>#DIV/0!</v>
      </c>
    </row>
    <row r="55" spans="1:21" x14ac:dyDescent="0.35">
      <c r="A55" s="101" t="s">
        <v>147</v>
      </c>
      <c r="B55" s="106"/>
      <c r="C55" s="107"/>
      <c r="D55" s="97"/>
      <c r="E55" s="106"/>
      <c r="F55" s="125"/>
      <c r="G55" s="97"/>
      <c r="H55" s="466"/>
      <c r="I55" s="475"/>
      <c r="J55" s="466"/>
      <c r="K55" s="475"/>
      <c r="L55" s="108"/>
      <c r="M55" s="109"/>
      <c r="N55" s="110"/>
      <c r="O55" s="111"/>
      <c r="P55" s="108">
        <f t="shared" si="9"/>
        <v>0</v>
      </c>
      <c r="Q55" s="105" t="e">
        <f t="shared" si="1"/>
        <v>#DIV/0!</v>
      </c>
      <c r="R55" s="108">
        <f t="shared" si="0"/>
        <v>0</v>
      </c>
      <c r="S55" s="105" t="e">
        <f t="shared" si="6"/>
        <v>#DIV/0!</v>
      </c>
      <c r="T55" s="108">
        <f t="shared" si="7"/>
        <v>0</v>
      </c>
      <c r="U55" s="105" t="e">
        <f t="shared" si="8"/>
        <v>#DIV/0!</v>
      </c>
    </row>
    <row r="56" spans="1:21" x14ac:dyDescent="0.35">
      <c r="A56" s="101" t="s">
        <v>152</v>
      </c>
      <c r="B56" s="106"/>
      <c r="C56" s="107"/>
      <c r="D56" s="97"/>
      <c r="E56" s="106"/>
      <c r="F56" s="125"/>
      <c r="G56" s="97"/>
      <c r="H56" s="466"/>
      <c r="I56" s="475"/>
      <c r="J56" s="466"/>
      <c r="K56" s="475"/>
      <c r="L56" s="108"/>
      <c r="M56" s="109"/>
      <c r="N56" s="110"/>
      <c r="O56" s="111"/>
      <c r="P56" s="108">
        <f t="shared" si="9"/>
        <v>0</v>
      </c>
      <c r="Q56" s="105" t="e">
        <f t="shared" si="1"/>
        <v>#DIV/0!</v>
      </c>
      <c r="R56" s="108">
        <f t="shared" si="0"/>
        <v>0</v>
      </c>
      <c r="S56" s="105" t="e">
        <f t="shared" si="6"/>
        <v>#DIV/0!</v>
      </c>
      <c r="T56" s="108">
        <f t="shared" si="7"/>
        <v>0</v>
      </c>
      <c r="U56" s="105" t="e">
        <f t="shared" si="8"/>
        <v>#DIV/0!</v>
      </c>
    </row>
    <row r="57" spans="1:21" x14ac:dyDescent="0.35">
      <c r="A57" s="101" t="s">
        <v>153</v>
      </c>
      <c r="B57" s="106"/>
      <c r="C57" s="107"/>
      <c r="D57" s="97"/>
      <c r="E57" s="106"/>
      <c r="F57" s="125"/>
      <c r="G57" s="97"/>
      <c r="H57" s="466"/>
      <c r="I57" s="475"/>
      <c r="J57" s="466"/>
      <c r="K57" s="475"/>
      <c r="L57" s="108"/>
      <c r="M57" s="109"/>
      <c r="N57" s="110"/>
      <c r="O57" s="111"/>
      <c r="P57" s="108">
        <f t="shared" si="9"/>
        <v>0</v>
      </c>
      <c r="Q57" s="105" t="e">
        <f t="shared" si="1"/>
        <v>#DIV/0!</v>
      </c>
      <c r="R57" s="108">
        <f t="shared" si="0"/>
        <v>0</v>
      </c>
      <c r="S57" s="105" t="e">
        <f t="shared" si="6"/>
        <v>#DIV/0!</v>
      </c>
      <c r="T57" s="108">
        <f t="shared" si="7"/>
        <v>0</v>
      </c>
      <c r="U57" s="105" t="e">
        <f t="shared" si="8"/>
        <v>#DIV/0!</v>
      </c>
    </row>
    <row r="58" spans="1:21" x14ac:dyDescent="0.35">
      <c r="A58" s="101" t="s">
        <v>127</v>
      </c>
      <c r="B58" s="106"/>
      <c r="C58" s="107"/>
      <c r="D58" s="97"/>
      <c r="E58" s="106"/>
      <c r="F58" s="125"/>
      <c r="G58" s="97"/>
      <c r="H58" s="466"/>
      <c r="I58" s="475"/>
      <c r="J58" s="466"/>
      <c r="K58" s="475"/>
      <c r="L58" s="108"/>
      <c r="M58" s="109"/>
      <c r="N58" s="110"/>
      <c r="O58" s="111"/>
      <c r="P58" s="108"/>
      <c r="Q58" s="105"/>
      <c r="R58" s="108"/>
      <c r="S58" s="105"/>
      <c r="T58" s="108"/>
      <c r="U58" s="105"/>
    </row>
    <row r="59" spans="1:21" x14ac:dyDescent="0.35">
      <c r="A59" s="101" t="s">
        <v>127</v>
      </c>
      <c r="B59" s="106"/>
      <c r="C59" s="107"/>
      <c r="D59" s="97"/>
      <c r="E59" s="106"/>
      <c r="F59" s="125"/>
      <c r="G59" s="97"/>
      <c r="H59" s="466"/>
      <c r="I59" s="475"/>
      <c r="J59" s="466"/>
      <c r="K59" s="475"/>
      <c r="L59" s="108"/>
      <c r="M59" s="109"/>
      <c r="N59" s="110"/>
      <c r="O59" s="111"/>
      <c r="P59" s="108"/>
      <c r="Q59" s="105"/>
      <c r="R59" s="108"/>
      <c r="S59" s="105"/>
      <c r="T59" s="108"/>
      <c r="U59" s="105"/>
    </row>
    <row r="60" spans="1:21" x14ac:dyDescent="0.35">
      <c r="A60" s="94" t="s">
        <v>53</v>
      </c>
      <c r="B60" s="112"/>
      <c r="C60" s="113"/>
      <c r="D60" s="114"/>
      <c r="E60" s="115"/>
      <c r="F60" s="113"/>
      <c r="G60" s="114"/>
      <c r="H60" s="471"/>
      <c r="I60" s="470"/>
      <c r="J60" s="471"/>
      <c r="K60" s="470"/>
      <c r="L60" s="115"/>
      <c r="M60" s="112"/>
      <c r="N60" s="113"/>
      <c r="O60" s="116"/>
      <c r="P60" s="115">
        <f>N60-M60</f>
        <v>0</v>
      </c>
      <c r="Q60" s="117" t="e">
        <f t="shared" si="1"/>
        <v>#DIV/0!</v>
      </c>
      <c r="R60" s="115">
        <f t="shared" si="0"/>
        <v>0</v>
      </c>
      <c r="S60" s="117" t="e">
        <f>O60/M60-1</f>
        <v>#DIV/0!</v>
      </c>
      <c r="T60" s="115">
        <f>O60-N60</f>
        <v>0</v>
      </c>
      <c r="U60" s="117" t="e">
        <f>O60/N60-1</f>
        <v>#DIV/0!</v>
      </c>
    </row>
    <row r="61" spans="1:21" ht="5.15" customHeight="1" x14ac:dyDescent="0.35">
      <c r="A61" s="118" t="s">
        <v>128</v>
      </c>
      <c r="B61" s="119"/>
      <c r="C61" s="120"/>
      <c r="D61" s="97"/>
      <c r="E61" s="121"/>
      <c r="F61" s="120"/>
      <c r="G61" s="97"/>
      <c r="H61" s="474"/>
      <c r="I61" s="473"/>
      <c r="J61" s="474"/>
      <c r="K61" s="473"/>
      <c r="L61" s="121"/>
      <c r="M61" s="119"/>
      <c r="N61" s="120"/>
      <c r="O61" s="122"/>
      <c r="P61" s="121"/>
      <c r="Q61" s="123"/>
      <c r="R61" s="121"/>
      <c r="S61" s="123"/>
      <c r="T61" s="121"/>
      <c r="U61" s="123"/>
    </row>
    <row r="62" spans="1:21" x14ac:dyDescent="0.35">
      <c r="A62" s="84" t="s">
        <v>154</v>
      </c>
      <c r="B62" s="129"/>
      <c r="C62" s="130"/>
      <c r="D62" s="97"/>
      <c r="E62" s="131"/>
      <c r="F62" s="130"/>
      <c r="G62" s="97"/>
      <c r="H62" s="478"/>
      <c r="I62" s="477"/>
      <c r="J62" s="478"/>
      <c r="K62" s="477"/>
      <c r="L62" s="131"/>
      <c r="M62" s="129"/>
      <c r="N62" s="130"/>
      <c r="O62" s="132"/>
      <c r="P62" s="131">
        <f>N62-M62</f>
        <v>0</v>
      </c>
      <c r="Q62" s="133" t="e">
        <f t="shared" si="1"/>
        <v>#DIV/0!</v>
      </c>
      <c r="R62" s="131">
        <f t="shared" si="0"/>
        <v>0</v>
      </c>
      <c r="S62" s="133" t="e">
        <f>O62/M62-1</f>
        <v>#DIV/0!</v>
      </c>
      <c r="T62" s="131">
        <f>O62-N62</f>
        <v>0</v>
      </c>
      <c r="U62" s="133" t="e">
        <f>O62/N62-1</f>
        <v>#DIV/0!</v>
      </c>
    </row>
    <row r="63" spans="1:21" ht="10" customHeight="1" x14ac:dyDescent="0.35">
      <c r="A63" s="118" t="s">
        <v>128</v>
      </c>
      <c r="B63" s="119"/>
      <c r="C63" s="120"/>
      <c r="D63" s="97"/>
      <c r="E63" s="121"/>
      <c r="F63" s="120"/>
      <c r="G63" s="97"/>
      <c r="H63" s="474"/>
      <c r="I63" s="473"/>
      <c r="J63" s="474"/>
      <c r="K63" s="473"/>
      <c r="L63" s="121"/>
      <c r="M63" s="119"/>
      <c r="N63" s="120"/>
      <c r="O63" s="122"/>
      <c r="P63" s="121"/>
      <c r="Q63" s="123"/>
      <c r="R63" s="121"/>
      <c r="S63" s="123"/>
      <c r="T63" s="121"/>
      <c r="U63" s="123"/>
    </row>
    <row r="64" spans="1:21" x14ac:dyDescent="0.35">
      <c r="A64" s="94" t="s">
        <v>155</v>
      </c>
      <c r="B64" s="109"/>
      <c r="C64" s="107"/>
      <c r="D64" s="97"/>
      <c r="E64" s="108"/>
      <c r="F64" s="107"/>
      <c r="G64" s="97"/>
      <c r="H64" s="468"/>
      <c r="I64" s="467"/>
      <c r="J64" s="468"/>
      <c r="K64" s="467"/>
      <c r="L64" s="108"/>
      <c r="M64" s="109"/>
      <c r="N64" s="107"/>
      <c r="O64" s="124"/>
      <c r="P64" s="108"/>
      <c r="Q64" s="105"/>
      <c r="R64" s="108"/>
      <c r="S64" s="105"/>
      <c r="T64" s="108"/>
      <c r="U64" s="105"/>
    </row>
    <row r="65" spans="1:21" x14ac:dyDescent="0.35">
      <c r="A65" s="101" t="s">
        <v>156</v>
      </c>
      <c r="B65" s="109"/>
      <c r="C65" s="107"/>
      <c r="D65" s="97"/>
      <c r="E65" s="108"/>
      <c r="F65" s="107"/>
      <c r="G65" s="97"/>
      <c r="H65" s="468"/>
      <c r="I65" s="467"/>
      <c r="J65" s="468"/>
      <c r="K65" s="467"/>
      <c r="L65" s="108"/>
      <c r="M65" s="109"/>
      <c r="N65" s="110"/>
      <c r="O65" s="111"/>
      <c r="P65" s="108"/>
      <c r="Q65" s="105"/>
      <c r="R65" s="108"/>
      <c r="S65" s="105"/>
      <c r="T65" s="108"/>
      <c r="U65" s="105"/>
    </row>
    <row r="66" spans="1:21" x14ac:dyDescent="0.35">
      <c r="A66" s="101" t="s">
        <v>157</v>
      </c>
      <c r="B66" s="109"/>
      <c r="C66" s="107"/>
      <c r="D66" s="97"/>
      <c r="E66" s="108"/>
      <c r="F66" s="107"/>
      <c r="G66" s="97"/>
      <c r="H66" s="468"/>
      <c r="I66" s="467"/>
      <c r="J66" s="468"/>
      <c r="K66" s="467"/>
      <c r="L66" s="108"/>
      <c r="M66" s="109"/>
      <c r="N66" s="110"/>
      <c r="O66" s="111"/>
      <c r="P66" s="108">
        <f>N66-M66</f>
        <v>0</v>
      </c>
      <c r="Q66" s="105" t="e">
        <f t="shared" si="1"/>
        <v>#DIV/0!</v>
      </c>
      <c r="R66" s="108">
        <f t="shared" si="0"/>
        <v>0</v>
      </c>
      <c r="S66" s="105" t="e">
        <f>O66/M66-1</f>
        <v>#DIV/0!</v>
      </c>
      <c r="T66" s="108">
        <f>O66-N66</f>
        <v>0</v>
      </c>
      <c r="U66" s="105" t="e">
        <f>O66/N66-1</f>
        <v>#DIV/0!</v>
      </c>
    </row>
    <row r="67" spans="1:21" x14ac:dyDescent="0.35">
      <c r="A67" s="101" t="s">
        <v>158</v>
      </c>
      <c r="B67" s="109"/>
      <c r="C67" s="107"/>
      <c r="D67" s="97"/>
      <c r="E67" s="108"/>
      <c r="F67" s="107"/>
      <c r="G67" s="97"/>
      <c r="H67" s="468"/>
      <c r="I67" s="467"/>
      <c r="J67" s="468"/>
      <c r="K67" s="467"/>
      <c r="L67" s="108"/>
      <c r="M67" s="109"/>
      <c r="N67" s="110"/>
      <c r="O67" s="111"/>
      <c r="P67" s="108">
        <f>N67-M67</f>
        <v>0</v>
      </c>
      <c r="Q67" s="105" t="e">
        <f t="shared" si="1"/>
        <v>#DIV/0!</v>
      </c>
      <c r="R67" s="108">
        <f t="shared" si="0"/>
        <v>0</v>
      </c>
      <c r="S67" s="105" t="e">
        <f>O67/M67-1</f>
        <v>#DIV/0!</v>
      </c>
      <c r="T67" s="108">
        <f>O67-N67</f>
        <v>0</v>
      </c>
      <c r="U67" s="105" t="e">
        <f>O67/N67-1</f>
        <v>#DIV/0!</v>
      </c>
    </row>
    <row r="68" spans="1:21" x14ac:dyDescent="0.35">
      <c r="A68" s="101" t="s">
        <v>159</v>
      </c>
      <c r="B68" s="109"/>
      <c r="C68" s="107"/>
      <c r="D68" s="97"/>
      <c r="E68" s="108"/>
      <c r="F68" s="107"/>
      <c r="G68" s="97"/>
      <c r="H68" s="468"/>
      <c r="I68" s="467"/>
      <c r="J68" s="468"/>
      <c r="K68" s="467"/>
      <c r="L68" s="108"/>
      <c r="M68" s="109"/>
      <c r="N68" s="110"/>
      <c r="O68" s="111"/>
      <c r="P68" s="108">
        <f>N68-M68</f>
        <v>0</v>
      </c>
      <c r="Q68" s="105" t="e">
        <f t="shared" si="1"/>
        <v>#DIV/0!</v>
      </c>
      <c r="R68" s="108">
        <f t="shared" si="0"/>
        <v>0</v>
      </c>
      <c r="S68" s="105" t="e">
        <f>O68/M68-1</f>
        <v>#DIV/0!</v>
      </c>
      <c r="T68" s="108">
        <f>O68-N68</f>
        <v>0</v>
      </c>
      <c r="U68" s="105" t="e">
        <f>O68/N68-1</f>
        <v>#DIV/0!</v>
      </c>
    </row>
    <row r="69" spans="1:21" x14ac:dyDescent="0.35">
      <c r="A69" s="101" t="s">
        <v>127</v>
      </c>
      <c r="B69" s="109"/>
      <c r="C69" s="107"/>
      <c r="D69" s="97"/>
      <c r="E69" s="108"/>
      <c r="F69" s="107"/>
      <c r="G69" s="97"/>
      <c r="H69" s="468"/>
      <c r="I69" s="467"/>
      <c r="J69" s="468"/>
      <c r="K69" s="467"/>
      <c r="L69" s="108"/>
      <c r="M69" s="109"/>
      <c r="N69" s="110"/>
      <c r="O69" s="111"/>
      <c r="P69" s="108"/>
      <c r="Q69" s="105"/>
      <c r="R69" s="108"/>
      <c r="S69" s="105"/>
      <c r="T69" s="108"/>
      <c r="U69" s="105"/>
    </row>
    <row r="70" spans="1:21" x14ac:dyDescent="0.35">
      <c r="A70" s="94" t="s">
        <v>53</v>
      </c>
      <c r="B70" s="112"/>
      <c r="C70" s="113"/>
      <c r="D70" s="114"/>
      <c r="E70" s="115"/>
      <c r="F70" s="113"/>
      <c r="G70" s="114"/>
      <c r="H70" s="471"/>
      <c r="I70" s="470"/>
      <c r="J70" s="471"/>
      <c r="K70" s="470"/>
      <c r="L70" s="115"/>
      <c r="M70" s="112"/>
      <c r="N70" s="113"/>
      <c r="O70" s="116"/>
      <c r="P70" s="115">
        <f>N70-M70</f>
        <v>0</v>
      </c>
      <c r="Q70" s="117" t="e">
        <f t="shared" si="1"/>
        <v>#DIV/0!</v>
      </c>
      <c r="R70" s="115">
        <f t="shared" si="0"/>
        <v>0</v>
      </c>
      <c r="S70" s="117" t="e">
        <f>O70/M70-1</f>
        <v>#DIV/0!</v>
      </c>
      <c r="T70" s="115">
        <f>O70-N70</f>
        <v>0</v>
      </c>
      <c r="U70" s="117" t="e">
        <f>O70/N70-1</f>
        <v>#DIV/0!</v>
      </c>
    </row>
    <row r="71" spans="1:21" ht="5.15" customHeight="1" x14ac:dyDescent="0.35">
      <c r="A71" s="118" t="s">
        <v>128</v>
      </c>
      <c r="B71" s="119"/>
      <c r="C71" s="120"/>
      <c r="D71" s="97"/>
      <c r="E71" s="121"/>
      <c r="F71" s="120"/>
      <c r="G71" s="97"/>
      <c r="H71" s="474"/>
      <c r="I71" s="473"/>
      <c r="J71" s="474"/>
      <c r="K71" s="473"/>
      <c r="L71" s="121"/>
      <c r="M71" s="119"/>
      <c r="N71" s="120"/>
      <c r="O71" s="122"/>
      <c r="P71" s="121"/>
      <c r="Q71" s="123"/>
      <c r="R71" s="121"/>
      <c r="S71" s="123"/>
      <c r="T71" s="121"/>
      <c r="U71" s="123"/>
    </row>
    <row r="72" spans="1:21" x14ac:dyDescent="0.35">
      <c r="A72" s="94" t="s">
        <v>160</v>
      </c>
      <c r="B72" s="108"/>
      <c r="C72" s="107"/>
      <c r="D72" s="97"/>
      <c r="E72" s="108"/>
      <c r="F72" s="107"/>
      <c r="G72" s="97"/>
      <c r="H72" s="468"/>
      <c r="I72" s="467"/>
      <c r="J72" s="468"/>
      <c r="K72" s="467"/>
      <c r="L72" s="108"/>
      <c r="M72" s="109"/>
      <c r="N72" s="107"/>
      <c r="O72" s="124"/>
      <c r="P72" s="108"/>
      <c r="Q72" s="105"/>
      <c r="R72" s="108"/>
      <c r="S72" s="105"/>
      <c r="T72" s="108"/>
      <c r="U72" s="105"/>
    </row>
    <row r="73" spans="1:21" x14ac:dyDescent="0.35">
      <c r="A73" s="101" t="s">
        <v>161</v>
      </c>
      <c r="B73" s="108"/>
      <c r="C73" s="107"/>
      <c r="D73" s="97"/>
      <c r="E73" s="106"/>
      <c r="F73" s="125"/>
      <c r="G73" s="97"/>
      <c r="H73" s="466"/>
      <c r="I73" s="475"/>
      <c r="J73" s="466"/>
      <c r="K73" s="475"/>
      <c r="L73" s="106"/>
      <c r="M73" s="109"/>
      <c r="N73" s="110"/>
      <c r="O73" s="111"/>
      <c r="P73" s="106">
        <f>N73-M73</f>
        <v>0</v>
      </c>
      <c r="Q73" s="105" t="e">
        <f t="shared" si="1"/>
        <v>#DIV/0!</v>
      </c>
      <c r="R73" s="106">
        <f t="shared" ref="R73:R109" si="10">O73-M73</f>
        <v>0</v>
      </c>
      <c r="S73" s="105" t="e">
        <f t="shared" ref="S73:S83" si="11">O73/M73-1</f>
        <v>#DIV/0!</v>
      </c>
      <c r="T73" s="106">
        <f t="shared" ref="T73:T84" si="12">O73-N73</f>
        <v>0</v>
      </c>
      <c r="U73" s="105" t="e">
        <f t="shared" ref="U73:U83" si="13">O73/N73-1</f>
        <v>#DIV/0!</v>
      </c>
    </row>
    <row r="74" spans="1:21" x14ac:dyDescent="0.35">
      <c r="A74" s="101" t="s">
        <v>162</v>
      </c>
      <c r="B74" s="108"/>
      <c r="C74" s="107"/>
      <c r="D74" s="97"/>
      <c r="E74" s="106"/>
      <c r="F74" s="125"/>
      <c r="G74" s="97"/>
      <c r="H74" s="466"/>
      <c r="I74" s="475"/>
      <c r="J74" s="466"/>
      <c r="K74" s="475"/>
      <c r="L74" s="106"/>
      <c r="M74" s="109"/>
      <c r="N74" s="110"/>
      <c r="O74" s="111"/>
      <c r="P74" s="106">
        <f t="shared" ref="P74:P83" si="14">N74-M74</f>
        <v>0</v>
      </c>
      <c r="Q74" s="105" t="e">
        <f t="shared" si="1"/>
        <v>#DIV/0!</v>
      </c>
      <c r="R74" s="106">
        <f t="shared" si="10"/>
        <v>0</v>
      </c>
      <c r="S74" s="105" t="e">
        <f t="shared" si="11"/>
        <v>#DIV/0!</v>
      </c>
      <c r="T74" s="106">
        <f t="shared" si="12"/>
        <v>0</v>
      </c>
      <c r="U74" s="105" t="e">
        <f t="shared" si="13"/>
        <v>#DIV/0!</v>
      </c>
    </row>
    <row r="75" spans="1:21" x14ac:dyDescent="0.35">
      <c r="A75" s="101" t="s">
        <v>163</v>
      </c>
      <c r="B75" s="108"/>
      <c r="C75" s="107"/>
      <c r="D75" s="97"/>
      <c r="E75" s="106"/>
      <c r="F75" s="125"/>
      <c r="G75" s="97"/>
      <c r="H75" s="466"/>
      <c r="I75" s="475"/>
      <c r="J75" s="466"/>
      <c r="K75" s="475"/>
      <c r="L75" s="108"/>
      <c r="M75" s="109"/>
      <c r="N75" s="110"/>
      <c r="O75" s="111"/>
      <c r="P75" s="106">
        <f t="shared" si="14"/>
        <v>0</v>
      </c>
      <c r="Q75" s="105" t="e">
        <f t="shared" si="1"/>
        <v>#DIV/0!</v>
      </c>
      <c r="R75" s="108">
        <f t="shared" si="10"/>
        <v>0</v>
      </c>
      <c r="S75" s="105" t="e">
        <f t="shared" si="11"/>
        <v>#DIV/0!</v>
      </c>
      <c r="T75" s="108">
        <f t="shared" si="12"/>
        <v>0</v>
      </c>
      <c r="U75" s="105" t="e">
        <f t="shared" si="13"/>
        <v>#DIV/0!</v>
      </c>
    </row>
    <row r="76" spans="1:21" x14ac:dyDescent="0.35">
      <c r="A76" s="101" t="s">
        <v>164</v>
      </c>
      <c r="B76" s="108"/>
      <c r="C76" s="107"/>
      <c r="D76" s="97"/>
      <c r="E76" s="106"/>
      <c r="F76" s="125"/>
      <c r="G76" s="97"/>
      <c r="H76" s="466"/>
      <c r="I76" s="475"/>
      <c r="J76" s="466"/>
      <c r="K76" s="475"/>
      <c r="L76" s="108"/>
      <c r="M76" s="109"/>
      <c r="N76" s="110"/>
      <c r="O76" s="111"/>
      <c r="P76" s="106">
        <f t="shared" si="14"/>
        <v>0</v>
      </c>
      <c r="Q76" s="105" t="e">
        <f t="shared" si="1"/>
        <v>#DIV/0!</v>
      </c>
      <c r="R76" s="108">
        <f t="shared" si="10"/>
        <v>0</v>
      </c>
      <c r="S76" s="105" t="e">
        <f t="shared" si="11"/>
        <v>#DIV/0!</v>
      </c>
      <c r="T76" s="108">
        <f t="shared" si="12"/>
        <v>0</v>
      </c>
      <c r="U76" s="105" t="e">
        <f t="shared" si="13"/>
        <v>#DIV/0!</v>
      </c>
    </row>
    <row r="77" spans="1:21" x14ac:dyDescent="0.35">
      <c r="A77" s="101" t="s">
        <v>165</v>
      </c>
      <c r="B77" s="108"/>
      <c r="C77" s="107"/>
      <c r="D77" s="97"/>
      <c r="E77" s="106"/>
      <c r="F77" s="125"/>
      <c r="G77" s="97"/>
      <c r="H77" s="466"/>
      <c r="I77" s="475"/>
      <c r="J77" s="466"/>
      <c r="K77" s="475"/>
      <c r="L77" s="108"/>
      <c r="M77" s="109"/>
      <c r="N77" s="110"/>
      <c r="O77" s="111"/>
      <c r="P77" s="106">
        <f t="shared" si="14"/>
        <v>0</v>
      </c>
      <c r="Q77" s="105" t="e">
        <f t="shared" si="1"/>
        <v>#DIV/0!</v>
      </c>
      <c r="R77" s="108">
        <f t="shared" si="10"/>
        <v>0</v>
      </c>
      <c r="S77" s="105" t="e">
        <f t="shared" si="11"/>
        <v>#DIV/0!</v>
      </c>
      <c r="T77" s="108">
        <f t="shared" si="12"/>
        <v>0</v>
      </c>
      <c r="U77" s="105" t="e">
        <f t="shared" si="13"/>
        <v>#DIV/0!</v>
      </c>
    </row>
    <row r="78" spans="1:21" x14ac:dyDescent="0.35">
      <c r="A78" s="101" t="s">
        <v>166</v>
      </c>
      <c r="B78" s="108"/>
      <c r="C78" s="107"/>
      <c r="D78" s="97"/>
      <c r="E78" s="106"/>
      <c r="F78" s="125"/>
      <c r="G78" s="97"/>
      <c r="H78" s="466"/>
      <c r="I78" s="475"/>
      <c r="J78" s="466"/>
      <c r="K78" s="475"/>
      <c r="L78" s="108"/>
      <c r="M78" s="109"/>
      <c r="N78" s="110"/>
      <c r="O78" s="111"/>
      <c r="P78" s="106">
        <f t="shared" si="14"/>
        <v>0</v>
      </c>
      <c r="Q78" s="105" t="e">
        <f t="shared" si="1"/>
        <v>#DIV/0!</v>
      </c>
      <c r="R78" s="108">
        <f t="shared" si="10"/>
        <v>0</v>
      </c>
      <c r="S78" s="105" t="e">
        <f t="shared" si="11"/>
        <v>#DIV/0!</v>
      </c>
      <c r="T78" s="108">
        <f t="shared" si="12"/>
        <v>0</v>
      </c>
      <c r="U78" s="105" t="e">
        <f t="shared" si="13"/>
        <v>#DIV/0!</v>
      </c>
    </row>
    <row r="79" spans="1:21" x14ac:dyDescent="0.35">
      <c r="A79" s="101" t="s">
        <v>167</v>
      </c>
      <c r="B79" s="108"/>
      <c r="C79" s="107"/>
      <c r="D79" s="97"/>
      <c r="E79" s="106"/>
      <c r="F79" s="125"/>
      <c r="G79" s="97"/>
      <c r="H79" s="466"/>
      <c r="I79" s="475"/>
      <c r="J79" s="466"/>
      <c r="K79" s="475"/>
      <c r="L79" s="108"/>
      <c r="M79" s="109"/>
      <c r="N79" s="110"/>
      <c r="O79" s="111"/>
      <c r="P79" s="106">
        <f t="shared" si="14"/>
        <v>0</v>
      </c>
      <c r="Q79" s="105" t="e">
        <f t="shared" si="1"/>
        <v>#DIV/0!</v>
      </c>
      <c r="R79" s="108">
        <f t="shared" si="10"/>
        <v>0</v>
      </c>
      <c r="S79" s="105" t="e">
        <f t="shared" si="11"/>
        <v>#DIV/0!</v>
      </c>
      <c r="T79" s="108">
        <f t="shared" si="12"/>
        <v>0</v>
      </c>
      <c r="U79" s="105" t="e">
        <f t="shared" si="13"/>
        <v>#DIV/0!</v>
      </c>
    </row>
    <row r="80" spans="1:21" x14ac:dyDescent="0.35">
      <c r="A80" s="101" t="s">
        <v>168</v>
      </c>
      <c r="B80" s="108"/>
      <c r="C80" s="107"/>
      <c r="D80" s="97"/>
      <c r="E80" s="106"/>
      <c r="F80" s="125"/>
      <c r="G80" s="97"/>
      <c r="H80" s="466"/>
      <c r="I80" s="475"/>
      <c r="J80" s="466"/>
      <c r="K80" s="475"/>
      <c r="L80" s="108"/>
      <c r="M80" s="109"/>
      <c r="N80" s="110"/>
      <c r="O80" s="111"/>
      <c r="P80" s="106">
        <f t="shared" si="14"/>
        <v>0</v>
      </c>
      <c r="Q80" s="105" t="e">
        <f t="shared" si="1"/>
        <v>#DIV/0!</v>
      </c>
      <c r="R80" s="108">
        <f t="shared" si="10"/>
        <v>0</v>
      </c>
      <c r="S80" s="105" t="e">
        <f t="shared" si="11"/>
        <v>#DIV/0!</v>
      </c>
      <c r="T80" s="108">
        <f t="shared" si="12"/>
        <v>0</v>
      </c>
      <c r="U80" s="105" t="e">
        <f t="shared" si="13"/>
        <v>#DIV/0!</v>
      </c>
    </row>
    <row r="81" spans="1:21" x14ac:dyDescent="0.35">
      <c r="A81" s="101" t="s">
        <v>169</v>
      </c>
      <c r="B81" s="108"/>
      <c r="C81" s="107"/>
      <c r="D81" s="97"/>
      <c r="E81" s="106"/>
      <c r="F81" s="125"/>
      <c r="G81" s="97"/>
      <c r="H81" s="466"/>
      <c r="I81" s="475"/>
      <c r="J81" s="466"/>
      <c r="K81" s="475"/>
      <c r="L81" s="106"/>
      <c r="M81" s="109"/>
      <c r="N81" s="110"/>
      <c r="O81" s="111"/>
      <c r="P81" s="106">
        <f t="shared" si="14"/>
        <v>0</v>
      </c>
      <c r="Q81" s="105" t="e">
        <f t="shared" ref="Q81:Q109" si="15">N81/M81-1</f>
        <v>#DIV/0!</v>
      </c>
      <c r="R81" s="106">
        <f t="shared" si="10"/>
        <v>0</v>
      </c>
      <c r="S81" s="105" t="e">
        <f t="shared" si="11"/>
        <v>#DIV/0!</v>
      </c>
      <c r="T81" s="106">
        <f t="shared" si="12"/>
        <v>0</v>
      </c>
      <c r="U81" s="105" t="e">
        <f t="shared" si="13"/>
        <v>#DIV/0!</v>
      </c>
    </row>
    <row r="82" spans="1:21" x14ac:dyDescent="0.35">
      <c r="A82" s="101" t="s">
        <v>170</v>
      </c>
      <c r="B82" s="108"/>
      <c r="C82" s="107"/>
      <c r="D82" s="97"/>
      <c r="E82" s="106"/>
      <c r="F82" s="125"/>
      <c r="G82" s="97"/>
      <c r="H82" s="466"/>
      <c r="I82" s="475"/>
      <c r="J82" s="466"/>
      <c r="K82" s="475"/>
      <c r="L82" s="106"/>
      <c r="M82" s="109"/>
      <c r="N82" s="110"/>
      <c r="O82" s="111"/>
      <c r="P82" s="106">
        <f t="shared" si="14"/>
        <v>0</v>
      </c>
      <c r="Q82" s="105" t="e">
        <f t="shared" si="15"/>
        <v>#DIV/0!</v>
      </c>
      <c r="R82" s="106">
        <f t="shared" si="10"/>
        <v>0</v>
      </c>
      <c r="S82" s="105" t="e">
        <f t="shared" si="11"/>
        <v>#DIV/0!</v>
      </c>
      <c r="T82" s="106">
        <f t="shared" si="12"/>
        <v>0</v>
      </c>
      <c r="U82" s="105" t="e">
        <f t="shared" si="13"/>
        <v>#DIV/0!</v>
      </c>
    </row>
    <row r="83" spans="1:21" x14ac:dyDescent="0.35">
      <c r="A83" s="101" t="s">
        <v>171</v>
      </c>
      <c r="B83" s="108"/>
      <c r="C83" s="107"/>
      <c r="D83" s="97"/>
      <c r="E83" s="106"/>
      <c r="F83" s="125"/>
      <c r="G83" s="97"/>
      <c r="H83" s="466"/>
      <c r="I83" s="475"/>
      <c r="J83" s="466"/>
      <c r="K83" s="475"/>
      <c r="L83" s="106"/>
      <c r="M83" s="127"/>
      <c r="N83" s="110"/>
      <c r="O83" s="111"/>
      <c r="P83" s="106">
        <f t="shared" si="14"/>
        <v>0</v>
      </c>
      <c r="Q83" s="128" t="e">
        <f t="shared" si="15"/>
        <v>#DIV/0!</v>
      </c>
      <c r="R83" s="106">
        <f t="shared" si="10"/>
        <v>0</v>
      </c>
      <c r="S83" s="128" t="e">
        <f t="shared" si="11"/>
        <v>#DIV/0!</v>
      </c>
      <c r="T83" s="106">
        <f t="shared" si="12"/>
        <v>0</v>
      </c>
      <c r="U83" s="128" t="e">
        <f t="shared" si="13"/>
        <v>#DIV/0!</v>
      </c>
    </row>
    <row r="84" spans="1:21" x14ac:dyDescent="0.35">
      <c r="A84" s="94" t="s">
        <v>53</v>
      </c>
      <c r="B84" s="112"/>
      <c r="C84" s="113"/>
      <c r="D84" s="114"/>
      <c r="E84" s="115"/>
      <c r="F84" s="113"/>
      <c r="G84" s="114"/>
      <c r="H84" s="471"/>
      <c r="I84" s="470"/>
      <c r="J84" s="471"/>
      <c r="K84" s="470"/>
      <c r="L84" s="115"/>
      <c r="M84" s="112"/>
      <c r="N84" s="113"/>
      <c r="O84" s="116"/>
      <c r="P84" s="115">
        <f>N84-M84</f>
        <v>0</v>
      </c>
      <c r="Q84" s="117" t="e">
        <f t="shared" si="15"/>
        <v>#DIV/0!</v>
      </c>
      <c r="R84" s="115">
        <f t="shared" si="10"/>
        <v>0</v>
      </c>
      <c r="S84" s="117" t="e">
        <f>O84/M84-1</f>
        <v>#DIV/0!</v>
      </c>
      <c r="T84" s="115">
        <f t="shared" si="12"/>
        <v>0</v>
      </c>
      <c r="U84" s="117" t="e">
        <f>O84/N84-1</f>
        <v>#DIV/0!</v>
      </c>
    </row>
    <row r="85" spans="1:21" ht="5.15" customHeight="1" x14ac:dyDescent="0.35">
      <c r="A85" s="118" t="s">
        <v>128</v>
      </c>
      <c r="B85" s="119"/>
      <c r="C85" s="120"/>
      <c r="D85" s="97"/>
      <c r="E85" s="121"/>
      <c r="F85" s="120"/>
      <c r="G85" s="97"/>
      <c r="H85" s="474"/>
      <c r="I85" s="473"/>
      <c r="J85" s="474"/>
      <c r="K85" s="473"/>
      <c r="L85" s="121"/>
      <c r="M85" s="119"/>
      <c r="N85" s="120"/>
      <c r="O85" s="122"/>
      <c r="P85" s="121"/>
      <c r="Q85" s="123"/>
      <c r="R85" s="121"/>
      <c r="S85" s="123"/>
      <c r="T85" s="121"/>
      <c r="U85" s="123"/>
    </row>
    <row r="86" spans="1:21" x14ac:dyDescent="0.35">
      <c r="A86" s="94" t="s">
        <v>172</v>
      </c>
      <c r="B86" s="108"/>
      <c r="C86" s="107"/>
      <c r="D86" s="97"/>
      <c r="E86" s="108"/>
      <c r="F86" s="107"/>
      <c r="G86" s="97"/>
      <c r="H86" s="468"/>
      <c r="I86" s="467"/>
      <c r="J86" s="468"/>
      <c r="K86" s="467"/>
      <c r="L86" s="108"/>
      <c r="M86" s="109"/>
      <c r="N86" s="107"/>
      <c r="O86" s="124"/>
      <c r="P86" s="108"/>
      <c r="Q86" s="105"/>
      <c r="R86" s="108"/>
      <c r="S86" s="105"/>
      <c r="T86" s="108"/>
      <c r="U86" s="105"/>
    </row>
    <row r="87" spans="1:21" x14ac:dyDescent="0.35">
      <c r="A87" s="101" t="s">
        <v>173</v>
      </c>
      <c r="B87" s="108"/>
      <c r="C87" s="107"/>
      <c r="D87" s="97"/>
      <c r="E87" s="106"/>
      <c r="F87" s="125"/>
      <c r="G87" s="97"/>
      <c r="H87" s="466"/>
      <c r="I87" s="475"/>
      <c r="J87" s="466"/>
      <c r="K87" s="475"/>
      <c r="L87" s="108"/>
      <c r="M87" s="109"/>
      <c r="N87" s="110"/>
      <c r="O87" s="111"/>
      <c r="P87" s="108">
        <f>N87-M87</f>
        <v>0</v>
      </c>
      <c r="Q87" s="105" t="e">
        <f t="shared" si="15"/>
        <v>#DIV/0!</v>
      </c>
      <c r="R87" s="108">
        <f t="shared" si="10"/>
        <v>0</v>
      </c>
      <c r="S87" s="105" t="e">
        <f t="shared" ref="S87:S99" si="16">O87/M87-1</f>
        <v>#DIV/0!</v>
      </c>
      <c r="T87" s="108">
        <f t="shared" ref="T87:T94" si="17">O87-N87</f>
        <v>0</v>
      </c>
      <c r="U87" s="105" t="e">
        <f t="shared" ref="U87:U99" si="18">O87/N87-1</f>
        <v>#DIV/0!</v>
      </c>
    </row>
    <row r="88" spans="1:21" x14ac:dyDescent="0.35">
      <c r="A88" s="101" t="s">
        <v>174</v>
      </c>
      <c r="B88" s="108"/>
      <c r="C88" s="107"/>
      <c r="D88" s="97"/>
      <c r="E88" s="106"/>
      <c r="F88" s="125"/>
      <c r="G88" s="97"/>
      <c r="H88" s="466"/>
      <c r="I88" s="475"/>
      <c r="J88" s="466"/>
      <c r="K88" s="475"/>
      <c r="L88" s="108"/>
      <c r="M88" s="109"/>
      <c r="N88" s="110"/>
      <c r="O88" s="111"/>
      <c r="P88" s="108">
        <f t="shared" ref="P88:P99" si="19">N88-M88</f>
        <v>0</v>
      </c>
      <c r="Q88" s="105" t="e">
        <f t="shared" si="15"/>
        <v>#DIV/0!</v>
      </c>
      <c r="R88" s="108">
        <f t="shared" si="10"/>
        <v>0</v>
      </c>
      <c r="S88" s="105" t="e">
        <f t="shared" si="16"/>
        <v>#DIV/0!</v>
      </c>
      <c r="T88" s="108">
        <f t="shared" si="17"/>
        <v>0</v>
      </c>
      <c r="U88" s="105" t="e">
        <f t="shared" si="18"/>
        <v>#DIV/0!</v>
      </c>
    </row>
    <row r="89" spans="1:21" x14ac:dyDescent="0.35">
      <c r="A89" s="101" t="s">
        <v>175</v>
      </c>
      <c r="B89" s="108"/>
      <c r="C89" s="107"/>
      <c r="D89" s="97"/>
      <c r="E89" s="106"/>
      <c r="F89" s="125"/>
      <c r="G89" s="97"/>
      <c r="H89" s="466"/>
      <c r="I89" s="475"/>
      <c r="J89" s="466"/>
      <c r="K89" s="475"/>
      <c r="L89" s="108"/>
      <c r="M89" s="127"/>
      <c r="N89" s="110"/>
      <c r="O89" s="111"/>
      <c r="P89" s="108">
        <f t="shared" si="19"/>
        <v>0</v>
      </c>
      <c r="Q89" s="128" t="e">
        <f t="shared" si="15"/>
        <v>#DIV/0!</v>
      </c>
      <c r="R89" s="108">
        <f t="shared" si="10"/>
        <v>0</v>
      </c>
      <c r="S89" s="128" t="e">
        <f t="shared" si="16"/>
        <v>#DIV/0!</v>
      </c>
      <c r="T89" s="108">
        <f t="shared" si="17"/>
        <v>0</v>
      </c>
      <c r="U89" s="128" t="e">
        <f t="shared" si="18"/>
        <v>#DIV/0!</v>
      </c>
    </row>
    <row r="90" spans="1:21" x14ac:dyDescent="0.35">
      <c r="A90" s="101" t="s">
        <v>176</v>
      </c>
      <c r="B90" s="108"/>
      <c r="C90" s="107"/>
      <c r="D90" s="97"/>
      <c r="E90" s="106"/>
      <c r="F90" s="125"/>
      <c r="G90" s="97"/>
      <c r="H90" s="466"/>
      <c r="I90" s="475"/>
      <c r="J90" s="466"/>
      <c r="K90" s="475"/>
      <c r="L90" s="108"/>
      <c r="M90" s="109"/>
      <c r="N90" s="110"/>
      <c r="O90" s="111"/>
      <c r="P90" s="108">
        <f t="shared" si="19"/>
        <v>0</v>
      </c>
      <c r="Q90" s="105" t="e">
        <f t="shared" si="15"/>
        <v>#DIV/0!</v>
      </c>
      <c r="R90" s="108">
        <f t="shared" si="10"/>
        <v>0</v>
      </c>
      <c r="S90" s="105" t="e">
        <f t="shared" si="16"/>
        <v>#DIV/0!</v>
      </c>
      <c r="T90" s="108">
        <f t="shared" si="17"/>
        <v>0</v>
      </c>
      <c r="U90" s="105" t="e">
        <f t="shared" si="18"/>
        <v>#DIV/0!</v>
      </c>
    </row>
    <row r="91" spans="1:21" x14ac:dyDescent="0.35">
      <c r="A91" s="101" t="s">
        <v>177</v>
      </c>
      <c r="B91" s="108"/>
      <c r="C91" s="107"/>
      <c r="D91" s="97"/>
      <c r="E91" s="106"/>
      <c r="F91" s="125"/>
      <c r="G91" s="97"/>
      <c r="H91" s="466"/>
      <c r="I91" s="475"/>
      <c r="J91" s="466"/>
      <c r="K91" s="475"/>
      <c r="L91" s="108"/>
      <c r="M91" s="109"/>
      <c r="N91" s="110"/>
      <c r="O91" s="111"/>
      <c r="P91" s="108">
        <f t="shared" si="19"/>
        <v>0</v>
      </c>
      <c r="Q91" s="105" t="e">
        <f t="shared" si="15"/>
        <v>#DIV/0!</v>
      </c>
      <c r="R91" s="108">
        <f t="shared" si="10"/>
        <v>0</v>
      </c>
      <c r="S91" s="105" t="e">
        <f t="shared" si="16"/>
        <v>#DIV/0!</v>
      </c>
      <c r="T91" s="108">
        <f t="shared" si="17"/>
        <v>0</v>
      </c>
      <c r="U91" s="105" t="e">
        <f t="shared" si="18"/>
        <v>#DIV/0!</v>
      </c>
    </row>
    <row r="92" spans="1:21" x14ac:dyDescent="0.35">
      <c r="A92" s="101" t="s">
        <v>178</v>
      </c>
      <c r="B92" s="108"/>
      <c r="C92" s="107"/>
      <c r="D92" s="97"/>
      <c r="E92" s="106"/>
      <c r="F92" s="125"/>
      <c r="G92" s="97"/>
      <c r="H92" s="466"/>
      <c r="I92" s="475"/>
      <c r="J92" s="466"/>
      <c r="K92" s="475"/>
      <c r="L92" s="108"/>
      <c r="M92" s="109"/>
      <c r="N92" s="110"/>
      <c r="O92" s="111"/>
      <c r="P92" s="108">
        <f t="shared" si="19"/>
        <v>0</v>
      </c>
      <c r="Q92" s="105" t="e">
        <f t="shared" si="15"/>
        <v>#DIV/0!</v>
      </c>
      <c r="R92" s="108">
        <f t="shared" si="10"/>
        <v>0</v>
      </c>
      <c r="S92" s="105" t="e">
        <f t="shared" si="16"/>
        <v>#DIV/0!</v>
      </c>
      <c r="T92" s="108">
        <f t="shared" si="17"/>
        <v>0</v>
      </c>
      <c r="U92" s="105" t="e">
        <f t="shared" si="18"/>
        <v>#DIV/0!</v>
      </c>
    </row>
    <row r="93" spans="1:21" x14ac:dyDescent="0.35">
      <c r="A93" s="101" t="s">
        <v>179</v>
      </c>
      <c r="B93" s="108"/>
      <c r="C93" s="107"/>
      <c r="D93" s="97"/>
      <c r="E93" s="106"/>
      <c r="F93" s="125"/>
      <c r="G93" s="97"/>
      <c r="H93" s="466"/>
      <c r="I93" s="475"/>
      <c r="J93" s="466"/>
      <c r="K93" s="475"/>
      <c r="L93" s="108"/>
      <c r="M93" s="109"/>
      <c r="N93" s="110"/>
      <c r="O93" s="111"/>
      <c r="P93" s="108">
        <f t="shared" si="19"/>
        <v>0</v>
      </c>
      <c r="Q93" s="105" t="e">
        <f t="shared" si="15"/>
        <v>#DIV/0!</v>
      </c>
      <c r="R93" s="108">
        <f t="shared" si="10"/>
        <v>0</v>
      </c>
      <c r="S93" s="105" t="e">
        <f t="shared" si="16"/>
        <v>#DIV/0!</v>
      </c>
      <c r="T93" s="108">
        <f>O93-N93</f>
        <v>0</v>
      </c>
      <c r="U93" s="105" t="e">
        <f t="shared" si="18"/>
        <v>#DIV/0!</v>
      </c>
    </row>
    <row r="94" spans="1:21" x14ac:dyDescent="0.35">
      <c r="A94" s="101" t="s">
        <v>180</v>
      </c>
      <c r="B94" s="108"/>
      <c r="C94" s="107"/>
      <c r="D94" s="97"/>
      <c r="E94" s="106"/>
      <c r="F94" s="125"/>
      <c r="G94" s="97"/>
      <c r="H94" s="466"/>
      <c r="I94" s="475"/>
      <c r="J94" s="466"/>
      <c r="K94" s="475"/>
      <c r="L94" s="108"/>
      <c r="M94" s="109"/>
      <c r="N94" s="110"/>
      <c r="O94" s="111"/>
      <c r="P94" s="108">
        <f t="shared" si="19"/>
        <v>0</v>
      </c>
      <c r="Q94" s="105" t="e">
        <f t="shared" si="15"/>
        <v>#DIV/0!</v>
      </c>
      <c r="R94" s="108">
        <f t="shared" si="10"/>
        <v>0</v>
      </c>
      <c r="S94" s="105" t="e">
        <f t="shared" si="16"/>
        <v>#DIV/0!</v>
      </c>
      <c r="T94" s="108">
        <f t="shared" si="17"/>
        <v>0</v>
      </c>
      <c r="U94" s="105" t="e">
        <f t="shared" si="18"/>
        <v>#DIV/0!</v>
      </c>
    </row>
    <row r="95" spans="1:21" x14ac:dyDescent="0.35">
      <c r="A95" s="101" t="s">
        <v>181</v>
      </c>
      <c r="B95" s="108"/>
      <c r="C95" s="107"/>
      <c r="D95" s="97"/>
      <c r="E95" s="106"/>
      <c r="F95" s="125"/>
      <c r="G95" s="97"/>
      <c r="H95" s="466"/>
      <c r="I95" s="475"/>
      <c r="J95" s="466"/>
      <c r="K95" s="475"/>
      <c r="L95" s="108"/>
      <c r="M95" s="109"/>
      <c r="N95" s="110"/>
      <c r="O95" s="111"/>
      <c r="P95" s="108">
        <f t="shared" si="19"/>
        <v>0</v>
      </c>
      <c r="Q95" s="105" t="e">
        <f t="shared" si="15"/>
        <v>#DIV/0!</v>
      </c>
      <c r="R95" s="108">
        <f t="shared" si="10"/>
        <v>0</v>
      </c>
      <c r="S95" s="105" t="e">
        <f t="shared" si="16"/>
        <v>#DIV/0!</v>
      </c>
      <c r="T95" s="108">
        <f>O95-N95</f>
        <v>0</v>
      </c>
      <c r="U95" s="105" t="e">
        <f t="shared" si="18"/>
        <v>#DIV/0!</v>
      </c>
    </row>
    <row r="96" spans="1:21" x14ac:dyDescent="0.35">
      <c r="A96" s="101" t="s">
        <v>182</v>
      </c>
      <c r="B96" s="108"/>
      <c r="C96" s="107"/>
      <c r="D96" s="97"/>
      <c r="E96" s="106"/>
      <c r="F96" s="125"/>
      <c r="G96" s="97"/>
      <c r="H96" s="466"/>
      <c r="I96" s="475"/>
      <c r="J96" s="466"/>
      <c r="K96" s="475"/>
      <c r="L96" s="108"/>
      <c r="M96" s="109"/>
      <c r="N96" s="110"/>
      <c r="O96" s="111"/>
      <c r="P96" s="108">
        <f t="shared" si="19"/>
        <v>0</v>
      </c>
      <c r="Q96" s="105" t="e">
        <f t="shared" si="15"/>
        <v>#DIV/0!</v>
      </c>
      <c r="R96" s="108">
        <f t="shared" si="10"/>
        <v>0</v>
      </c>
      <c r="S96" s="105" t="e">
        <f t="shared" si="16"/>
        <v>#DIV/0!</v>
      </c>
      <c r="T96" s="108">
        <f>O96-N96</f>
        <v>0</v>
      </c>
      <c r="U96" s="105" t="e">
        <f t="shared" si="18"/>
        <v>#DIV/0!</v>
      </c>
    </row>
    <row r="97" spans="1:21" x14ac:dyDescent="0.35">
      <c r="A97" s="101" t="s">
        <v>183</v>
      </c>
      <c r="B97" s="108"/>
      <c r="C97" s="107"/>
      <c r="D97" s="97"/>
      <c r="E97" s="106"/>
      <c r="F97" s="125"/>
      <c r="G97" s="97"/>
      <c r="H97" s="466"/>
      <c r="I97" s="475"/>
      <c r="J97" s="466"/>
      <c r="K97" s="475"/>
      <c r="L97" s="108"/>
      <c r="M97" s="109"/>
      <c r="N97" s="110"/>
      <c r="O97" s="111"/>
      <c r="P97" s="108">
        <f t="shared" si="19"/>
        <v>0</v>
      </c>
      <c r="Q97" s="105" t="e">
        <f t="shared" si="15"/>
        <v>#DIV/0!</v>
      </c>
      <c r="R97" s="108">
        <f t="shared" si="10"/>
        <v>0</v>
      </c>
      <c r="S97" s="105" t="e">
        <f t="shared" si="16"/>
        <v>#DIV/0!</v>
      </c>
      <c r="T97" s="108">
        <f>O97-N97</f>
        <v>0</v>
      </c>
      <c r="U97" s="105" t="e">
        <f t="shared" si="18"/>
        <v>#DIV/0!</v>
      </c>
    </row>
    <row r="98" spans="1:21" x14ac:dyDescent="0.35">
      <c r="A98" s="101" t="s">
        <v>184</v>
      </c>
      <c r="B98" s="108"/>
      <c r="C98" s="107"/>
      <c r="D98" s="97"/>
      <c r="E98" s="106"/>
      <c r="F98" s="125"/>
      <c r="G98" s="97"/>
      <c r="H98" s="466"/>
      <c r="I98" s="475"/>
      <c r="J98" s="466"/>
      <c r="K98" s="475"/>
      <c r="L98" s="108"/>
      <c r="M98" s="109"/>
      <c r="N98" s="110"/>
      <c r="O98" s="111"/>
      <c r="P98" s="108">
        <f t="shared" si="19"/>
        <v>0</v>
      </c>
      <c r="Q98" s="105" t="e">
        <f t="shared" si="15"/>
        <v>#DIV/0!</v>
      </c>
      <c r="R98" s="108">
        <f t="shared" si="10"/>
        <v>0</v>
      </c>
      <c r="S98" s="105" t="e">
        <f t="shared" si="16"/>
        <v>#DIV/0!</v>
      </c>
      <c r="T98" s="108">
        <f>O98-N98</f>
        <v>0</v>
      </c>
      <c r="U98" s="105" t="e">
        <f t="shared" si="18"/>
        <v>#DIV/0!</v>
      </c>
    </row>
    <row r="99" spans="1:21" x14ac:dyDescent="0.35">
      <c r="A99" s="101" t="s">
        <v>185</v>
      </c>
      <c r="B99" s="108"/>
      <c r="C99" s="107"/>
      <c r="D99" s="97"/>
      <c r="E99" s="106"/>
      <c r="F99" s="125"/>
      <c r="G99" s="97"/>
      <c r="H99" s="466"/>
      <c r="I99" s="475"/>
      <c r="J99" s="466"/>
      <c r="K99" s="475"/>
      <c r="L99" s="108"/>
      <c r="M99" s="109"/>
      <c r="N99" s="110"/>
      <c r="O99" s="111"/>
      <c r="P99" s="108">
        <f t="shared" si="19"/>
        <v>0</v>
      </c>
      <c r="Q99" s="105" t="e">
        <f t="shared" si="15"/>
        <v>#DIV/0!</v>
      </c>
      <c r="R99" s="108">
        <f t="shared" si="10"/>
        <v>0</v>
      </c>
      <c r="S99" s="105" t="e">
        <f t="shared" si="16"/>
        <v>#DIV/0!</v>
      </c>
      <c r="T99" s="108">
        <f>O99-N99</f>
        <v>0</v>
      </c>
      <c r="U99" s="105" t="e">
        <f t="shared" si="18"/>
        <v>#DIV/0!</v>
      </c>
    </row>
    <row r="100" spans="1:21" x14ac:dyDescent="0.35">
      <c r="A100" s="101" t="s">
        <v>127</v>
      </c>
      <c r="B100" s="108"/>
      <c r="C100" s="107"/>
      <c r="D100" s="97"/>
      <c r="E100" s="106"/>
      <c r="F100" s="125"/>
      <c r="G100" s="97"/>
      <c r="H100" s="466"/>
      <c r="I100" s="475"/>
      <c r="J100" s="466"/>
      <c r="K100" s="475"/>
      <c r="L100" s="108"/>
      <c r="M100" s="109"/>
      <c r="N100" s="110"/>
      <c r="O100" s="111"/>
      <c r="P100" s="108"/>
      <c r="Q100" s="105"/>
      <c r="R100" s="108"/>
      <c r="S100" s="105"/>
      <c r="T100" s="108"/>
      <c r="U100" s="105"/>
    </row>
    <row r="101" spans="1:21" x14ac:dyDescent="0.35">
      <c r="A101" s="101" t="s">
        <v>127</v>
      </c>
      <c r="B101" s="108"/>
      <c r="C101" s="107"/>
      <c r="D101" s="97"/>
      <c r="E101" s="134"/>
      <c r="F101" s="135"/>
      <c r="G101" s="97"/>
      <c r="H101" s="479"/>
      <c r="I101" s="480"/>
      <c r="J101" s="479"/>
      <c r="K101" s="480"/>
      <c r="L101" s="136"/>
      <c r="M101" s="137"/>
      <c r="N101" s="138"/>
      <c r="O101" s="111"/>
      <c r="P101" s="108"/>
      <c r="Q101" s="139"/>
      <c r="R101" s="136"/>
      <c r="S101" s="139"/>
      <c r="T101" s="136"/>
      <c r="U101" s="139"/>
    </row>
    <row r="102" spans="1:21" x14ac:dyDescent="0.35">
      <c r="A102" s="94" t="s">
        <v>53</v>
      </c>
      <c r="B102" s="112"/>
      <c r="C102" s="112"/>
      <c r="D102" s="140"/>
      <c r="E102" s="112"/>
      <c r="F102" s="112"/>
      <c r="G102" s="140"/>
      <c r="H102" s="469"/>
      <c r="I102" s="469"/>
      <c r="J102" s="469"/>
      <c r="K102" s="469"/>
      <c r="L102" s="112"/>
      <c r="M102" s="112"/>
      <c r="N102" s="113"/>
      <c r="O102" s="116"/>
      <c r="P102" s="112">
        <f>N102-M102</f>
        <v>0</v>
      </c>
      <c r="Q102" s="117" t="e">
        <f t="shared" si="15"/>
        <v>#DIV/0!</v>
      </c>
      <c r="R102" s="112">
        <f t="shared" si="10"/>
        <v>0</v>
      </c>
      <c r="S102" s="117" t="e">
        <f>O102/M102-1</f>
        <v>#DIV/0!</v>
      </c>
      <c r="T102" s="112">
        <f>O102-N102</f>
        <v>0</v>
      </c>
      <c r="U102" s="117" t="e">
        <f>O102/N102-1</f>
        <v>#DIV/0!</v>
      </c>
    </row>
    <row r="103" spans="1:21" ht="5.15" customHeight="1" x14ac:dyDescent="0.35">
      <c r="A103" s="118"/>
      <c r="B103" s="119"/>
      <c r="C103" s="119"/>
      <c r="D103" s="141"/>
      <c r="E103" s="119"/>
      <c r="F103" s="119"/>
      <c r="G103" s="141"/>
      <c r="H103" s="472"/>
      <c r="I103" s="472"/>
      <c r="J103" s="472"/>
      <c r="K103" s="472"/>
      <c r="L103" s="119"/>
      <c r="M103" s="119"/>
      <c r="N103" s="120"/>
      <c r="O103" s="122"/>
      <c r="P103" s="119"/>
      <c r="Q103" s="123"/>
      <c r="R103" s="119"/>
      <c r="S103" s="123"/>
      <c r="T103" s="119"/>
      <c r="U103" s="123"/>
    </row>
    <row r="104" spans="1:21" x14ac:dyDescent="0.35">
      <c r="A104" s="84" t="s">
        <v>186</v>
      </c>
      <c r="B104" s="129"/>
      <c r="C104" s="129"/>
      <c r="D104" s="141"/>
      <c r="E104" s="129"/>
      <c r="F104" s="129"/>
      <c r="G104" s="141"/>
      <c r="H104" s="476"/>
      <c r="I104" s="476"/>
      <c r="J104" s="476"/>
      <c r="K104" s="476"/>
      <c r="L104" s="129"/>
      <c r="M104" s="129"/>
      <c r="N104" s="130"/>
      <c r="O104" s="132"/>
      <c r="P104" s="129">
        <f>N104-M104</f>
        <v>0</v>
      </c>
      <c r="Q104" s="133" t="e">
        <f t="shared" si="15"/>
        <v>#DIV/0!</v>
      </c>
      <c r="R104" s="129">
        <f t="shared" si="10"/>
        <v>0</v>
      </c>
      <c r="S104" s="133" t="e">
        <f>O104/M104-1</f>
        <v>#DIV/0!</v>
      </c>
      <c r="T104" s="129">
        <f>O104-N104</f>
        <v>0</v>
      </c>
      <c r="U104" s="133" t="e">
        <f>O104/N104-1</f>
        <v>#DIV/0!</v>
      </c>
    </row>
    <row r="105" spans="1:21" ht="10" customHeight="1" x14ac:dyDescent="0.35">
      <c r="A105" s="142"/>
      <c r="B105" s="143"/>
      <c r="C105" s="144"/>
      <c r="D105" s="141"/>
      <c r="E105" s="143"/>
      <c r="F105" s="143"/>
      <c r="G105" s="141"/>
      <c r="H105" s="481"/>
      <c r="I105" s="481"/>
      <c r="J105" s="481"/>
      <c r="K105" s="481"/>
      <c r="L105" s="145"/>
      <c r="M105" s="145"/>
      <c r="N105" s="146"/>
      <c r="O105" s="147"/>
      <c r="P105" s="145"/>
      <c r="Q105" s="123"/>
      <c r="R105" s="145"/>
      <c r="S105" s="123"/>
      <c r="T105" s="145"/>
      <c r="U105" s="123"/>
    </row>
    <row r="106" spans="1:21" x14ac:dyDescent="0.35">
      <c r="A106" s="148" t="s">
        <v>187</v>
      </c>
      <c r="B106" s="149"/>
      <c r="C106" s="150"/>
      <c r="D106" s="151"/>
      <c r="E106" s="149"/>
      <c r="F106" s="149"/>
      <c r="G106" s="151"/>
      <c r="H106" s="482"/>
      <c r="I106" s="482"/>
      <c r="J106" s="482"/>
      <c r="K106" s="482"/>
      <c r="L106" s="150"/>
      <c r="M106" s="150"/>
      <c r="N106" s="152"/>
      <c r="O106" s="153"/>
      <c r="P106" s="150">
        <f>N106-M106</f>
        <v>0</v>
      </c>
      <c r="Q106" s="154" t="e">
        <f t="shared" si="15"/>
        <v>#DIV/0!</v>
      </c>
      <c r="R106" s="150">
        <f t="shared" si="10"/>
        <v>0</v>
      </c>
      <c r="S106" s="154" t="e">
        <f>O106/M106-1</f>
        <v>#DIV/0!</v>
      </c>
      <c r="T106" s="150">
        <f>O106-N106</f>
        <v>0</v>
      </c>
      <c r="U106" s="154" t="e">
        <f>O106/N106-1</f>
        <v>#DIV/0!</v>
      </c>
    </row>
    <row r="107" spans="1:21" ht="5.15" customHeight="1" x14ac:dyDescent="0.35">
      <c r="A107" s="155"/>
      <c r="B107" s="156"/>
      <c r="C107" s="156"/>
      <c r="E107" s="156"/>
      <c r="F107" s="156"/>
      <c r="H107" s="483"/>
      <c r="I107" s="483"/>
      <c r="J107" s="483"/>
      <c r="K107" s="483"/>
      <c r="L107" s="158"/>
      <c r="M107" s="158"/>
      <c r="N107" s="156"/>
      <c r="O107" s="158"/>
      <c r="P107" s="158"/>
      <c r="Q107" s="159"/>
      <c r="R107" s="158"/>
      <c r="S107" s="159"/>
      <c r="T107" s="158"/>
      <c r="U107" s="159"/>
    </row>
    <row r="108" spans="1:21" x14ac:dyDescent="0.35">
      <c r="A108" t="s">
        <v>188</v>
      </c>
      <c r="B108" s="160"/>
      <c r="C108" s="160"/>
      <c r="D108" s="97"/>
      <c r="E108" s="160"/>
      <c r="F108" s="160"/>
      <c r="G108" s="97"/>
      <c r="H108" s="484"/>
      <c r="I108" s="484"/>
      <c r="J108" s="484"/>
      <c r="K108" s="484"/>
      <c r="L108" s="161"/>
      <c r="M108" s="133" t="e">
        <f>M87/M104</f>
        <v>#DIV/0!</v>
      </c>
      <c r="N108" s="162"/>
      <c r="O108" s="161"/>
      <c r="P108" s="161"/>
      <c r="Q108" s="133"/>
      <c r="R108" s="161"/>
      <c r="S108" s="133"/>
      <c r="T108" s="161"/>
      <c r="U108" s="133"/>
    </row>
    <row r="109" spans="1:21" s="163" customFormat="1" x14ac:dyDescent="0.35">
      <c r="A109" s="163" t="s">
        <v>189</v>
      </c>
      <c r="B109" s="164"/>
      <c r="C109" s="164"/>
      <c r="D109" s="97"/>
      <c r="E109" s="164"/>
      <c r="F109" s="164"/>
      <c r="G109" s="97"/>
      <c r="H109" s="485"/>
      <c r="I109" s="485"/>
      <c r="J109" s="485"/>
      <c r="K109" s="485"/>
      <c r="L109" s="165"/>
      <c r="M109" s="165"/>
      <c r="N109" s="166"/>
      <c r="O109" s="167"/>
      <c r="P109" s="167">
        <f>N109-M109</f>
        <v>0</v>
      </c>
      <c r="Q109" s="168" t="e">
        <f t="shared" si="15"/>
        <v>#DIV/0!</v>
      </c>
      <c r="R109" s="167">
        <f t="shared" si="10"/>
        <v>0</v>
      </c>
      <c r="S109" s="168" t="e">
        <f>O109/M109-1</f>
        <v>#DIV/0!</v>
      </c>
      <c r="T109" s="167">
        <f>O109-N109</f>
        <v>0</v>
      </c>
      <c r="U109" s="168" t="e">
        <f>O109/N109-1</f>
        <v>#DIV/0!</v>
      </c>
    </row>
    <row r="110" spans="1:21" x14ac:dyDescent="0.35">
      <c r="A110" s="8"/>
      <c r="B110" s="169"/>
      <c r="C110" s="169"/>
      <c r="D110" s="170"/>
      <c r="E110" s="169"/>
      <c r="F110" s="169"/>
      <c r="G110" s="170"/>
      <c r="H110" s="486"/>
      <c r="I110" s="486"/>
      <c r="J110" s="486"/>
      <c r="K110" s="486"/>
      <c r="L110" s="169"/>
      <c r="M110" s="169"/>
      <c r="N110" s="169"/>
      <c r="O110" s="169"/>
      <c r="P110" s="169"/>
      <c r="Q110" s="171"/>
      <c r="R110" s="169"/>
      <c r="S110" s="171"/>
      <c r="T110" s="169"/>
      <c r="U110" s="171"/>
    </row>
    <row r="111" spans="1:21" x14ac:dyDescent="0.35">
      <c r="A111" t="s">
        <v>190</v>
      </c>
    </row>
    <row r="112" spans="1:21" ht="16.5" x14ac:dyDescent="0.35">
      <c r="A112" t="s">
        <v>191</v>
      </c>
      <c r="L112" s="174" t="e">
        <f>L84/L62</f>
        <v>#DIV/0!</v>
      </c>
      <c r="M112" s="174" t="e">
        <f>M84/M62</f>
        <v>#DIV/0!</v>
      </c>
      <c r="N112" s="174" t="e">
        <f>N84/N62</f>
        <v>#DIV/0!</v>
      </c>
      <c r="O112" s="174" t="e">
        <f>O84/O62</f>
        <v>#DIV/0!</v>
      </c>
      <c r="P112" s="174"/>
      <c r="R112" s="174"/>
      <c r="T112" s="174"/>
    </row>
    <row r="113" spans="1:21" x14ac:dyDescent="0.35">
      <c r="A113" t="s">
        <v>192</v>
      </c>
      <c r="L113" s="173" t="e">
        <f>(L102-L96-L97-L95)/L62</f>
        <v>#DIV/0!</v>
      </c>
      <c r="M113" s="173" t="e">
        <f>(M102-M96-M97-M95)/M62</f>
        <v>#DIV/0!</v>
      </c>
      <c r="N113" s="173" t="e">
        <f>(N102-N96-N97-N95)/N62</f>
        <v>#DIV/0!</v>
      </c>
      <c r="O113" s="174" t="e">
        <f>(O102)/O62</f>
        <v>#DIV/0!</v>
      </c>
      <c r="P113" s="174"/>
      <c r="R113" s="174"/>
      <c r="T113" s="174"/>
    </row>
    <row r="114" spans="1:21" x14ac:dyDescent="0.35">
      <c r="A114" t="s">
        <v>193</v>
      </c>
      <c r="L114" s="173" t="e">
        <f>L106/L62</f>
        <v>#DIV/0!</v>
      </c>
      <c r="M114" s="173" t="e">
        <f>M106/M62</f>
        <v>#DIV/0!</v>
      </c>
      <c r="N114" s="173" t="e">
        <f>N106/N62</f>
        <v>#DIV/0!</v>
      </c>
      <c r="O114" s="173" t="e">
        <f>O106/O62</f>
        <v>#DIV/0!</v>
      </c>
      <c r="P114" s="173"/>
      <c r="R114" s="174"/>
      <c r="T114" s="174"/>
    </row>
    <row r="115" spans="1:21" x14ac:dyDescent="0.35">
      <c r="A115" t="s">
        <v>194</v>
      </c>
      <c r="L115" s="173" t="e">
        <f>L106/L62</f>
        <v>#DIV/0!</v>
      </c>
      <c r="M115" s="173" t="e">
        <f>M106/M62</f>
        <v>#DIV/0!</v>
      </c>
      <c r="N115" s="173" t="e">
        <f>N106/N62</f>
        <v>#DIV/0!</v>
      </c>
      <c r="O115" s="173" t="e">
        <f>O106/O62</f>
        <v>#DIV/0!</v>
      </c>
      <c r="P115" s="174"/>
      <c r="R115" s="174"/>
      <c r="T115" s="174"/>
    </row>
    <row r="116" spans="1:21" x14ac:dyDescent="0.35">
      <c r="L116" s="173"/>
      <c r="M116" s="173"/>
      <c r="N116" s="173"/>
      <c r="O116" s="173"/>
      <c r="P116" s="174"/>
      <c r="R116" s="174"/>
      <c r="T116" s="174"/>
    </row>
    <row r="117" spans="1:21" x14ac:dyDescent="0.35">
      <c r="A117" t="s">
        <v>195</v>
      </c>
    </row>
    <row r="118" spans="1:21" x14ac:dyDescent="0.35">
      <c r="A118" t="s">
        <v>196</v>
      </c>
    </row>
    <row r="119" spans="1:21" ht="16.5" x14ac:dyDescent="0.35">
      <c r="A119" s="175" t="s">
        <v>197</v>
      </c>
    </row>
    <row r="120" spans="1:21" ht="6.75" customHeight="1" x14ac:dyDescent="0.35"/>
    <row r="121" spans="1:21" ht="55.5" customHeight="1" x14ac:dyDescent="0.35">
      <c r="A121" s="809" t="s">
        <v>198</v>
      </c>
      <c r="B121" s="810"/>
      <c r="C121" s="810"/>
      <c r="D121" s="810"/>
      <c r="E121" s="810"/>
      <c r="F121" s="810"/>
      <c r="G121" s="810"/>
      <c r="H121" s="810"/>
      <c r="I121" s="810"/>
      <c r="J121" s="810"/>
      <c r="K121" s="810"/>
      <c r="L121" s="810"/>
      <c r="M121" s="810"/>
      <c r="N121" s="810"/>
      <c r="O121" s="810"/>
      <c r="P121" s="810"/>
      <c r="Q121" s="810"/>
      <c r="R121" s="810"/>
      <c r="S121" s="810"/>
      <c r="T121" s="810"/>
      <c r="U121" s="811"/>
    </row>
    <row r="122" spans="1:21" ht="51.75" customHeight="1" x14ac:dyDescent="0.35">
      <c r="A122" s="812"/>
      <c r="B122" s="813"/>
      <c r="C122" s="813"/>
      <c r="D122" s="813"/>
      <c r="E122" s="813"/>
      <c r="F122" s="813"/>
      <c r="G122" s="813"/>
      <c r="H122" s="813"/>
      <c r="I122" s="813"/>
      <c r="J122" s="813"/>
      <c r="K122" s="813"/>
      <c r="L122" s="813"/>
      <c r="M122" s="813"/>
      <c r="N122" s="813"/>
      <c r="O122" s="813"/>
      <c r="P122" s="813"/>
      <c r="Q122" s="813"/>
      <c r="R122" s="813"/>
      <c r="S122" s="813"/>
      <c r="T122" s="813"/>
      <c r="U122" s="814"/>
    </row>
  </sheetData>
  <mergeCells count="12">
    <mergeCell ref="A121:U122"/>
    <mergeCell ref="B4:C4"/>
    <mergeCell ref="E4:F4"/>
    <mergeCell ref="L4:N4"/>
    <mergeCell ref="P4:P5"/>
    <mergeCell ref="Q4:Q5"/>
    <mergeCell ref="R4:R5"/>
    <mergeCell ref="H4:I4"/>
    <mergeCell ref="J4:K4"/>
    <mergeCell ref="S4:S5"/>
    <mergeCell ref="T4:T5"/>
    <mergeCell ref="U4:U5"/>
  </mergeCells>
  <conditionalFormatting sqref="Q14 Q8:Q12 Q17:Q26 Q29 Q32 Q35 Q38 Q41 Q44:Q45 Q48 Q51:Q57 Q60 Q62 Q66:Q68 Q70 Q73:Q84 Q87:Q99 Q102 Q104 Q106 Q109 S109 U109 U106 S106 S104 S102 U104 U102 S87:S99 U87:U99 U73:U84 S73:S84 S70 S66:S68 U66:U68 U70 S62 S60 U60 U62 U51:U57 S51:S57 S48 S44:S45 U44:U45 U48 S41 S38 U38 U41 U35 S35 S32 U32 U29 S29 S17:S26 U17:U26 U14 S14 S8:S12 U8:U12">
    <cfRule type="cellIs" dxfId="3" priority="4" operator="greaterThan">
      <formula>0.05</formula>
    </cfRule>
  </conditionalFormatting>
  <conditionalFormatting sqref="Q14 Q8:Q12 Q17:Q26 Q29 Q32 Q35 Q38 Q41 Q44:Q45 Q48 Q51:Q57 Q60 Q62 Q66:Q68 Q70 Q73:Q84 Q87:Q99 Q102 Q104 Q106 Q109 S109 U109 U106 S106 S104 S102 U104 U102 S87:S99 U87:U99 U73:U84 S73:S84 S70 S66:S68 U66:U68 U70 S62 S60 U60 U62 U51:U57 S51:S57 S48 S44:S45 U44:U45 U48 S41 S38 U38 U41 U35 S35 S32 U32 U29 S29 S17:S26 U17:U26 U14 S14 S8:S12 U8:U12">
    <cfRule type="cellIs" dxfId="2" priority="3" operator="lessThan">
      <formula>-0.05</formula>
    </cfRule>
  </conditionalFormatting>
  <conditionalFormatting sqref="Q14 Q8:Q12 Q17:Q26 Q29 Q32 Q35 Q38 Q41 Q44:Q45 Q48 Q51:Q57 Q60 Q62 Q66:Q68 Q70 Q73:Q84 Q87:Q99 Q102 Q104 Q106 Q109 S109 U109 U106 S106 S104 S102 U104 U102 S87:S99 U87:U99 U73:U84 S73:S84 S70 S66:S68 U66:U68 U70 S62 S60 U60 U62 U51:U57 S51:S57 S48 S44:S45 U44:U45 U48 S41 S38 U38 U41 U35 S35 S32 U32 U29 S29 S17:S26 U17:U26 U14 S14 S8:S12 U8:U12">
    <cfRule type="cellIs" dxfId="1" priority="2" operator="between">
      <formula>-0.05</formula>
      <formula>0.05</formula>
    </cfRule>
  </conditionalFormatting>
  <conditionalFormatting sqref="N112">
    <cfRule type="cellIs" dxfId="0" priority="1" operator="between">
      <formula>$M$112-0.01</formula>
      <formula>$M$112+0.01</formula>
    </cfRule>
  </conditionalFormatting>
  <pageMargins left="0.5" right="0.5" top="0.5" bottom="0.5" header="0.3" footer="0.3"/>
  <pageSetup paperSize="17" scale="56" fitToHeight="0" orientation="landscape" r:id="rId1"/>
  <headerFooter>
    <oddHeader>&amp;CPart 4
Attachment B</oddHeader>
    <oddFooter>&amp;L&amp;D, Page &amp;P&amp;CGreen Mountain Care Board&amp;R&amp;F, &amp;A</oddFooter>
  </headerFooter>
  <rowBreaks count="1" manualBreakCount="1">
    <brk id="6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CF495-EB39-4DFA-B631-52E7BF391C2E}">
  <sheetPr>
    <tabColor theme="8"/>
    <pageSetUpPr fitToPage="1"/>
  </sheetPr>
  <dimension ref="A1:NJ130"/>
  <sheetViews>
    <sheetView workbookViewId="0">
      <selection activeCell="J13" sqref="J13"/>
    </sheetView>
  </sheetViews>
  <sheetFormatPr defaultColWidth="10" defaultRowHeight="14.5" x14ac:dyDescent="0.35"/>
  <cols>
    <col min="1" max="1" width="16.7265625" style="557" customWidth="1"/>
    <col min="2" max="3" width="19.7265625" style="557" customWidth="1"/>
    <col min="4" max="4" width="24.453125" style="557" customWidth="1"/>
    <col min="5" max="5" width="21.81640625" style="557" customWidth="1"/>
    <col min="6" max="6" width="20" style="557" customWidth="1"/>
    <col min="7" max="9" width="24.453125" style="557" customWidth="1"/>
    <col min="10" max="12" width="20.453125" style="557" customWidth="1"/>
    <col min="13" max="16384" width="10" style="557"/>
  </cols>
  <sheetData>
    <row r="1" spans="1:374" s="1" customFormat="1" ht="15.5" x14ac:dyDescent="0.35">
      <c r="A1" s="571" t="s">
        <v>0</v>
      </c>
      <c r="B1" s="571"/>
      <c r="C1" s="571"/>
      <c r="E1" s="571"/>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c r="BW1" s="549"/>
      <c r="BX1" s="549"/>
      <c r="BY1" s="549"/>
      <c r="BZ1" s="549"/>
      <c r="CA1" s="549"/>
      <c r="CB1" s="549"/>
      <c r="CC1" s="549"/>
      <c r="CD1" s="549"/>
      <c r="CE1" s="549"/>
      <c r="CF1" s="549"/>
      <c r="CG1" s="549"/>
      <c r="CH1" s="549"/>
      <c r="CI1" s="549"/>
      <c r="CJ1" s="549"/>
      <c r="CK1" s="549"/>
      <c r="CL1" s="549"/>
      <c r="CM1" s="549"/>
      <c r="CN1" s="549"/>
      <c r="CO1" s="549"/>
      <c r="CP1" s="549"/>
      <c r="CQ1" s="549"/>
      <c r="CR1" s="549"/>
      <c r="CS1" s="549"/>
      <c r="CT1" s="549"/>
      <c r="CU1" s="549"/>
      <c r="CV1" s="549"/>
      <c r="CW1" s="549"/>
      <c r="CX1" s="549"/>
      <c r="CY1" s="549"/>
      <c r="CZ1" s="549"/>
      <c r="DA1" s="549"/>
      <c r="DB1" s="549"/>
      <c r="DC1" s="549"/>
      <c r="DD1" s="549"/>
      <c r="DE1" s="549"/>
      <c r="DF1" s="549"/>
      <c r="DG1" s="549"/>
      <c r="DH1" s="549"/>
      <c r="DI1" s="549"/>
      <c r="DJ1" s="549"/>
      <c r="DK1" s="549"/>
      <c r="DL1" s="549"/>
      <c r="DM1" s="549"/>
      <c r="DN1" s="549"/>
      <c r="DO1" s="549"/>
      <c r="DP1" s="549"/>
      <c r="DQ1" s="549"/>
      <c r="DR1" s="549"/>
      <c r="DS1" s="549"/>
      <c r="DT1" s="549"/>
      <c r="DU1" s="549"/>
      <c r="DV1" s="549"/>
      <c r="DW1" s="549"/>
      <c r="DX1" s="549"/>
      <c r="DY1" s="549"/>
      <c r="DZ1" s="549"/>
      <c r="EA1" s="549"/>
      <c r="EB1" s="549"/>
      <c r="EC1" s="549"/>
      <c r="ED1" s="549"/>
      <c r="EE1" s="549"/>
      <c r="EF1" s="549"/>
      <c r="EG1" s="549"/>
      <c r="EH1" s="549"/>
      <c r="EI1" s="549"/>
      <c r="EJ1" s="549"/>
      <c r="EK1" s="549"/>
      <c r="EL1" s="549"/>
      <c r="EM1" s="549"/>
      <c r="EN1" s="549"/>
      <c r="EO1" s="549"/>
      <c r="EP1" s="549"/>
      <c r="EQ1" s="549"/>
      <c r="ER1" s="549"/>
      <c r="ES1" s="549"/>
      <c r="ET1" s="549"/>
      <c r="EU1" s="549"/>
      <c r="EV1" s="549"/>
      <c r="EW1" s="549"/>
      <c r="EX1" s="549"/>
      <c r="EY1" s="549"/>
      <c r="EZ1" s="549"/>
      <c r="FA1" s="549"/>
      <c r="FB1" s="549"/>
      <c r="FC1" s="549"/>
      <c r="FD1" s="549"/>
      <c r="FE1" s="549"/>
      <c r="FF1" s="549"/>
      <c r="FG1" s="549"/>
      <c r="FH1" s="549"/>
      <c r="FI1" s="549"/>
      <c r="FJ1" s="549"/>
      <c r="FK1" s="549"/>
      <c r="FL1" s="549"/>
      <c r="FM1" s="549"/>
      <c r="FN1" s="549"/>
      <c r="FO1" s="549"/>
      <c r="FP1" s="549"/>
      <c r="FQ1" s="549"/>
      <c r="FR1" s="549"/>
      <c r="FS1" s="549"/>
      <c r="FT1" s="549"/>
      <c r="FU1" s="549"/>
      <c r="FV1" s="549"/>
      <c r="FW1" s="549"/>
      <c r="FX1" s="549"/>
      <c r="FY1" s="549"/>
      <c r="FZ1" s="549"/>
      <c r="GA1" s="549"/>
      <c r="GB1" s="549"/>
      <c r="GC1" s="549"/>
      <c r="GD1" s="549"/>
      <c r="GE1" s="549"/>
      <c r="GF1" s="549"/>
      <c r="GG1" s="549"/>
      <c r="GH1" s="549"/>
      <c r="GI1" s="549"/>
      <c r="GJ1" s="549"/>
      <c r="GK1" s="549"/>
      <c r="GL1" s="549"/>
      <c r="GM1" s="549"/>
      <c r="GN1" s="549"/>
      <c r="GO1" s="549"/>
      <c r="GP1" s="549"/>
      <c r="GQ1" s="549"/>
      <c r="GR1" s="549"/>
      <c r="GS1" s="549"/>
      <c r="GT1" s="549"/>
      <c r="GU1" s="549"/>
      <c r="GV1" s="549"/>
      <c r="GW1" s="549"/>
      <c r="GX1" s="549"/>
      <c r="GY1" s="549"/>
      <c r="GZ1" s="549"/>
      <c r="HA1" s="549"/>
      <c r="HB1" s="549"/>
      <c r="HC1" s="549"/>
      <c r="HD1" s="549"/>
      <c r="HE1" s="549"/>
      <c r="HF1" s="549"/>
      <c r="HG1" s="549"/>
      <c r="HH1" s="549"/>
      <c r="HI1" s="549"/>
      <c r="HJ1" s="549"/>
      <c r="HK1" s="549"/>
      <c r="HL1" s="549"/>
      <c r="HM1" s="549"/>
      <c r="HN1" s="549"/>
      <c r="HO1" s="549"/>
      <c r="HP1" s="549"/>
      <c r="HQ1" s="549"/>
      <c r="HR1" s="549"/>
      <c r="HS1" s="549"/>
      <c r="HT1" s="549"/>
      <c r="HU1" s="549"/>
      <c r="HV1" s="549"/>
      <c r="HW1" s="549"/>
      <c r="HX1" s="549"/>
      <c r="HY1" s="549"/>
      <c r="HZ1" s="549"/>
      <c r="IA1" s="549"/>
      <c r="IB1" s="549"/>
      <c r="IC1" s="549"/>
      <c r="ID1" s="549"/>
      <c r="IE1" s="549"/>
      <c r="IF1" s="549"/>
      <c r="IG1" s="549"/>
      <c r="IH1" s="549"/>
      <c r="II1" s="549"/>
      <c r="IJ1" s="549"/>
      <c r="IK1" s="549"/>
      <c r="IL1" s="549"/>
      <c r="IM1" s="549"/>
      <c r="IN1" s="549"/>
      <c r="IO1" s="549"/>
      <c r="IP1" s="549"/>
      <c r="IQ1" s="549"/>
      <c r="IR1" s="549"/>
      <c r="IS1" s="549"/>
      <c r="IT1" s="549"/>
      <c r="IU1" s="549"/>
      <c r="IV1" s="549"/>
      <c r="IW1" s="549"/>
      <c r="IX1" s="549"/>
      <c r="IY1" s="549"/>
      <c r="IZ1" s="549"/>
      <c r="JA1" s="549"/>
      <c r="JB1" s="549"/>
      <c r="JC1" s="549"/>
      <c r="JD1" s="549"/>
      <c r="JE1" s="549"/>
      <c r="JF1" s="549"/>
      <c r="JG1" s="549"/>
      <c r="JH1" s="549"/>
      <c r="JI1" s="549"/>
      <c r="JJ1" s="549"/>
      <c r="JK1" s="549"/>
      <c r="JL1" s="549"/>
      <c r="JM1" s="549"/>
      <c r="JN1" s="549"/>
      <c r="JO1" s="549"/>
      <c r="JP1" s="549"/>
      <c r="JQ1" s="549"/>
      <c r="JR1" s="549"/>
      <c r="JS1" s="549"/>
      <c r="JT1" s="549"/>
      <c r="JU1" s="549"/>
      <c r="JV1" s="549"/>
      <c r="JW1" s="549"/>
      <c r="JX1" s="549"/>
      <c r="JY1" s="549"/>
      <c r="JZ1" s="549"/>
      <c r="KA1" s="549"/>
      <c r="KB1" s="549"/>
      <c r="KC1" s="549"/>
      <c r="KD1" s="549"/>
      <c r="KE1" s="549"/>
      <c r="KF1" s="549"/>
      <c r="KG1" s="549"/>
      <c r="KH1" s="549"/>
      <c r="KI1" s="549"/>
      <c r="KJ1" s="549"/>
      <c r="KK1" s="549"/>
      <c r="KL1" s="549"/>
    </row>
    <row r="2" spans="1:374" s="1" customFormat="1" ht="15.5" x14ac:dyDescent="0.35">
      <c r="A2" s="571" t="s">
        <v>679</v>
      </c>
      <c r="B2" s="571"/>
      <c r="C2" s="571"/>
      <c r="E2" s="571"/>
      <c r="M2" s="557"/>
      <c r="N2" s="557"/>
      <c r="O2" s="557"/>
      <c r="P2" s="557"/>
      <c r="Q2" s="557"/>
      <c r="R2" s="557"/>
      <c r="S2" s="557"/>
      <c r="T2" s="557"/>
      <c r="U2" s="557"/>
      <c r="V2" s="557"/>
      <c r="W2" s="557"/>
      <c r="X2" s="557"/>
      <c r="Y2" s="557"/>
      <c r="Z2" s="557"/>
      <c r="AA2" s="557"/>
      <c r="AB2" s="557"/>
      <c r="AC2" s="557"/>
      <c r="AD2" s="557"/>
      <c r="AE2" s="557"/>
      <c r="AF2" s="557"/>
      <c r="AG2" s="557"/>
      <c r="AH2" s="557"/>
      <c r="AI2" s="557"/>
      <c r="AJ2" s="557"/>
      <c r="AK2" s="557"/>
      <c r="AL2" s="557"/>
      <c r="AM2" s="557"/>
      <c r="AN2" s="557"/>
      <c r="AO2" s="557"/>
      <c r="AP2" s="557"/>
      <c r="AQ2" s="557"/>
      <c r="AR2" s="557"/>
      <c r="AS2" s="557"/>
      <c r="AT2" s="557"/>
      <c r="AU2" s="557"/>
      <c r="AV2" s="557"/>
      <c r="AW2" s="557"/>
      <c r="AX2" s="557"/>
      <c r="AY2" s="557"/>
      <c r="AZ2" s="557"/>
      <c r="BA2" s="557"/>
      <c r="BB2" s="557"/>
      <c r="BC2" s="557"/>
      <c r="BD2" s="557"/>
      <c r="BE2" s="557"/>
      <c r="BF2" s="557"/>
      <c r="BG2" s="557"/>
      <c r="BH2" s="557"/>
      <c r="BI2" s="557"/>
      <c r="BJ2" s="557"/>
      <c r="BK2" s="557"/>
      <c r="BL2" s="557"/>
      <c r="BM2" s="557"/>
      <c r="BN2" s="557"/>
      <c r="BO2" s="557"/>
      <c r="BP2" s="557"/>
      <c r="BQ2" s="557"/>
      <c r="BR2" s="557"/>
      <c r="BS2" s="557"/>
      <c r="BT2" s="557"/>
      <c r="BU2" s="557"/>
      <c r="BV2" s="557"/>
      <c r="BW2" s="557"/>
      <c r="BX2" s="557"/>
      <c r="BY2" s="557"/>
      <c r="BZ2" s="557"/>
      <c r="CA2" s="557"/>
      <c r="CB2" s="557"/>
      <c r="CC2" s="557"/>
      <c r="CD2" s="557"/>
      <c r="CE2" s="557"/>
      <c r="CF2" s="557"/>
      <c r="CG2" s="557"/>
      <c r="CH2" s="557"/>
      <c r="CI2" s="557"/>
      <c r="CJ2" s="557"/>
      <c r="CK2" s="557"/>
      <c r="CL2" s="557"/>
      <c r="CM2" s="557"/>
      <c r="CN2" s="557"/>
      <c r="CO2" s="557"/>
      <c r="CP2" s="557"/>
      <c r="CQ2" s="557"/>
      <c r="CR2" s="557"/>
      <c r="CS2" s="557"/>
      <c r="CT2" s="557"/>
      <c r="CU2" s="557"/>
      <c r="CV2" s="557"/>
      <c r="CW2" s="557"/>
      <c r="CX2" s="557"/>
      <c r="CY2" s="557"/>
      <c r="CZ2" s="557"/>
      <c r="DA2" s="557"/>
      <c r="DB2" s="557"/>
      <c r="DC2" s="557"/>
      <c r="DD2" s="557"/>
      <c r="DE2" s="557"/>
      <c r="DF2" s="557"/>
      <c r="DG2" s="557"/>
      <c r="DH2" s="557"/>
      <c r="DI2" s="557"/>
      <c r="DJ2" s="557"/>
      <c r="DK2" s="557"/>
      <c r="DL2" s="557"/>
      <c r="DM2" s="557"/>
      <c r="DN2" s="557"/>
      <c r="DO2" s="557"/>
      <c r="DP2" s="557"/>
      <c r="DQ2" s="557"/>
      <c r="DR2" s="557"/>
      <c r="DS2" s="557"/>
      <c r="DT2" s="557"/>
      <c r="DU2" s="557"/>
      <c r="DV2" s="557"/>
      <c r="DW2" s="557"/>
      <c r="DX2" s="557"/>
      <c r="DY2" s="557"/>
      <c r="DZ2" s="557"/>
      <c r="EA2" s="557"/>
      <c r="EB2" s="557"/>
      <c r="EC2" s="557"/>
      <c r="ED2" s="557"/>
      <c r="EE2" s="557"/>
      <c r="EF2" s="557"/>
      <c r="EG2" s="557"/>
      <c r="EH2" s="557"/>
      <c r="EI2" s="557"/>
      <c r="EJ2" s="557"/>
      <c r="EK2" s="557"/>
      <c r="EL2" s="557"/>
      <c r="EM2" s="557"/>
      <c r="EN2" s="557"/>
      <c r="EO2" s="557"/>
      <c r="EP2" s="557"/>
      <c r="EQ2" s="557"/>
      <c r="ER2" s="557"/>
      <c r="ES2" s="557"/>
      <c r="ET2" s="557"/>
      <c r="EU2" s="557"/>
      <c r="EV2" s="557"/>
      <c r="EW2" s="557"/>
      <c r="EX2" s="557"/>
      <c r="EY2" s="557"/>
      <c r="EZ2" s="557"/>
      <c r="FA2" s="557"/>
      <c r="FB2" s="557"/>
      <c r="FC2" s="557"/>
      <c r="FD2" s="557"/>
      <c r="FE2" s="557"/>
      <c r="FF2" s="557"/>
      <c r="FG2" s="557"/>
      <c r="FH2" s="557"/>
      <c r="FI2" s="557"/>
      <c r="FJ2" s="557"/>
      <c r="FK2" s="557"/>
      <c r="FL2" s="557"/>
      <c r="FM2" s="557"/>
      <c r="FN2" s="557"/>
      <c r="FO2" s="557"/>
      <c r="FP2" s="557"/>
      <c r="FQ2" s="557"/>
      <c r="FR2" s="557"/>
      <c r="FS2" s="557"/>
      <c r="FT2" s="557"/>
      <c r="FU2" s="557"/>
      <c r="FV2" s="557"/>
      <c r="FW2" s="557"/>
      <c r="FX2" s="557"/>
      <c r="FY2" s="557"/>
      <c r="FZ2" s="557"/>
      <c r="GA2" s="557"/>
      <c r="GB2" s="557"/>
      <c r="GC2" s="557"/>
      <c r="GD2" s="557"/>
      <c r="GE2" s="557"/>
      <c r="GF2" s="557"/>
      <c r="GG2" s="557"/>
      <c r="GH2" s="557"/>
      <c r="GI2" s="557"/>
      <c r="GJ2" s="557"/>
      <c r="GK2" s="557"/>
      <c r="GL2" s="557"/>
      <c r="GM2" s="557"/>
      <c r="GN2" s="557"/>
      <c r="GO2" s="557"/>
      <c r="GP2" s="557"/>
      <c r="GQ2" s="557"/>
      <c r="GR2" s="557"/>
      <c r="GS2" s="557"/>
      <c r="GT2" s="557"/>
      <c r="GU2" s="557"/>
      <c r="GV2" s="557"/>
      <c r="GW2" s="557"/>
      <c r="GX2" s="557"/>
      <c r="GY2" s="557"/>
      <c r="GZ2" s="557"/>
      <c r="HA2" s="557"/>
      <c r="HB2" s="557"/>
      <c r="HC2" s="557"/>
      <c r="HD2" s="557"/>
      <c r="HE2" s="557"/>
      <c r="HF2" s="557"/>
      <c r="HG2" s="557"/>
      <c r="HH2" s="557"/>
      <c r="HI2" s="557"/>
      <c r="HJ2" s="557"/>
      <c r="HK2" s="557"/>
      <c r="HL2" s="557"/>
      <c r="HM2" s="557"/>
      <c r="HN2" s="557"/>
      <c r="HO2" s="557"/>
      <c r="HP2" s="557"/>
      <c r="HQ2" s="557"/>
      <c r="HR2" s="557"/>
      <c r="HS2" s="557"/>
      <c r="HT2" s="557"/>
      <c r="HU2" s="557"/>
      <c r="HV2" s="557"/>
      <c r="HW2" s="557"/>
      <c r="HX2" s="557"/>
      <c r="HY2" s="557"/>
      <c r="HZ2" s="557"/>
      <c r="IA2" s="557"/>
      <c r="IB2" s="557"/>
      <c r="IC2" s="557"/>
      <c r="ID2" s="557"/>
      <c r="IE2" s="557"/>
      <c r="IF2" s="557"/>
      <c r="IG2" s="557"/>
      <c r="IH2" s="557"/>
      <c r="II2" s="557"/>
      <c r="IJ2" s="557"/>
      <c r="IK2" s="557"/>
      <c r="IL2" s="557"/>
      <c r="IM2" s="557"/>
      <c r="IN2" s="557"/>
      <c r="IO2" s="557"/>
      <c r="IP2" s="557"/>
      <c r="IQ2" s="557"/>
      <c r="IR2" s="557"/>
      <c r="IS2" s="557"/>
      <c r="IT2" s="557"/>
      <c r="IU2" s="557"/>
      <c r="IV2" s="557"/>
      <c r="IW2" s="557"/>
      <c r="IX2" s="557"/>
      <c r="IY2" s="557"/>
      <c r="IZ2" s="557"/>
      <c r="JA2" s="557"/>
      <c r="JB2" s="557"/>
      <c r="JC2" s="557"/>
      <c r="JD2" s="557"/>
      <c r="JE2" s="557"/>
      <c r="JF2" s="557"/>
      <c r="JG2" s="557"/>
      <c r="JH2" s="557"/>
      <c r="JI2" s="557"/>
      <c r="JJ2" s="557"/>
      <c r="JK2" s="557"/>
      <c r="JL2" s="557"/>
      <c r="JM2" s="557"/>
      <c r="JN2" s="557"/>
      <c r="JO2" s="557"/>
      <c r="JP2" s="557"/>
      <c r="JQ2" s="557"/>
      <c r="JR2" s="557"/>
      <c r="JS2" s="557"/>
      <c r="JT2" s="557"/>
      <c r="JU2" s="557"/>
      <c r="JV2" s="557"/>
      <c r="JW2" s="557"/>
      <c r="JX2" s="557"/>
      <c r="JY2" s="557"/>
      <c r="JZ2" s="557"/>
      <c r="KA2" s="557"/>
      <c r="KB2" s="557"/>
      <c r="KC2" s="557"/>
      <c r="KD2" s="557"/>
      <c r="KE2" s="557"/>
      <c r="KF2" s="557"/>
      <c r="KG2" s="557"/>
      <c r="KH2" s="557"/>
      <c r="KI2" s="557"/>
      <c r="KJ2" s="557"/>
      <c r="KK2" s="557"/>
      <c r="KL2" s="557"/>
      <c r="KM2" s="557"/>
      <c r="KN2" s="557"/>
      <c r="KO2" s="557"/>
      <c r="KP2" s="557"/>
      <c r="KQ2" s="557"/>
      <c r="KR2" s="557"/>
      <c r="KS2" s="557"/>
      <c r="KT2" s="557"/>
      <c r="KU2" s="557"/>
      <c r="KV2" s="557"/>
      <c r="KW2" s="557"/>
      <c r="KX2" s="557"/>
      <c r="KY2" s="557"/>
      <c r="KZ2" s="557"/>
      <c r="LA2" s="557"/>
      <c r="LB2" s="557"/>
      <c r="LC2" s="557"/>
      <c r="LD2" s="557"/>
      <c r="LE2" s="557"/>
      <c r="LF2" s="557"/>
      <c r="LG2" s="557"/>
      <c r="LH2" s="557"/>
      <c r="LI2" s="557"/>
      <c r="LJ2" s="557"/>
      <c r="LK2" s="557"/>
      <c r="LL2" s="557"/>
      <c r="LM2" s="557"/>
      <c r="LN2" s="557"/>
      <c r="LO2" s="557"/>
      <c r="LP2" s="557"/>
      <c r="LQ2" s="557"/>
      <c r="LR2" s="557"/>
      <c r="LS2" s="557"/>
      <c r="LT2" s="557"/>
      <c r="LU2" s="557"/>
      <c r="LV2" s="557"/>
      <c r="LW2" s="557"/>
      <c r="LX2" s="557"/>
      <c r="LY2" s="557"/>
      <c r="LZ2" s="557"/>
      <c r="MA2" s="557"/>
      <c r="MB2" s="557"/>
      <c r="MC2" s="557"/>
      <c r="MD2" s="557"/>
      <c r="ME2" s="557"/>
      <c r="MF2" s="557"/>
      <c r="MG2" s="557"/>
      <c r="MH2" s="557"/>
      <c r="MI2" s="557"/>
      <c r="MJ2" s="557"/>
      <c r="MK2" s="557"/>
      <c r="ML2" s="557"/>
      <c r="MM2" s="557"/>
      <c r="MN2" s="557"/>
      <c r="MO2" s="557"/>
      <c r="MP2" s="557"/>
      <c r="MQ2" s="557"/>
      <c r="MR2" s="557"/>
      <c r="MS2" s="557"/>
      <c r="MT2" s="557"/>
      <c r="MU2" s="557"/>
      <c r="MV2" s="557"/>
      <c r="MW2" s="557"/>
      <c r="MX2" s="557"/>
      <c r="MY2" s="557"/>
      <c r="MZ2" s="557"/>
      <c r="NA2" s="557"/>
      <c r="NB2" s="557"/>
      <c r="NC2" s="557"/>
      <c r="ND2" s="557"/>
      <c r="NE2" s="557"/>
      <c r="NF2" s="557"/>
      <c r="NG2" s="557"/>
      <c r="NH2" s="557"/>
      <c r="NI2" s="557"/>
      <c r="NJ2" s="557"/>
    </row>
    <row r="3" spans="1:374" s="550" customFormat="1" ht="15" customHeight="1" x14ac:dyDescent="0.35">
      <c r="A3" s="772" t="s">
        <v>680</v>
      </c>
      <c r="B3" s="773"/>
      <c r="C3" s="572"/>
      <c r="D3" s="557"/>
      <c r="E3" s="557"/>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c r="AG3" s="557"/>
      <c r="AH3" s="557"/>
      <c r="AI3" s="557"/>
      <c r="AJ3" s="557"/>
      <c r="AK3" s="557"/>
      <c r="AL3" s="557"/>
      <c r="AM3" s="557"/>
      <c r="AN3" s="557"/>
      <c r="AO3" s="557"/>
      <c r="AP3" s="557"/>
      <c r="AQ3" s="557"/>
      <c r="AR3" s="557"/>
      <c r="AS3" s="557"/>
      <c r="AT3" s="557"/>
      <c r="AU3" s="557"/>
      <c r="AV3" s="557"/>
      <c r="AW3" s="557"/>
      <c r="AX3" s="557"/>
      <c r="AY3" s="557"/>
      <c r="AZ3" s="557"/>
      <c r="BA3" s="557"/>
      <c r="BB3" s="557"/>
      <c r="BC3" s="557"/>
      <c r="BD3" s="557"/>
      <c r="BE3" s="557"/>
      <c r="BF3" s="557"/>
      <c r="BG3" s="557"/>
      <c r="BH3" s="557"/>
      <c r="BI3" s="557"/>
      <c r="BJ3" s="557"/>
      <c r="BK3" s="557"/>
      <c r="BL3" s="557"/>
      <c r="BM3" s="557"/>
      <c r="BN3" s="557"/>
      <c r="BO3" s="557"/>
      <c r="BP3" s="557"/>
      <c r="BQ3" s="557"/>
      <c r="BR3" s="557"/>
      <c r="BS3" s="557"/>
      <c r="BT3" s="557"/>
      <c r="BU3" s="557"/>
      <c r="BV3" s="557"/>
      <c r="BW3" s="557"/>
      <c r="BX3" s="557"/>
      <c r="BY3" s="557"/>
      <c r="BZ3" s="557"/>
      <c r="CA3" s="557"/>
      <c r="CB3" s="557"/>
      <c r="CC3" s="557"/>
      <c r="CD3" s="557"/>
      <c r="CE3" s="557"/>
      <c r="CF3" s="557"/>
      <c r="CG3" s="557"/>
      <c r="CH3" s="557"/>
      <c r="CI3" s="557"/>
      <c r="CJ3" s="557"/>
      <c r="CK3" s="557"/>
      <c r="CL3" s="557"/>
      <c r="CM3" s="557"/>
      <c r="CN3" s="557"/>
      <c r="CO3" s="557"/>
      <c r="CP3" s="557"/>
      <c r="CQ3" s="557"/>
      <c r="CR3" s="557"/>
      <c r="CS3" s="557"/>
      <c r="CT3" s="557"/>
      <c r="CU3" s="557"/>
      <c r="CV3" s="557"/>
      <c r="CW3" s="557"/>
      <c r="CX3" s="557"/>
      <c r="CY3" s="557"/>
      <c r="CZ3" s="557"/>
      <c r="DA3" s="557"/>
      <c r="DB3" s="557"/>
      <c r="DC3" s="557"/>
      <c r="DD3" s="557"/>
      <c r="DE3" s="557"/>
      <c r="DF3" s="557"/>
      <c r="DG3" s="557"/>
      <c r="DH3" s="557"/>
      <c r="DI3" s="557"/>
      <c r="DJ3" s="557"/>
      <c r="DK3" s="557"/>
      <c r="DL3" s="557"/>
      <c r="DM3" s="557"/>
      <c r="DN3" s="557"/>
      <c r="DO3" s="557"/>
      <c r="DP3" s="557"/>
      <c r="DQ3" s="557"/>
      <c r="DR3" s="557"/>
      <c r="DS3" s="557"/>
      <c r="DT3" s="557"/>
      <c r="DU3" s="557"/>
      <c r="DV3" s="557"/>
      <c r="DW3" s="557"/>
      <c r="DX3" s="557"/>
      <c r="DY3" s="557"/>
      <c r="DZ3" s="557"/>
      <c r="EA3" s="557"/>
      <c r="EB3" s="557"/>
      <c r="EC3" s="557"/>
      <c r="ED3" s="557"/>
      <c r="EE3" s="557"/>
      <c r="EF3" s="557"/>
      <c r="EG3" s="557"/>
      <c r="EH3" s="557"/>
      <c r="EI3" s="557"/>
      <c r="EJ3" s="557"/>
      <c r="EK3" s="557"/>
      <c r="EL3" s="557"/>
      <c r="EM3" s="557"/>
      <c r="EN3" s="557"/>
      <c r="EO3" s="557"/>
      <c r="EP3" s="557"/>
      <c r="EQ3" s="557"/>
      <c r="ER3" s="557"/>
      <c r="ES3" s="557"/>
      <c r="ET3" s="557"/>
      <c r="EU3" s="557"/>
      <c r="EV3" s="557"/>
      <c r="EW3" s="557"/>
      <c r="EX3" s="557"/>
      <c r="EY3" s="557"/>
      <c r="EZ3" s="557"/>
      <c r="FA3" s="557"/>
      <c r="FB3" s="557"/>
      <c r="FC3" s="557"/>
      <c r="FD3" s="557"/>
      <c r="FE3" s="557"/>
      <c r="FF3" s="557"/>
      <c r="FG3" s="557"/>
      <c r="FH3" s="557"/>
      <c r="FI3" s="557"/>
      <c r="FJ3" s="557"/>
      <c r="FK3" s="557"/>
      <c r="FL3" s="557"/>
      <c r="FM3" s="557"/>
      <c r="FN3" s="557"/>
      <c r="FO3" s="557"/>
      <c r="FP3" s="557"/>
      <c r="FQ3" s="557"/>
      <c r="FR3" s="557"/>
      <c r="FS3" s="557"/>
      <c r="FT3" s="557"/>
      <c r="FU3" s="557"/>
      <c r="FV3" s="557"/>
      <c r="FW3" s="557"/>
      <c r="FX3" s="557"/>
      <c r="FY3" s="557"/>
      <c r="FZ3" s="557"/>
      <c r="GA3" s="557"/>
      <c r="GB3" s="557"/>
      <c r="GC3" s="557"/>
      <c r="GD3" s="557"/>
      <c r="GE3" s="557"/>
      <c r="GF3" s="557"/>
      <c r="GG3" s="557"/>
      <c r="GH3" s="557"/>
      <c r="GI3" s="557"/>
      <c r="GJ3" s="557"/>
      <c r="GK3" s="557"/>
      <c r="GL3" s="557"/>
      <c r="GM3" s="557"/>
      <c r="GN3" s="557"/>
      <c r="GO3" s="557"/>
      <c r="GP3" s="557"/>
      <c r="GQ3" s="557"/>
      <c r="GR3" s="557"/>
      <c r="GS3" s="557"/>
      <c r="GT3" s="557"/>
      <c r="GU3" s="557"/>
      <c r="GV3" s="557"/>
      <c r="GW3" s="557"/>
      <c r="GX3" s="557"/>
      <c r="GY3" s="557"/>
      <c r="GZ3" s="557"/>
      <c r="HA3" s="557"/>
      <c r="HB3" s="557"/>
      <c r="HC3" s="557"/>
      <c r="HD3" s="557"/>
      <c r="HE3" s="557"/>
      <c r="HF3" s="557"/>
      <c r="HG3" s="557"/>
      <c r="HH3" s="557"/>
      <c r="HI3" s="557"/>
      <c r="HJ3" s="557"/>
      <c r="HK3" s="557"/>
      <c r="HL3" s="557"/>
      <c r="HM3" s="557"/>
      <c r="HN3" s="557"/>
      <c r="HO3" s="557"/>
      <c r="HP3" s="557"/>
      <c r="HQ3" s="557"/>
      <c r="HR3" s="557"/>
      <c r="HS3" s="557"/>
      <c r="HT3" s="557"/>
      <c r="HU3" s="557"/>
      <c r="HV3" s="557"/>
      <c r="HW3" s="557"/>
      <c r="HX3" s="557"/>
      <c r="HY3" s="557"/>
      <c r="HZ3" s="557"/>
      <c r="IA3" s="557"/>
      <c r="IB3" s="557"/>
      <c r="IC3" s="557"/>
      <c r="ID3" s="557"/>
      <c r="IE3" s="557"/>
      <c r="IF3" s="557"/>
      <c r="IG3" s="557"/>
      <c r="IH3" s="557"/>
      <c r="II3" s="557"/>
      <c r="IJ3" s="557"/>
      <c r="IK3" s="557"/>
      <c r="IL3" s="557"/>
      <c r="IM3" s="557"/>
      <c r="IN3" s="557"/>
      <c r="IO3" s="557"/>
      <c r="IP3" s="557"/>
      <c r="IQ3" s="557"/>
      <c r="IR3" s="557"/>
      <c r="IS3" s="557"/>
      <c r="IT3" s="557"/>
      <c r="IU3" s="557"/>
      <c r="IV3" s="557"/>
      <c r="IW3" s="557"/>
      <c r="IX3" s="557"/>
      <c r="IY3" s="557"/>
      <c r="IZ3" s="557"/>
      <c r="JA3" s="557"/>
      <c r="JB3" s="557"/>
      <c r="JC3" s="557"/>
      <c r="JD3" s="557"/>
      <c r="JE3" s="557"/>
      <c r="JF3" s="557"/>
      <c r="JG3" s="557"/>
      <c r="JH3" s="557"/>
      <c r="JI3" s="557"/>
      <c r="JJ3" s="557"/>
      <c r="JK3" s="557"/>
      <c r="JL3" s="557"/>
      <c r="JM3" s="557"/>
      <c r="JN3" s="557"/>
      <c r="JO3" s="557"/>
      <c r="JP3" s="557"/>
      <c r="JQ3" s="557"/>
      <c r="JR3" s="557"/>
      <c r="JS3" s="557"/>
      <c r="JT3" s="557"/>
      <c r="JU3" s="557"/>
      <c r="JV3" s="557"/>
      <c r="JW3" s="557"/>
      <c r="JX3" s="557"/>
      <c r="JY3" s="557"/>
      <c r="JZ3" s="557"/>
      <c r="KA3" s="557"/>
      <c r="KB3" s="557"/>
      <c r="KC3" s="557"/>
      <c r="KD3" s="557"/>
      <c r="KE3" s="557"/>
      <c r="KF3" s="557"/>
      <c r="KG3" s="557"/>
      <c r="KH3" s="557"/>
      <c r="KI3" s="557"/>
      <c r="KJ3" s="557"/>
      <c r="KK3" s="557"/>
      <c r="KL3" s="557"/>
      <c r="KM3" s="557"/>
      <c r="KN3" s="557"/>
      <c r="KO3" s="557"/>
      <c r="KP3" s="557"/>
      <c r="KQ3" s="557"/>
      <c r="KR3" s="557"/>
      <c r="KS3" s="557"/>
      <c r="KT3" s="557"/>
      <c r="KU3" s="557"/>
      <c r="KV3" s="557"/>
      <c r="KW3" s="557"/>
      <c r="KX3" s="557"/>
      <c r="KY3" s="557"/>
      <c r="KZ3" s="557"/>
      <c r="LA3" s="557"/>
      <c r="LB3" s="557"/>
      <c r="LC3" s="557"/>
      <c r="LD3" s="557"/>
      <c r="LE3" s="557"/>
      <c r="LF3" s="557"/>
      <c r="LG3" s="557"/>
      <c r="LH3" s="557"/>
      <c r="LI3" s="557"/>
      <c r="LJ3" s="557"/>
      <c r="LK3" s="557"/>
      <c r="LL3" s="557"/>
      <c r="LM3" s="557"/>
      <c r="LN3" s="557"/>
      <c r="LO3" s="557"/>
      <c r="LP3" s="557"/>
      <c r="LQ3" s="557"/>
      <c r="LR3" s="557"/>
      <c r="LS3" s="557"/>
      <c r="LT3" s="557"/>
      <c r="LU3" s="557"/>
      <c r="LV3" s="557"/>
      <c r="LW3" s="557"/>
      <c r="LX3" s="557"/>
      <c r="LY3" s="557"/>
      <c r="LZ3" s="557"/>
      <c r="MA3" s="557"/>
      <c r="MB3" s="557"/>
      <c r="MC3" s="557"/>
      <c r="MD3" s="557"/>
      <c r="ME3" s="557"/>
      <c r="MF3" s="557"/>
      <c r="MG3" s="557"/>
      <c r="MH3" s="557"/>
      <c r="MI3" s="557"/>
      <c r="MJ3" s="557"/>
      <c r="MK3" s="557"/>
      <c r="ML3" s="557"/>
      <c r="MM3" s="557"/>
      <c r="MN3" s="557"/>
      <c r="MO3" s="557"/>
      <c r="MP3" s="557"/>
      <c r="MQ3" s="557"/>
      <c r="MR3" s="557"/>
      <c r="MS3" s="557"/>
      <c r="MT3" s="557"/>
      <c r="MU3" s="557"/>
      <c r="MV3" s="557"/>
      <c r="MW3" s="557"/>
      <c r="MX3" s="557"/>
      <c r="MY3" s="557"/>
      <c r="MZ3" s="557"/>
      <c r="NA3" s="557"/>
      <c r="NB3" s="557"/>
      <c r="NC3" s="557"/>
      <c r="ND3" s="557"/>
      <c r="NE3" s="557"/>
      <c r="NF3" s="557"/>
      <c r="NG3" s="557"/>
      <c r="NH3" s="557"/>
      <c r="NI3" s="557"/>
      <c r="NJ3" s="557"/>
    </row>
    <row r="4" spans="1:374" s="325" customFormat="1" ht="29" x14ac:dyDescent="0.35">
      <c r="A4" s="326" t="s">
        <v>675</v>
      </c>
      <c r="B4" s="326" t="s">
        <v>5</v>
      </c>
      <c r="C4" s="326" t="s">
        <v>2</v>
      </c>
      <c r="D4" s="326" t="s">
        <v>7</v>
      </c>
      <c r="E4" s="326" t="s">
        <v>681</v>
      </c>
      <c r="F4" s="326" t="s">
        <v>6</v>
      </c>
      <c r="G4" s="326" t="s">
        <v>599</v>
      </c>
      <c r="H4" s="326" t="s">
        <v>598</v>
      </c>
      <c r="I4" s="326" t="s">
        <v>597</v>
      </c>
      <c r="J4" s="326" t="s">
        <v>596</v>
      </c>
      <c r="K4" s="326" t="s">
        <v>595</v>
      </c>
      <c r="L4" s="326" t="s">
        <v>594</v>
      </c>
      <c r="M4" s="557"/>
      <c r="N4" s="557"/>
      <c r="O4" s="557"/>
      <c r="P4" s="557"/>
      <c r="Q4" s="557"/>
      <c r="R4" s="557"/>
      <c r="S4" s="557"/>
      <c r="T4" s="557"/>
      <c r="U4" s="557"/>
      <c r="V4" s="557"/>
      <c r="W4" s="557"/>
      <c r="X4" s="557"/>
      <c r="Y4" s="557"/>
      <c r="Z4" s="557"/>
      <c r="AA4" s="557"/>
      <c r="AB4" s="557"/>
      <c r="AC4" s="557"/>
      <c r="AD4" s="557"/>
      <c r="AE4" s="557"/>
      <c r="AF4" s="557"/>
      <c r="AG4" s="557"/>
      <c r="AH4" s="557"/>
      <c r="AI4" s="557"/>
      <c r="AJ4" s="557"/>
      <c r="AK4" s="557"/>
      <c r="AL4" s="557"/>
      <c r="AM4" s="557"/>
      <c r="AN4" s="557"/>
      <c r="AO4" s="557"/>
      <c r="AP4" s="557"/>
      <c r="AQ4" s="557"/>
      <c r="AR4" s="557"/>
      <c r="AS4" s="557"/>
      <c r="AT4" s="557"/>
      <c r="AU4" s="557"/>
      <c r="AV4" s="557"/>
      <c r="AW4" s="557"/>
      <c r="AX4" s="557"/>
      <c r="AY4" s="557"/>
      <c r="AZ4" s="557"/>
      <c r="BA4" s="557"/>
      <c r="BB4" s="557"/>
      <c r="BC4" s="557"/>
      <c r="BD4" s="557"/>
      <c r="BE4" s="557"/>
      <c r="BF4" s="557"/>
      <c r="BG4" s="557"/>
      <c r="BH4" s="557"/>
      <c r="BI4" s="557"/>
      <c r="BJ4" s="557"/>
      <c r="BK4" s="557"/>
      <c r="BL4" s="557"/>
      <c r="BM4" s="557"/>
      <c r="BN4" s="557"/>
      <c r="BO4" s="557"/>
      <c r="BP4" s="557"/>
      <c r="BQ4" s="557"/>
      <c r="BR4" s="557"/>
      <c r="BS4" s="557"/>
      <c r="BT4" s="557"/>
      <c r="BU4" s="557"/>
      <c r="BV4" s="557"/>
      <c r="BW4" s="557"/>
      <c r="BX4" s="557"/>
      <c r="BY4" s="557"/>
      <c r="BZ4" s="557"/>
      <c r="CA4" s="557"/>
      <c r="CB4" s="557"/>
      <c r="CC4" s="557"/>
      <c r="CD4" s="557"/>
      <c r="CE4" s="557"/>
      <c r="CF4" s="557"/>
      <c r="CG4" s="557"/>
      <c r="CH4" s="557"/>
      <c r="CI4" s="557"/>
      <c r="CJ4" s="557"/>
      <c r="CK4" s="557"/>
      <c r="CL4" s="557"/>
      <c r="CM4" s="557"/>
      <c r="CN4" s="557"/>
      <c r="CO4" s="557"/>
      <c r="CP4" s="557"/>
      <c r="CQ4" s="557"/>
      <c r="CR4" s="557"/>
      <c r="CS4" s="557"/>
      <c r="CT4" s="557"/>
      <c r="CU4" s="557"/>
      <c r="CV4" s="557"/>
      <c r="CW4" s="557"/>
      <c r="CX4" s="557"/>
      <c r="CY4" s="557"/>
      <c r="CZ4" s="557"/>
      <c r="DA4" s="557"/>
      <c r="DB4" s="557"/>
      <c r="DC4" s="557"/>
      <c r="DD4" s="557"/>
      <c r="DE4" s="557"/>
      <c r="DF4" s="557"/>
      <c r="DG4" s="557"/>
      <c r="DH4" s="557"/>
      <c r="DI4" s="557"/>
      <c r="DJ4" s="557"/>
      <c r="DK4" s="557"/>
      <c r="DL4" s="557"/>
      <c r="DM4" s="557"/>
      <c r="DN4" s="557"/>
      <c r="DO4" s="557"/>
      <c r="DP4" s="557"/>
      <c r="DQ4" s="557"/>
      <c r="DR4" s="557"/>
      <c r="DS4" s="557"/>
      <c r="DT4" s="557"/>
      <c r="DU4" s="557"/>
      <c r="DV4" s="557"/>
      <c r="DW4" s="557"/>
      <c r="DX4" s="557"/>
      <c r="DY4" s="557"/>
      <c r="DZ4" s="557"/>
      <c r="EA4" s="557"/>
      <c r="EB4" s="557"/>
      <c r="EC4" s="557"/>
      <c r="ED4" s="557"/>
      <c r="EE4" s="557"/>
      <c r="EF4" s="557"/>
      <c r="EG4" s="557"/>
      <c r="EH4" s="557"/>
      <c r="EI4" s="557"/>
      <c r="EJ4" s="557"/>
      <c r="EK4" s="557"/>
      <c r="EL4" s="557"/>
      <c r="EM4" s="557"/>
      <c r="EN4" s="557"/>
      <c r="EO4" s="557"/>
      <c r="EP4" s="557"/>
      <c r="EQ4" s="557"/>
      <c r="ER4" s="557"/>
      <c r="ES4" s="557"/>
      <c r="ET4" s="557"/>
      <c r="EU4" s="557"/>
      <c r="EV4" s="557"/>
      <c r="EW4" s="557"/>
      <c r="EX4" s="557"/>
      <c r="EY4" s="557"/>
      <c r="EZ4" s="557"/>
      <c r="FA4" s="557"/>
      <c r="FB4" s="557"/>
      <c r="FC4" s="557"/>
      <c r="FD4" s="557"/>
      <c r="FE4" s="557"/>
      <c r="FF4" s="557"/>
      <c r="FG4" s="557"/>
      <c r="FH4" s="557"/>
      <c r="FI4" s="557"/>
      <c r="FJ4" s="557"/>
      <c r="FK4" s="557"/>
      <c r="FL4" s="557"/>
      <c r="FM4" s="557"/>
      <c r="FN4" s="557"/>
      <c r="FO4" s="557"/>
      <c r="FP4" s="557"/>
      <c r="FQ4" s="557"/>
      <c r="FR4" s="557"/>
      <c r="FS4" s="557"/>
      <c r="FT4" s="557"/>
      <c r="FU4" s="557"/>
      <c r="FV4" s="557"/>
      <c r="FW4" s="557"/>
      <c r="FX4" s="557"/>
      <c r="FY4" s="557"/>
      <c r="FZ4" s="557"/>
      <c r="GA4" s="557"/>
      <c r="GB4" s="557"/>
      <c r="GC4" s="557"/>
      <c r="GD4" s="557"/>
      <c r="GE4" s="557"/>
      <c r="GF4" s="557"/>
      <c r="GG4" s="557"/>
      <c r="GH4" s="557"/>
      <c r="GI4" s="557"/>
      <c r="GJ4" s="557"/>
      <c r="GK4" s="557"/>
      <c r="GL4" s="557"/>
      <c r="GM4" s="557"/>
      <c r="GN4" s="557"/>
      <c r="GO4" s="557"/>
      <c r="GP4" s="557"/>
      <c r="GQ4" s="557"/>
      <c r="GR4" s="557"/>
      <c r="GS4" s="557"/>
      <c r="GT4" s="557"/>
      <c r="GU4" s="557"/>
      <c r="GV4" s="557"/>
      <c r="GW4" s="557"/>
      <c r="GX4" s="557"/>
      <c r="GY4" s="557"/>
      <c r="GZ4" s="557"/>
      <c r="HA4" s="557"/>
      <c r="HB4" s="557"/>
      <c r="HC4" s="557"/>
      <c r="HD4" s="557"/>
      <c r="HE4" s="557"/>
      <c r="HF4" s="557"/>
      <c r="HG4" s="557"/>
      <c r="HH4" s="557"/>
      <c r="HI4" s="557"/>
      <c r="HJ4" s="557"/>
      <c r="HK4" s="557"/>
      <c r="HL4" s="557"/>
      <c r="HM4" s="557"/>
      <c r="HN4" s="557"/>
      <c r="HO4" s="557"/>
      <c r="HP4" s="557"/>
      <c r="HQ4" s="557"/>
      <c r="HR4" s="557"/>
      <c r="HS4" s="557"/>
      <c r="HT4" s="557"/>
      <c r="HU4" s="557"/>
      <c r="HV4" s="557"/>
      <c r="HW4" s="557"/>
      <c r="HX4" s="557"/>
      <c r="HY4" s="557"/>
      <c r="HZ4" s="557"/>
      <c r="IA4" s="557"/>
      <c r="IB4" s="557"/>
      <c r="IC4" s="557"/>
      <c r="ID4" s="557"/>
      <c r="IE4" s="557"/>
      <c r="IF4" s="557"/>
      <c r="IG4" s="557"/>
      <c r="IH4" s="557"/>
      <c r="II4" s="557"/>
      <c r="IJ4" s="557"/>
      <c r="IK4" s="557"/>
      <c r="IL4" s="557"/>
      <c r="IM4" s="557"/>
      <c r="IN4" s="557"/>
      <c r="IO4" s="557"/>
      <c r="IP4" s="557"/>
      <c r="IQ4" s="557"/>
      <c r="IR4" s="557"/>
      <c r="IS4" s="557"/>
      <c r="IT4" s="557"/>
      <c r="IU4" s="557"/>
      <c r="IV4" s="557"/>
      <c r="IW4" s="557"/>
      <c r="IX4" s="557"/>
      <c r="IY4" s="557"/>
      <c r="IZ4" s="557"/>
      <c r="JA4" s="557"/>
      <c r="JB4" s="557"/>
      <c r="JC4" s="557"/>
      <c r="JD4" s="557"/>
      <c r="JE4" s="557"/>
      <c r="JF4" s="557"/>
      <c r="JG4" s="557"/>
      <c r="JH4" s="557"/>
      <c r="JI4" s="557"/>
      <c r="JJ4" s="557"/>
      <c r="JK4" s="557"/>
      <c r="JL4" s="557"/>
      <c r="JM4" s="557"/>
      <c r="JN4" s="557"/>
      <c r="JO4" s="557"/>
      <c r="JP4" s="557"/>
      <c r="JQ4" s="557"/>
      <c r="JR4" s="557"/>
      <c r="JS4" s="557"/>
      <c r="JT4" s="557"/>
      <c r="JU4" s="557"/>
      <c r="JV4" s="557"/>
      <c r="JW4" s="557"/>
      <c r="JX4" s="557"/>
      <c r="JY4" s="557"/>
      <c r="JZ4" s="557"/>
      <c r="KA4" s="557"/>
      <c r="KB4" s="557"/>
      <c r="KC4" s="557"/>
      <c r="KD4" s="557"/>
      <c r="KE4" s="557"/>
      <c r="KF4" s="557"/>
      <c r="KG4" s="557"/>
      <c r="KH4" s="557"/>
      <c r="KI4" s="557"/>
      <c r="KJ4" s="557"/>
      <c r="KK4" s="557"/>
      <c r="KL4" s="557"/>
      <c r="KM4" s="557"/>
      <c r="KN4" s="557"/>
      <c r="KO4" s="557"/>
      <c r="KP4" s="557"/>
      <c r="KQ4" s="557"/>
      <c r="KR4" s="557"/>
      <c r="KS4" s="557"/>
      <c r="KT4" s="557"/>
      <c r="KU4" s="557"/>
      <c r="KV4" s="557"/>
      <c r="KW4" s="557"/>
      <c r="KX4" s="557"/>
      <c r="KY4" s="557"/>
      <c r="KZ4" s="557"/>
      <c r="LA4" s="557"/>
      <c r="LB4" s="557"/>
      <c r="LC4" s="557"/>
      <c r="LD4" s="557"/>
      <c r="LE4" s="557"/>
      <c r="LF4" s="557"/>
      <c r="LG4" s="557"/>
      <c r="LH4" s="557"/>
      <c r="LI4" s="557"/>
      <c r="LJ4" s="557"/>
      <c r="LK4" s="557"/>
      <c r="LL4" s="557"/>
      <c r="LM4" s="557"/>
      <c r="LN4" s="557"/>
      <c r="LO4" s="557"/>
      <c r="LP4" s="557"/>
      <c r="LQ4" s="557"/>
      <c r="LR4" s="557"/>
      <c r="LS4" s="557"/>
      <c r="LT4" s="557"/>
      <c r="LU4" s="557"/>
      <c r="LV4" s="557"/>
      <c r="LW4" s="557"/>
      <c r="LX4" s="557"/>
      <c r="LY4" s="557"/>
      <c r="LZ4" s="557"/>
      <c r="MA4" s="557"/>
      <c r="MB4" s="557"/>
      <c r="MC4" s="557"/>
      <c r="MD4" s="557"/>
      <c r="ME4" s="557"/>
      <c r="MF4" s="557"/>
      <c r="MG4" s="557"/>
      <c r="MH4" s="557"/>
      <c r="MI4" s="557"/>
      <c r="MJ4" s="557"/>
      <c r="MK4" s="557"/>
      <c r="ML4" s="557"/>
      <c r="MM4" s="557"/>
      <c r="MN4" s="557"/>
      <c r="MO4" s="557"/>
      <c r="MP4" s="557"/>
      <c r="MQ4" s="557"/>
      <c r="MR4" s="557"/>
      <c r="MS4" s="557"/>
      <c r="MT4" s="557"/>
      <c r="MU4" s="557"/>
      <c r="MV4" s="557"/>
      <c r="MW4" s="557"/>
      <c r="MX4" s="557"/>
      <c r="MY4" s="557"/>
      <c r="MZ4" s="557"/>
      <c r="NA4" s="557"/>
      <c r="NB4" s="557"/>
      <c r="NC4" s="557"/>
      <c r="ND4" s="557"/>
      <c r="NE4" s="557"/>
      <c r="NF4" s="557"/>
      <c r="NG4" s="557"/>
      <c r="NH4" s="557"/>
      <c r="NI4" s="557"/>
      <c r="NJ4" s="557"/>
    </row>
    <row r="5" spans="1:374" x14ac:dyDescent="0.35">
      <c r="A5" s="573"/>
      <c r="B5" s="573"/>
      <c r="C5" s="573"/>
      <c r="D5" s="573"/>
      <c r="E5" s="573"/>
      <c r="F5" s="573"/>
      <c r="G5" s="573"/>
      <c r="H5" s="573"/>
      <c r="I5" s="573"/>
      <c r="J5" s="573"/>
      <c r="K5" s="573"/>
      <c r="L5" s="573"/>
    </row>
    <row r="6" spans="1:374" x14ac:dyDescent="0.35">
      <c r="A6" s="3"/>
      <c r="B6" s="3"/>
      <c r="C6" s="3"/>
      <c r="D6" s="3"/>
      <c r="E6" s="3"/>
      <c r="F6" s="3"/>
      <c r="G6" s="3"/>
      <c r="H6" s="3"/>
      <c r="I6" s="3"/>
      <c r="J6" s="3"/>
      <c r="K6" s="3"/>
      <c r="L6" s="3"/>
    </row>
    <row r="7" spans="1:374" x14ac:dyDescent="0.35">
      <c r="A7" s="3"/>
      <c r="B7" s="3"/>
      <c r="C7" s="3"/>
      <c r="D7" s="3"/>
      <c r="E7" s="3"/>
      <c r="F7" s="3"/>
      <c r="G7" s="3"/>
      <c r="H7" s="3"/>
      <c r="I7" s="3"/>
      <c r="J7" s="3"/>
      <c r="K7" s="3"/>
      <c r="L7" s="3"/>
    </row>
    <row r="8" spans="1:374" x14ac:dyDescent="0.35">
      <c r="A8" s="3"/>
      <c r="B8" s="3"/>
      <c r="C8" s="3"/>
      <c r="D8" s="3"/>
      <c r="E8" s="3"/>
      <c r="F8" s="3"/>
      <c r="G8" s="3"/>
      <c r="H8" s="3"/>
      <c r="I8" s="3"/>
      <c r="J8" s="3"/>
      <c r="K8" s="3"/>
      <c r="L8" s="3"/>
    </row>
    <row r="9" spans="1:374" x14ac:dyDescent="0.35">
      <c r="A9" s="3"/>
      <c r="B9" s="3"/>
      <c r="C9" s="3"/>
      <c r="D9" s="3"/>
      <c r="E9" s="3"/>
      <c r="F9" s="3"/>
      <c r="G9" s="3"/>
      <c r="H9" s="3"/>
      <c r="I9" s="3"/>
      <c r="J9" s="3"/>
      <c r="K9" s="3"/>
      <c r="L9" s="3"/>
    </row>
    <row r="10" spans="1:374" x14ac:dyDescent="0.35">
      <c r="A10" s="3"/>
      <c r="B10" s="3"/>
      <c r="C10" s="3"/>
      <c r="D10" s="3"/>
      <c r="E10" s="3"/>
      <c r="F10" s="3"/>
      <c r="G10" s="3"/>
      <c r="H10" s="3"/>
      <c r="I10" s="3"/>
      <c r="J10" s="3"/>
      <c r="K10" s="3"/>
      <c r="L10" s="3"/>
    </row>
    <row r="11" spans="1:374" x14ac:dyDescent="0.35">
      <c r="A11" s="3"/>
      <c r="B11" s="3"/>
      <c r="C11" s="3"/>
      <c r="D11" s="3"/>
      <c r="E11" s="3"/>
      <c r="F11" s="3"/>
      <c r="G11" s="3"/>
      <c r="H11" s="3"/>
      <c r="I11" s="3"/>
      <c r="J11" s="3"/>
      <c r="K11" s="3"/>
      <c r="L11" s="3"/>
    </row>
    <row r="12" spans="1:374" x14ac:dyDescent="0.35">
      <c r="A12" s="3"/>
      <c r="B12" s="3"/>
      <c r="C12" s="3"/>
      <c r="D12" s="3"/>
      <c r="E12" s="3"/>
      <c r="F12" s="3"/>
      <c r="G12" s="3"/>
      <c r="H12" s="3"/>
      <c r="I12" s="3"/>
      <c r="J12" s="3"/>
      <c r="K12" s="3"/>
      <c r="L12" s="3"/>
    </row>
    <row r="13" spans="1:374" x14ac:dyDescent="0.35">
      <c r="A13" s="3"/>
      <c r="B13" s="3"/>
      <c r="C13" s="3"/>
      <c r="D13" s="3"/>
      <c r="E13" s="3"/>
      <c r="F13" s="3"/>
      <c r="G13" s="3"/>
      <c r="H13" s="3"/>
      <c r="I13" s="3"/>
      <c r="J13" s="3"/>
      <c r="K13" s="3"/>
      <c r="L13" s="3"/>
    </row>
    <row r="14" spans="1:374" x14ac:dyDescent="0.35">
      <c r="A14" s="3"/>
      <c r="B14" s="3"/>
      <c r="C14" s="3"/>
      <c r="D14" s="3"/>
      <c r="E14" s="3"/>
      <c r="F14" s="3"/>
      <c r="G14" s="3"/>
      <c r="H14" s="3"/>
      <c r="I14" s="3"/>
      <c r="J14" s="3"/>
      <c r="K14" s="3"/>
      <c r="L14" s="3"/>
    </row>
    <row r="15" spans="1:374" x14ac:dyDescent="0.35">
      <c r="A15" s="3"/>
      <c r="B15" s="3"/>
      <c r="C15" s="3"/>
      <c r="D15" s="3"/>
      <c r="E15" s="3"/>
      <c r="F15" s="3"/>
      <c r="G15" s="3"/>
      <c r="H15" s="3"/>
      <c r="I15" s="3"/>
      <c r="J15" s="3"/>
      <c r="K15" s="3"/>
      <c r="L15" s="3"/>
    </row>
    <row r="16" spans="1:374" x14ac:dyDescent="0.35">
      <c r="A16" s="3"/>
      <c r="B16" s="3"/>
      <c r="C16" s="3"/>
      <c r="D16" s="3"/>
      <c r="E16" s="3"/>
      <c r="F16" s="3"/>
      <c r="G16" s="3"/>
      <c r="H16" s="3"/>
      <c r="I16" s="3"/>
      <c r="J16" s="3"/>
      <c r="K16" s="3"/>
      <c r="L16" s="3"/>
    </row>
    <row r="17" spans="1:12" x14ac:dyDescent="0.35">
      <c r="A17" s="3"/>
      <c r="B17" s="3"/>
      <c r="C17" s="3"/>
      <c r="D17" s="3"/>
      <c r="E17" s="3"/>
      <c r="F17" s="3"/>
      <c r="G17" s="3"/>
      <c r="H17" s="3"/>
      <c r="I17" s="3"/>
      <c r="J17" s="3"/>
      <c r="K17" s="3"/>
      <c r="L17" s="3"/>
    </row>
    <row r="18" spans="1:12" x14ac:dyDescent="0.35">
      <c r="A18" s="3"/>
      <c r="B18" s="3"/>
      <c r="C18" s="3"/>
      <c r="D18" s="3"/>
      <c r="E18" s="3"/>
      <c r="F18" s="3"/>
      <c r="G18" s="3"/>
      <c r="H18" s="3"/>
      <c r="I18" s="3"/>
      <c r="J18" s="3"/>
      <c r="K18" s="3"/>
      <c r="L18" s="3"/>
    </row>
    <row r="19" spans="1:12" x14ac:dyDescent="0.35">
      <c r="A19" s="3"/>
      <c r="B19" s="3"/>
      <c r="C19" s="3"/>
      <c r="D19" s="3"/>
      <c r="E19" s="3"/>
      <c r="F19" s="3"/>
      <c r="G19" s="3"/>
      <c r="H19" s="3"/>
      <c r="I19" s="3"/>
      <c r="J19" s="3"/>
      <c r="K19" s="3"/>
      <c r="L19" s="3"/>
    </row>
    <row r="20" spans="1:12" x14ac:dyDescent="0.35">
      <c r="A20" s="3"/>
      <c r="B20" s="3"/>
      <c r="C20" s="3"/>
      <c r="D20" s="3"/>
      <c r="E20" s="3"/>
      <c r="F20" s="3"/>
      <c r="G20" s="3"/>
      <c r="H20" s="3"/>
      <c r="I20" s="3"/>
      <c r="J20" s="3"/>
      <c r="K20" s="3"/>
      <c r="L20" s="3"/>
    </row>
    <row r="21" spans="1:12" x14ac:dyDescent="0.35">
      <c r="A21" s="3"/>
      <c r="B21" s="3"/>
      <c r="C21" s="3"/>
      <c r="D21" s="3"/>
      <c r="E21" s="547"/>
      <c r="F21" s="3"/>
      <c r="G21" s="3"/>
      <c r="H21" s="3"/>
      <c r="I21" s="3"/>
      <c r="J21" s="3"/>
      <c r="K21" s="3"/>
      <c r="L21" s="3"/>
    </row>
    <row r="22" spans="1:12" x14ac:dyDescent="0.35">
      <c r="A22" s="3"/>
      <c r="B22" s="3"/>
      <c r="C22" s="3"/>
      <c r="D22" s="3"/>
      <c r="E22" s="3"/>
      <c r="F22" s="3"/>
      <c r="G22" s="3"/>
      <c r="H22" s="3"/>
      <c r="I22" s="3"/>
      <c r="J22" s="3"/>
      <c r="K22" s="3"/>
      <c r="L22" s="3"/>
    </row>
    <row r="23" spans="1:12" x14ac:dyDescent="0.35">
      <c r="A23" s="3"/>
      <c r="B23" s="3"/>
      <c r="C23" s="3"/>
      <c r="D23" s="3"/>
      <c r="E23" s="3"/>
      <c r="F23" s="3"/>
      <c r="G23" s="3"/>
      <c r="H23" s="3"/>
      <c r="I23" s="3"/>
      <c r="J23" s="3"/>
      <c r="K23" s="3"/>
      <c r="L23" s="3"/>
    </row>
    <row r="24" spans="1:12" x14ac:dyDescent="0.35">
      <c r="A24" s="3"/>
      <c r="B24" s="3"/>
      <c r="C24" s="3"/>
      <c r="D24" s="3"/>
      <c r="E24" s="3"/>
      <c r="F24" s="3"/>
      <c r="G24" s="3"/>
      <c r="H24" s="3"/>
      <c r="I24" s="3"/>
      <c r="J24" s="3"/>
      <c r="K24" s="3"/>
      <c r="L24" s="3"/>
    </row>
    <row r="25" spans="1:12" x14ac:dyDescent="0.35">
      <c r="A25" s="3"/>
      <c r="B25" s="3"/>
      <c r="C25" s="3"/>
      <c r="D25" s="3"/>
      <c r="E25" s="3"/>
      <c r="F25" s="3"/>
      <c r="G25" s="3"/>
      <c r="H25" s="3"/>
      <c r="I25" s="3"/>
      <c r="J25" s="3"/>
      <c r="K25" s="3"/>
      <c r="L25" s="3"/>
    </row>
    <row r="26" spans="1:12" x14ac:dyDescent="0.35">
      <c r="A26" s="3"/>
      <c r="B26" s="3"/>
      <c r="C26" s="3"/>
      <c r="D26" s="3"/>
      <c r="E26" s="3"/>
      <c r="F26" s="3"/>
      <c r="G26" s="3"/>
      <c r="H26" s="3"/>
      <c r="I26" s="3"/>
      <c r="J26" s="3"/>
      <c r="K26" s="3"/>
      <c r="L26" s="3"/>
    </row>
    <row r="27" spans="1:12" x14ac:dyDescent="0.35">
      <c r="A27" s="3"/>
      <c r="B27" s="3"/>
      <c r="C27" s="3"/>
      <c r="D27" s="3"/>
      <c r="E27" s="3"/>
      <c r="F27" s="3"/>
      <c r="G27" s="3"/>
      <c r="H27" s="3"/>
      <c r="I27" s="3"/>
      <c r="J27" s="3"/>
      <c r="K27" s="3"/>
      <c r="L27" s="3"/>
    </row>
    <row r="28" spans="1:12" x14ac:dyDescent="0.35">
      <c r="A28" s="3"/>
      <c r="B28" s="3"/>
      <c r="C28" s="3"/>
      <c r="D28" s="3"/>
      <c r="E28" s="3"/>
      <c r="F28" s="3"/>
      <c r="G28" s="3"/>
      <c r="H28" s="3"/>
      <c r="I28" s="3"/>
      <c r="J28" s="3"/>
      <c r="K28" s="3"/>
      <c r="L28" s="3"/>
    </row>
    <row r="29" spans="1:12" x14ac:dyDescent="0.35">
      <c r="A29" s="3"/>
      <c r="B29" s="3"/>
      <c r="C29" s="3"/>
      <c r="D29" s="3"/>
      <c r="E29" s="3"/>
      <c r="F29" s="3"/>
      <c r="G29" s="3"/>
      <c r="H29" s="3"/>
      <c r="I29" s="3"/>
      <c r="J29" s="3"/>
      <c r="K29" s="3"/>
      <c r="L29" s="3"/>
    </row>
    <row r="30" spans="1:12" x14ac:dyDescent="0.35">
      <c r="A30" s="3"/>
      <c r="B30" s="3"/>
      <c r="C30" s="3"/>
      <c r="D30" s="3"/>
      <c r="E30" s="3"/>
      <c r="F30" s="3"/>
      <c r="G30" s="3"/>
      <c r="H30" s="3"/>
      <c r="I30" s="3"/>
      <c r="J30" s="3"/>
      <c r="K30" s="3"/>
      <c r="L30" s="3"/>
    </row>
    <row r="31" spans="1:12" x14ac:dyDescent="0.35">
      <c r="A31" s="3"/>
      <c r="B31" s="3"/>
      <c r="C31" s="3"/>
      <c r="D31" s="3"/>
      <c r="E31" s="3"/>
      <c r="F31" s="3"/>
      <c r="G31" s="3"/>
      <c r="H31" s="3"/>
      <c r="I31" s="3"/>
      <c r="J31" s="3"/>
      <c r="K31" s="3"/>
      <c r="L31" s="3"/>
    </row>
    <row r="32" spans="1:12" x14ac:dyDescent="0.35">
      <c r="A32" s="3"/>
      <c r="B32" s="3"/>
      <c r="C32" s="3"/>
      <c r="D32" s="3"/>
      <c r="E32" s="3"/>
      <c r="F32" s="3"/>
      <c r="G32" s="3"/>
      <c r="H32" s="3"/>
      <c r="I32" s="3"/>
      <c r="J32" s="3"/>
      <c r="K32" s="3"/>
      <c r="L32" s="3"/>
    </row>
    <row r="33" spans="1:12" x14ac:dyDescent="0.35">
      <c r="A33" s="3"/>
      <c r="B33" s="3"/>
      <c r="C33" s="3"/>
      <c r="D33" s="3"/>
      <c r="E33" s="3"/>
      <c r="F33" s="3"/>
      <c r="G33" s="3"/>
      <c r="H33" s="3"/>
      <c r="I33" s="3"/>
      <c r="J33" s="3"/>
      <c r="K33" s="3"/>
      <c r="L33" s="3"/>
    </row>
    <row r="34" spans="1:12" x14ac:dyDescent="0.35">
      <c r="A34" s="3"/>
      <c r="B34" s="3"/>
      <c r="C34" s="3"/>
      <c r="D34" s="3"/>
      <c r="E34" s="3"/>
      <c r="F34" s="3"/>
      <c r="G34" s="3"/>
      <c r="H34" s="3"/>
      <c r="I34" s="3"/>
      <c r="J34" s="3"/>
      <c r="K34" s="3"/>
      <c r="L34" s="3"/>
    </row>
    <row r="35" spans="1:12" x14ac:dyDescent="0.35">
      <c r="A35" s="3"/>
      <c r="B35" s="3"/>
      <c r="C35" s="3"/>
      <c r="D35" s="3"/>
      <c r="E35" s="3"/>
      <c r="F35" s="3"/>
      <c r="G35" s="3"/>
      <c r="H35" s="3"/>
      <c r="I35" s="3"/>
      <c r="J35" s="3"/>
      <c r="K35" s="3"/>
      <c r="L35" s="3"/>
    </row>
    <row r="36" spans="1:12" x14ac:dyDescent="0.35">
      <c r="A36" s="3"/>
      <c r="B36" s="3"/>
      <c r="C36" s="3"/>
      <c r="D36" s="3"/>
      <c r="E36" s="3"/>
      <c r="F36" s="3"/>
      <c r="G36" s="3"/>
      <c r="H36" s="3"/>
      <c r="I36" s="3"/>
      <c r="J36" s="3"/>
      <c r="K36" s="3"/>
      <c r="L36" s="3"/>
    </row>
    <row r="37" spans="1:12" x14ac:dyDescent="0.35">
      <c r="A37" s="3"/>
      <c r="B37" s="3"/>
      <c r="C37" s="3"/>
      <c r="D37" s="3"/>
      <c r="E37" s="3"/>
      <c r="F37" s="3"/>
      <c r="G37" s="3"/>
      <c r="H37" s="3"/>
      <c r="I37" s="3"/>
      <c r="J37" s="3"/>
      <c r="K37" s="3"/>
      <c r="L37" s="3"/>
    </row>
    <row r="38" spans="1:12" x14ac:dyDescent="0.35">
      <c r="A38" s="3"/>
      <c r="B38" s="3"/>
      <c r="C38" s="3"/>
      <c r="D38" s="3"/>
      <c r="E38" s="3"/>
      <c r="F38" s="3"/>
      <c r="G38" s="3"/>
      <c r="H38" s="3"/>
      <c r="I38" s="3"/>
      <c r="J38" s="3"/>
      <c r="K38" s="3"/>
      <c r="L38" s="3"/>
    </row>
    <row r="39" spans="1:12" x14ac:dyDescent="0.35">
      <c r="A39" s="3"/>
      <c r="B39" s="3"/>
      <c r="C39" s="3"/>
      <c r="D39" s="3"/>
      <c r="E39" s="3"/>
      <c r="F39" s="3"/>
      <c r="G39" s="3"/>
      <c r="H39" s="3"/>
      <c r="I39" s="3"/>
      <c r="J39" s="3"/>
      <c r="K39" s="3"/>
      <c r="L39" s="3"/>
    </row>
    <row r="40" spans="1:12" x14ac:dyDescent="0.35">
      <c r="A40" s="3"/>
      <c r="B40" s="3"/>
      <c r="C40" s="3"/>
      <c r="D40" s="3"/>
      <c r="E40" s="3"/>
      <c r="F40" s="3"/>
      <c r="G40" s="3"/>
      <c r="H40" s="3"/>
      <c r="I40" s="3"/>
      <c r="J40" s="3"/>
      <c r="K40" s="3"/>
      <c r="L40" s="3"/>
    </row>
    <row r="41" spans="1:12" x14ac:dyDescent="0.35">
      <c r="A41" s="3"/>
      <c r="B41" s="3"/>
      <c r="C41" s="3"/>
      <c r="D41" s="3"/>
      <c r="E41" s="3"/>
      <c r="F41" s="3"/>
      <c r="G41" s="3"/>
      <c r="H41" s="3"/>
      <c r="I41" s="3"/>
      <c r="J41" s="3"/>
      <c r="K41" s="3"/>
      <c r="L41" s="3"/>
    </row>
    <row r="42" spans="1:12" x14ac:dyDescent="0.35">
      <c r="A42" s="3"/>
      <c r="B42" s="3"/>
      <c r="C42" s="3"/>
      <c r="D42" s="3"/>
      <c r="E42" s="3"/>
      <c r="F42" s="3"/>
      <c r="G42" s="3"/>
      <c r="H42" s="3"/>
      <c r="I42" s="3"/>
      <c r="J42" s="3"/>
      <c r="K42" s="3"/>
      <c r="L42" s="3"/>
    </row>
    <row r="43" spans="1:12" x14ac:dyDescent="0.35">
      <c r="A43" s="3"/>
      <c r="B43" s="3"/>
      <c r="C43" s="3"/>
      <c r="D43" s="3"/>
      <c r="E43" s="3"/>
      <c r="F43" s="3"/>
      <c r="G43" s="3"/>
      <c r="H43" s="3"/>
      <c r="I43" s="3"/>
      <c r="J43" s="3"/>
      <c r="K43" s="3"/>
      <c r="L43" s="3"/>
    </row>
    <row r="44" spans="1:12" x14ac:dyDescent="0.35">
      <c r="A44" s="3"/>
      <c r="B44" s="3"/>
      <c r="C44" s="3"/>
      <c r="D44" s="3"/>
      <c r="E44" s="3"/>
      <c r="F44" s="3"/>
      <c r="G44" s="3"/>
      <c r="H44" s="3"/>
      <c r="I44" s="3"/>
      <c r="J44" s="3"/>
      <c r="K44" s="3"/>
      <c r="L44" s="3"/>
    </row>
    <row r="45" spans="1:12" x14ac:dyDescent="0.35">
      <c r="A45" s="3"/>
      <c r="B45" s="3"/>
      <c r="C45" s="3"/>
      <c r="D45" s="3"/>
      <c r="E45" s="3"/>
      <c r="F45" s="3"/>
      <c r="G45" s="3"/>
      <c r="H45" s="3"/>
      <c r="I45" s="3"/>
      <c r="J45" s="3"/>
      <c r="K45" s="3"/>
      <c r="L45" s="3"/>
    </row>
    <row r="46" spans="1:12" x14ac:dyDescent="0.35">
      <c r="A46" s="3"/>
      <c r="B46" s="3"/>
      <c r="C46" s="3"/>
      <c r="D46" s="3"/>
      <c r="E46" s="3"/>
      <c r="F46" s="3"/>
      <c r="G46" s="3"/>
      <c r="H46" s="3"/>
      <c r="I46" s="3"/>
      <c r="J46" s="3"/>
      <c r="K46" s="3"/>
      <c r="L46" s="3"/>
    </row>
    <row r="47" spans="1:12" x14ac:dyDescent="0.35">
      <c r="A47" s="3"/>
      <c r="B47" s="3"/>
      <c r="C47" s="3"/>
      <c r="D47" s="3"/>
      <c r="E47" s="3"/>
      <c r="F47" s="3"/>
      <c r="G47" s="3"/>
      <c r="H47" s="3"/>
      <c r="I47" s="3"/>
      <c r="J47" s="3"/>
      <c r="K47" s="3"/>
      <c r="L47" s="3"/>
    </row>
    <row r="48" spans="1:12" x14ac:dyDescent="0.35">
      <c r="A48" s="3"/>
      <c r="B48" s="3"/>
      <c r="C48" s="3"/>
      <c r="D48" s="3"/>
      <c r="E48" s="3"/>
      <c r="F48" s="3"/>
      <c r="G48" s="3"/>
      <c r="H48" s="3"/>
      <c r="I48" s="3"/>
      <c r="J48" s="3"/>
      <c r="K48" s="3"/>
      <c r="L48" s="3"/>
    </row>
    <row r="49" spans="1:12" x14ac:dyDescent="0.35">
      <c r="A49" s="3"/>
      <c r="B49" s="3"/>
      <c r="C49" s="3"/>
      <c r="D49" s="3"/>
      <c r="E49" s="3"/>
      <c r="F49" s="3"/>
      <c r="G49" s="3"/>
      <c r="H49" s="3"/>
      <c r="I49" s="3"/>
      <c r="J49" s="3"/>
      <c r="K49" s="3"/>
      <c r="L49" s="3"/>
    </row>
    <row r="50" spans="1:12" x14ac:dyDescent="0.35">
      <c r="A50" s="3"/>
      <c r="B50" s="3"/>
      <c r="C50" s="3"/>
      <c r="D50" s="3"/>
      <c r="E50" s="3"/>
      <c r="F50" s="3"/>
      <c r="G50" s="3"/>
      <c r="H50" s="3"/>
      <c r="I50" s="3"/>
      <c r="J50" s="3"/>
      <c r="K50" s="3"/>
      <c r="L50" s="3"/>
    </row>
    <row r="51" spans="1:12" x14ac:dyDescent="0.35">
      <c r="A51" s="3"/>
      <c r="B51" s="3"/>
      <c r="C51" s="3"/>
      <c r="D51" s="3"/>
      <c r="E51" s="3"/>
      <c r="F51" s="3"/>
      <c r="G51" s="3"/>
      <c r="H51" s="3"/>
      <c r="I51" s="3"/>
      <c r="J51" s="3"/>
      <c r="K51" s="3"/>
      <c r="L51" s="3"/>
    </row>
    <row r="52" spans="1:12" x14ac:dyDescent="0.35">
      <c r="A52" s="3"/>
      <c r="B52" s="3"/>
      <c r="C52" s="3"/>
      <c r="D52" s="3"/>
      <c r="E52" s="3"/>
      <c r="F52" s="3"/>
      <c r="G52" s="3"/>
      <c r="H52" s="3"/>
      <c r="I52" s="3"/>
      <c r="J52" s="3"/>
      <c r="K52" s="3"/>
      <c r="L52" s="3"/>
    </row>
    <row r="53" spans="1:12" x14ac:dyDescent="0.35">
      <c r="A53" s="3"/>
      <c r="B53" s="3"/>
      <c r="C53" s="3"/>
      <c r="D53" s="3"/>
      <c r="E53" s="3"/>
      <c r="F53" s="3"/>
      <c r="G53" s="3"/>
      <c r="H53" s="3"/>
      <c r="I53" s="3"/>
      <c r="J53" s="3"/>
      <c r="K53" s="3"/>
      <c r="L53" s="3"/>
    </row>
    <row r="54" spans="1:12" x14ac:dyDescent="0.35">
      <c r="A54" s="3"/>
      <c r="B54" s="3"/>
      <c r="C54" s="3"/>
      <c r="D54" s="3"/>
      <c r="E54" s="3"/>
      <c r="F54" s="3"/>
      <c r="G54" s="3"/>
      <c r="H54" s="3"/>
      <c r="I54" s="3"/>
      <c r="J54" s="3"/>
      <c r="K54" s="3"/>
      <c r="L54" s="3"/>
    </row>
    <row r="55" spans="1:12" x14ac:dyDescent="0.35">
      <c r="A55" s="3"/>
      <c r="B55" s="3"/>
      <c r="C55" s="3"/>
      <c r="D55" s="3"/>
      <c r="E55" s="3"/>
      <c r="F55" s="3"/>
      <c r="G55" s="3"/>
      <c r="H55" s="3"/>
      <c r="I55" s="3"/>
      <c r="J55" s="3"/>
      <c r="K55" s="3"/>
      <c r="L55" s="3"/>
    </row>
    <row r="56" spans="1:12" x14ac:dyDescent="0.35">
      <c r="A56" s="3"/>
      <c r="B56" s="3"/>
      <c r="C56" s="3"/>
      <c r="D56" s="3"/>
      <c r="E56" s="3"/>
      <c r="F56" s="3"/>
      <c r="G56" s="3"/>
      <c r="H56" s="3"/>
      <c r="I56" s="3"/>
      <c r="J56" s="3"/>
      <c r="K56" s="3"/>
      <c r="L56" s="3"/>
    </row>
    <row r="57" spans="1:12" x14ac:dyDescent="0.35">
      <c r="A57" s="3"/>
      <c r="B57" s="3"/>
      <c r="C57" s="3"/>
      <c r="D57" s="3"/>
      <c r="E57" s="3"/>
      <c r="F57" s="3"/>
      <c r="G57" s="3"/>
      <c r="H57" s="3"/>
      <c r="I57" s="3"/>
      <c r="J57" s="3"/>
      <c r="K57" s="3"/>
      <c r="L57" s="3"/>
    </row>
    <row r="58" spans="1:12" s="549" customFormat="1" x14ac:dyDescent="0.35">
      <c r="A58" s="548"/>
      <c r="B58" s="548"/>
      <c r="C58" s="548"/>
      <c r="D58" s="548"/>
      <c r="E58" s="548"/>
      <c r="F58" s="548"/>
      <c r="G58" s="548"/>
      <c r="H58" s="548"/>
      <c r="I58" s="548"/>
      <c r="J58" s="548"/>
      <c r="K58" s="548"/>
      <c r="L58" s="548"/>
    </row>
    <row r="59" spans="1:12" x14ac:dyDescent="0.35">
      <c r="A59" s="3"/>
      <c r="B59" s="3"/>
      <c r="C59" s="3"/>
      <c r="D59" s="3"/>
      <c r="E59" s="3"/>
      <c r="F59" s="3"/>
      <c r="G59" s="3"/>
      <c r="H59" s="3"/>
      <c r="I59" s="3"/>
      <c r="J59" s="3"/>
      <c r="K59" s="3"/>
      <c r="L59" s="3"/>
    </row>
    <row r="60" spans="1:12" x14ac:dyDescent="0.35">
      <c r="A60" s="3"/>
      <c r="B60" s="3"/>
      <c r="C60" s="3"/>
      <c r="D60" s="3"/>
      <c r="E60" s="3"/>
      <c r="F60" s="3"/>
      <c r="G60" s="3"/>
      <c r="H60" s="3"/>
      <c r="I60" s="3"/>
      <c r="J60" s="3"/>
      <c r="K60" s="3"/>
      <c r="L60" s="3"/>
    </row>
    <row r="61" spans="1:12" x14ac:dyDescent="0.35">
      <c r="A61" s="3"/>
      <c r="B61" s="3"/>
      <c r="C61" s="3"/>
      <c r="D61" s="3"/>
      <c r="E61" s="3"/>
      <c r="F61" s="3"/>
      <c r="G61" s="3"/>
      <c r="H61" s="3"/>
      <c r="I61" s="3"/>
      <c r="J61" s="3"/>
      <c r="K61" s="3"/>
      <c r="L61" s="3"/>
    </row>
    <row r="62" spans="1:12" x14ac:dyDescent="0.35">
      <c r="A62" s="3"/>
      <c r="B62" s="3"/>
      <c r="C62" s="3"/>
      <c r="D62" s="3"/>
      <c r="E62" s="3"/>
      <c r="F62" s="3"/>
      <c r="G62" s="3"/>
      <c r="H62" s="3"/>
      <c r="I62" s="3"/>
      <c r="J62" s="3"/>
      <c r="K62" s="3"/>
      <c r="L62" s="3"/>
    </row>
    <row r="63" spans="1:12" x14ac:dyDescent="0.35">
      <c r="A63" s="3"/>
      <c r="B63" s="3"/>
      <c r="C63" s="3"/>
      <c r="D63" s="3"/>
      <c r="E63" s="3"/>
      <c r="F63" s="3"/>
      <c r="G63" s="3"/>
      <c r="H63" s="3"/>
      <c r="I63" s="3"/>
      <c r="J63" s="3"/>
      <c r="K63" s="3"/>
      <c r="L63" s="3"/>
    </row>
    <row r="64" spans="1:12" x14ac:dyDescent="0.35">
      <c r="A64" s="3"/>
      <c r="B64" s="3"/>
      <c r="C64" s="3"/>
      <c r="D64" s="3"/>
      <c r="E64" s="3"/>
      <c r="F64" s="3"/>
      <c r="G64" s="3"/>
      <c r="H64" s="3"/>
      <c r="I64" s="3"/>
      <c r="J64" s="3"/>
      <c r="K64" s="3"/>
      <c r="L64" s="3"/>
    </row>
    <row r="65" spans="1:12" x14ac:dyDescent="0.35">
      <c r="A65" s="3"/>
      <c r="B65" s="3"/>
      <c r="C65" s="3"/>
      <c r="D65" s="3"/>
      <c r="E65" s="3"/>
      <c r="F65" s="3"/>
      <c r="G65" s="3"/>
      <c r="H65" s="3"/>
      <c r="I65" s="3"/>
      <c r="J65" s="3"/>
      <c r="K65" s="3"/>
      <c r="L65" s="3"/>
    </row>
    <row r="66" spans="1:12" x14ac:dyDescent="0.35">
      <c r="A66" s="3"/>
      <c r="B66" s="3"/>
      <c r="C66" s="3"/>
      <c r="D66" s="3"/>
      <c r="E66" s="3"/>
      <c r="F66" s="3"/>
      <c r="G66" s="3"/>
      <c r="H66" s="3"/>
      <c r="I66" s="3"/>
      <c r="J66" s="3"/>
      <c r="K66" s="3"/>
      <c r="L66" s="3"/>
    </row>
    <row r="67" spans="1:12" x14ac:dyDescent="0.35">
      <c r="A67" s="3"/>
      <c r="B67" s="3"/>
      <c r="C67" s="3"/>
      <c r="D67" s="3"/>
      <c r="E67" s="3"/>
      <c r="F67" s="3"/>
      <c r="G67" s="3"/>
      <c r="H67" s="3"/>
      <c r="I67" s="3"/>
      <c r="J67" s="3"/>
      <c r="K67" s="3"/>
      <c r="L67" s="3"/>
    </row>
    <row r="68" spans="1:12" x14ac:dyDescent="0.35">
      <c r="A68" s="3"/>
      <c r="B68" s="3"/>
      <c r="C68" s="3"/>
      <c r="D68" s="3"/>
      <c r="E68" s="3"/>
      <c r="F68" s="3"/>
      <c r="G68" s="3"/>
      <c r="H68" s="3"/>
      <c r="I68" s="3"/>
      <c r="J68" s="3"/>
      <c r="K68" s="3"/>
      <c r="L68" s="3"/>
    </row>
    <row r="69" spans="1:12" x14ac:dyDescent="0.35">
      <c r="A69" s="3"/>
      <c r="B69" s="3"/>
      <c r="C69" s="3"/>
      <c r="D69" s="3"/>
      <c r="E69" s="3"/>
      <c r="F69" s="3"/>
      <c r="G69" s="3"/>
      <c r="H69" s="3"/>
      <c r="I69" s="3"/>
      <c r="J69" s="3"/>
      <c r="K69" s="3"/>
      <c r="L69" s="3"/>
    </row>
    <row r="70" spans="1:12" x14ac:dyDescent="0.35">
      <c r="A70" s="3"/>
      <c r="B70" s="3"/>
      <c r="C70" s="3"/>
      <c r="D70" s="3"/>
      <c r="E70" s="3"/>
      <c r="F70" s="3"/>
      <c r="G70" s="3"/>
      <c r="H70" s="3"/>
      <c r="I70" s="3"/>
      <c r="J70" s="3"/>
      <c r="K70" s="3"/>
      <c r="L70" s="3"/>
    </row>
    <row r="71" spans="1:12" x14ac:dyDescent="0.35">
      <c r="A71" s="3"/>
      <c r="B71" s="3"/>
      <c r="C71" s="3"/>
      <c r="D71" s="3"/>
      <c r="E71" s="3"/>
      <c r="F71" s="3"/>
      <c r="G71" s="3"/>
      <c r="H71" s="3"/>
      <c r="I71" s="3"/>
      <c r="J71" s="3"/>
      <c r="K71" s="3"/>
      <c r="L71" s="3"/>
    </row>
    <row r="72" spans="1:12" x14ac:dyDescent="0.35">
      <c r="A72" s="3"/>
      <c r="B72" s="3"/>
      <c r="C72" s="3"/>
      <c r="D72" s="3"/>
      <c r="E72" s="3"/>
      <c r="F72" s="3"/>
      <c r="G72" s="3"/>
      <c r="H72" s="3"/>
      <c r="I72" s="3"/>
      <c r="J72" s="3"/>
      <c r="K72" s="3"/>
      <c r="L72" s="3"/>
    </row>
    <row r="73" spans="1:12" x14ac:dyDescent="0.35">
      <c r="A73" s="3"/>
      <c r="B73" s="3"/>
      <c r="C73" s="3"/>
      <c r="D73" s="3"/>
      <c r="E73" s="3"/>
      <c r="F73" s="3"/>
      <c r="G73" s="3"/>
      <c r="H73" s="3"/>
      <c r="I73" s="3"/>
      <c r="J73" s="3"/>
      <c r="K73" s="3"/>
      <c r="L73" s="3"/>
    </row>
    <row r="74" spans="1:12" x14ac:dyDescent="0.35">
      <c r="A74" s="3"/>
      <c r="B74" s="3"/>
      <c r="C74" s="3"/>
      <c r="D74" s="3"/>
      <c r="E74" s="3"/>
      <c r="F74" s="3"/>
      <c r="G74" s="3"/>
      <c r="H74" s="3"/>
      <c r="I74" s="3"/>
      <c r="J74" s="3"/>
      <c r="K74" s="3"/>
      <c r="L74" s="3"/>
    </row>
    <row r="75" spans="1:12" x14ac:dyDescent="0.35">
      <c r="A75" s="3"/>
      <c r="B75" s="3"/>
      <c r="C75" s="3"/>
      <c r="D75" s="3"/>
      <c r="E75" s="3"/>
      <c r="F75" s="3"/>
      <c r="G75" s="3"/>
      <c r="H75" s="3"/>
      <c r="I75" s="3"/>
      <c r="J75" s="3"/>
      <c r="K75" s="3"/>
      <c r="L75" s="3"/>
    </row>
    <row r="76" spans="1:12" x14ac:dyDescent="0.35">
      <c r="A76" s="3"/>
      <c r="B76" s="3"/>
      <c r="C76" s="3"/>
      <c r="D76" s="3"/>
      <c r="E76" s="3"/>
      <c r="F76" s="3"/>
      <c r="G76" s="3"/>
      <c r="H76" s="3"/>
      <c r="I76" s="3"/>
      <c r="J76" s="3"/>
      <c r="K76" s="3"/>
      <c r="L76" s="3"/>
    </row>
    <row r="77" spans="1:12" x14ac:dyDescent="0.35">
      <c r="A77" s="546"/>
      <c r="B77" s="3"/>
      <c r="C77" s="3"/>
      <c r="D77" s="3"/>
      <c r="E77" s="547"/>
      <c r="F77" s="3"/>
      <c r="G77" s="3"/>
      <c r="H77" s="3"/>
      <c r="I77" s="3"/>
      <c r="J77" s="3"/>
      <c r="K77" s="3"/>
      <c r="L77" s="3"/>
    </row>
    <row r="78" spans="1:12" x14ac:dyDescent="0.35">
      <c r="A78" s="3"/>
      <c r="B78" s="3"/>
      <c r="C78" s="3"/>
      <c r="D78" s="3"/>
      <c r="E78" s="3"/>
      <c r="F78" s="3"/>
      <c r="G78" s="3"/>
      <c r="H78" s="3"/>
      <c r="I78" s="3"/>
      <c r="J78" s="3"/>
      <c r="K78" s="3"/>
      <c r="L78" s="3"/>
    </row>
    <row r="79" spans="1:12" x14ac:dyDescent="0.35">
      <c r="A79" s="3"/>
      <c r="B79" s="3"/>
      <c r="C79" s="3"/>
      <c r="D79" s="3"/>
      <c r="E79" s="3"/>
      <c r="F79" s="3"/>
      <c r="G79" s="3"/>
      <c r="H79" s="3"/>
      <c r="I79" s="3"/>
      <c r="J79" s="3"/>
      <c r="K79" s="3"/>
      <c r="L79" s="3"/>
    </row>
    <row r="80" spans="1:12" x14ac:dyDescent="0.35">
      <c r="A80" s="3"/>
      <c r="B80" s="3"/>
      <c r="C80" s="3"/>
      <c r="D80" s="3"/>
      <c r="E80" s="3"/>
      <c r="F80" s="3"/>
      <c r="G80" s="3"/>
      <c r="H80" s="3"/>
      <c r="I80" s="3"/>
      <c r="J80" s="3"/>
      <c r="K80" s="3"/>
      <c r="L80" s="3"/>
    </row>
    <row r="81" spans="1:12" x14ac:dyDescent="0.35">
      <c r="A81" s="3"/>
      <c r="B81" s="3"/>
      <c r="C81" s="3"/>
      <c r="D81" s="3"/>
      <c r="E81" s="3"/>
      <c r="F81" s="3"/>
      <c r="G81" s="3"/>
      <c r="H81" s="3"/>
      <c r="I81" s="3"/>
      <c r="J81" s="3"/>
      <c r="K81" s="3"/>
      <c r="L81" s="3"/>
    </row>
    <row r="82" spans="1:12" x14ac:dyDescent="0.35">
      <c r="A82" s="3"/>
      <c r="B82" s="3"/>
      <c r="C82" s="3"/>
      <c r="D82" s="3"/>
      <c r="E82" s="3"/>
      <c r="F82" s="3"/>
      <c r="G82" s="3"/>
      <c r="H82" s="3"/>
      <c r="I82" s="3"/>
      <c r="J82" s="3"/>
      <c r="K82" s="3"/>
      <c r="L82" s="3"/>
    </row>
    <row r="83" spans="1:12" x14ac:dyDescent="0.35">
      <c r="A83" s="546"/>
      <c r="B83" s="3"/>
      <c r="C83" s="3"/>
      <c r="D83" s="3"/>
      <c r="E83" s="547"/>
      <c r="F83" s="3"/>
      <c r="G83" s="3"/>
      <c r="H83" s="3"/>
      <c r="I83" s="3"/>
      <c r="J83" s="3"/>
      <c r="K83" s="3"/>
      <c r="L83" s="3"/>
    </row>
    <row r="84" spans="1:12" x14ac:dyDescent="0.35">
      <c r="A84" s="3"/>
      <c r="B84" s="3"/>
      <c r="C84" s="3"/>
      <c r="D84" s="3"/>
      <c r="E84" s="3"/>
      <c r="F84" s="3"/>
      <c r="G84" s="3"/>
      <c r="H84" s="3"/>
      <c r="I84" s="3"/>
      <c r="J84" s="3"/>
      <c r="K84" s="3"/>
      <c r="L84" s="3"/>
    </row>
    <row r="85" spans="1:12" x14ac:dyDescent="0.35">
      <c r="A85" s="3"/>
      <c r="B85" s="3"/>
      <c r="C85" s="3"/>
      <c r="D85" s="3"/>
      <c r="E85" s="3"/>
      <c r="F85" s="3"/>
      <c r="G85" s="3"/>
      <c r="H85" s="3"/>
      <c r="I85" s="3"/>
      <c r="J85" s="3"/>
      <c r="K85" s="3"/>
      <c r="L85" s="3"/>
    </row>
    <row r="86" spans="1:12" x14ac:dyDescent="0.35">
      <c r="A86" s="3"/>
      <c r="B86" s="3"/>
      <c r="C86" s="3"/>
      <c r="D86" s="3"/>
      <c r="E86" s="3"/>
      <c r="F86" s="3"/>
      <c r="G86" s="3"/>
      <c r="H86" s="3"/>
      <c r="I86" s="3"/>
      <c r="J86" s="3"/>
      <c r="K86" s="3"/>
      <c r="L86" s="3"/>
    </row>
    <row r="87" spans="1:12" x14ac:dyDescent="0.35">
      <c r="A87" s="3"/>
      <c r="B87" s="3"/>
      <c r="C87" s="3"/>
      <c r="D87" s="3"/>
      <c r="E87" s="3"/>
      <c r="F87" s="3"/>
      <c r="G87" s="3"/>
      <c r="H87" s="3"/>
      <c r="I87" s="3"/>
      <c r="J87" s="3"/>
      <c r="K87" s="3"/>
      <c r="L87" s="3"/>
    </row>
    <row r="88" spans="1:12" x14ac:dyDescent="0.35">
      <c r="A88" s="3"/>
      <c r="B88" s="3"/>
      <c r="C88" s="3"/>
      <c r="D88" s="3"/>
      <c r="E88" s="3"/>
      <c r="F88" s="3"/>
      <c r="G88" s="3"/>
      <c r="H88" s="3"/>
      <c r="I88" s="3"/>
      <c r="J88" s="3"/>
      <c r="K88" s="3"/>
      <c r="L88" s="3"/>
    </row>
    <row r="89" spans="1:12" x14ac:dyDescent="0.35">
      <c r="A89" s="3"/>
      <c r="B89" s="3"/>
      <c r="C89" s="3"/>
      <c r="D89" s="3"/>
      <c r="E89" s="3"/>
      <c r="F89" s="3"/>
      <c r="G89" s="3"/>
      <c r="H89" s="3"/>
      <c r="I89" s="3"/>
      <c r="J89" s="3"/>
      <c r="K89" s="3"/>
      <c r="L89" s="3"/>
    </row>
    <row r="90" spans="1:12" x14ac:dyDescent="0.35">
      <c r="A90" s="3"/>
      <c r="B90" s="3"/>
      <c r="C90" s="3"/>
      <c r="D90" s="3"/>
      <c r="E90" s="3"/>
      <c r="F90" s="3"/>
      <c r="G90" s="3"/>
      <c r="H90" s="3"/>
      <c r="I90" s="3"/>
      <c r="J90" s="3"/>
      <c r="K90" s="3"/>
      <c r="L90" s="3"/>
    </row>
    <row r="91" spans="1:12" x14ac:dyDescent="0.35">
      <c r="A91" s="3"/>
      <c r="B91" s="3"/>
      <c r="C91" s="3"/>
      <c r="D91" s="3"/>
      <c r="E91" s="3"/>
      <c r="F91" s="3"/>
      <c r="G91" s="3"/>
      <c r="H91" s="3"/>
      <c r="I91" s="3"/>
      <c r="J91" s="3"/>
      <c r="K91" s="3"/>
      <c r="L91" s="3"/>
    </row>
    <row r="92" spans="1:12" x14ac:dyDescent="0.35">
      <c r="A92" s="3"/>
      <c r="B92" s="3"/>
      <c r="C92" s="3"/>
      <c r="D92" s="3"/>
      <c r="E92" s="3"/>
      <c r="F92" s="3"/>
      <c r="G92" s="3"/>
      <c r="H92" s="3"/>
      <c r="I92" s="3"/>
      <c r="J92" s="3"/>
      <c r="K92" s="3"/>
      <c r="L92" s="3"/>
    </row>
    <row r="93" spans="1:12" x14ac:dyDescent="0.35">
      <c r="A93" s="3"/>
      <c r="B93" s="3"/>
      <c r="C93" s="3"/>
      <c r="D93" s="3"/>
      <c r="E93" s="3"/>
      <c r="F93" s="3"/>
      <c r="G93" s="3"/>
      <c r="H93" s="3"/>
      <c r="I93" s="3"/>
      <c r="J93" s="3"/>
      <c r="K93" s="3"/>
      <c r="L93" s="3"/>
    </row>
    <row r="94" spans="1:12" x14ac:dyDescent="0.35">
      <c r="A94" s="3"/>
      <c r="B94" s="3"/>
      <c r="C94" s="3"/>
      <c r="D94" s="3"/>
      <c r="E94" s="3"/>
      <c r="F94" s="3"/>
      <c r="G94" s="3"/>
      <c r="H94" s="3"/>
      <c r="I94" s="3"/>
      <c r="J94" s="3"/>
      <c r="K94" s="3"/>
      <c r="L94" s="3"/>
    </row>
    <row r="95" spans="1:12" x14ac:dyDescent="0.35">
      <c r="A95" s="3"/>
      <c r="B95" s="3"/>
      <c r="C95" s="3"/>
      <c r="D95" s="3"/>
      <c r="E95" s="3"/>
      <c r="F95" s="3"/>
      <c r="G95" s="3"/>
      <c r="H95" s="3"/>
      <c r="I95" s="3"/>
      <c r="J95" s="3"/>
      <c r="K95" s="3"/>
      <c r="L95" s="3"/>
    </row>
    <row r="96" spans="1:12" x14ac:dyDescent="0.35">
      <c r="A96" s="3"/>
      <c r="B96" s="3"/>
      <c r="C96" s="3"/>
      <c r="D96" s="3"/>
      <c r="E96" s="3"/>
      <c r="F96" s="3"/>
      <c r="G96" s="3"/>
      <c r="H96" s="3"/>
      <c r="I96" s="3"/>
      <c r="J96" s="3"/>
      <c r="K96" s="3"/>
      <c r="L96" s="3"/>
    </row>
    <row r="97" spans="1:12" x14ac:dyDescent="0.35">
      <c r="A97" s="3"/>
      <c r="B97" s="3"/>
      <c r="C97" s="3"/>
      <c r="D97" s="3"/>
      <c r="E97" s="3"/>
      <c r="F97" s="3"/>
      <c r="G97" s="3"/>
      <c r="H97" s="3"/>
      <c r="I97" s="3"/>
      <c r="J97" s="3"/>
      <c r="K97" s="3"/>
      <c r="L97" s="3"/>
    </row>
    <row r="98" spans="1:12" x14ac:dyDescent="0.35">
      <c r="A98" s="3"/>
      <c r="B98" s="3"/>
      <c r="C98" s="3"/>
      <c r="D98" s="3"/>
      <c r="E98" s="3"/>
      <c r="F98" s="3"/>
      <c r="G98" s="3"/>
      <c r="H98" s="3"/>
      <c r="I98" s="3"/>
      <c r="J98" s="3"/>
      <c r="K98" s="3"/>
      <c r="L98" s="3"/>
    </row>
    <row r="99" spans="1:12" x14ac:dyDescent="0.35">
      <c r="A99" s="3"/>
      <c r="B99" s="3"/>
      <c r="C99" s="3"/>
      <c r="D99" s="3"/>
      <c r="E99" s="3"/>
      <c r="F99" s="3"/>
      <c r="G99" s="3"/>
      <c r="H99" s="3"/>
      <c r="I99" s="3"/>
      <c r="J99" s="3"/>
      <c r="K99" s="3"/>
      <c r="L99" s="3"/>
    </row>
    <row r="100" spans="1:12" x14ac:dyDescent="0.35">
      <c r="A100" s="3"/>
      <c r="B100" s="3"/>
      <c r="C100" s="3"/>
      <c r="D100" s="3"/>
      <c r="E100" s="3"/>
      <c r="F100" s="3"/>
      <c r="G100" s="3"/>
      <c r="H100" s="3"/>
      <c r="I100" s="3"/>
      <c r="J100" s="3"/>
      <c r="K100" s="3"/>
      <c r="L100" s="3"/>
    </row>
    <row r="101" spans="1:12" x14ac:dyDescent="0.35">
      <c r="A101" s="3"/>
      <c r="B101" s="3"/>
      <c r="C101" s="3"/>
      <c r="D101" s="3"/>
      <c r="E101" s="3"/>
      <c r="F101" s="3"/>
      <c r="G101" s="3"/>
      <c r="H101" s="3"/>
      <c r="I101" s="3"/>
      <c r="J101" s="3"/>
      <c r="K101" s="3"/>
      <c r="L101" s="3"/>
    </row>
    <row r="102" spans="1:12" x14ac:dyDescent="0.35">
      <c r="A102" s="3"/>
      <c r="B102" s="3"/>
      <c r="C102" s="3"/>
      <c r="D102" s="3"/>
      <c r="E102" s="3"/>
      <c r="F102" s="3"/>
      <c r="G102" s="3"/>
      <c r="H102" s="3"/>
      <c r="I102" s="3"/>
      <c r="J102" s="3"/>
      <c r="K102" s="3"/>
      <c r="L102" s="3"/>
    </row>
    <row r="103" spans="1:12" x14ac:dyDescent="0.35">
      <c r="A103" s="3"/>
      <c r="B103" s="3"/>
      <c r="C103" s="3"/>
      <c r="D103" s="3"/>
      <c r="E103" s="3"/>
      <c r="F103" s="3"/>
      <c r="G103" s="3"/>
      <c r="H103" s="3"/>
      <c r="I103" s="3"/>
      <c r="J103" s="3"/>
      <c r="K103" s="3"/>
      <c r="L103" s="3"/>
    </row>
    <row r="104" spans="1:12" x14ac:dyDescent="0.35">
      <c r="A104" s="3"/>
      <c r="B104" s="3"/>
      <c r="C104" s="3"/>
      <c r="D104" s="3"/>
      <c r="E104" s="3"/>
      <c r="F104" s="3"/>
      <c r="G104" s="3"/>
      <c r="H104" s="3"/>
      <c r="I104" s="3"/>
      <c r="J104" s="3"/>
      <c r="K104" s="3"/>
      <c r="L104" s="3"/>
    </row>
    <row r="105" spans="1:12" x14ac:dyDescent="0.35">
      <c r="A105" s="3"/>
      <c r="B105" s="3"/>
      <c r="C105" s="3"/>
      <c r="D105" s="3"/>
      <c r="E105" s="3"/>
      <c r="F105" s="3"/>
      <c r="G105" s="3"/>
      <c r="H105" s="3"/>
      <c r="I105" s="3"/>
      <c r="J105" s="3"/>
      <c r="K105" s="3"/>
      <c r="L105" s="3"/>
    </row>
    <row r="106" spans="1:12" x14ac:dyDescent="0.35">
      <c r="A106" s="3"/>
      <c r="B106" s="3"/>
      <c r="C106" s="3"/>
      <c r="D106" s="3"/>
      <c r="E106" s="3"/>
      <c r="F106" s="3"/>
      <c r="G106" s="3"/>
      <c r="H106" s="3"/>
      <c r="I106" s="3"/>
      <c r="J106" s="3"/>
      <c r="K106" s="3"/>
      <c r="L106" s="3"/>
    </row>
    <row r="107" spans="1:12" x14ac:dyDescent="0.35">
      <c r="A107" s="3"/>
      <c r="B107" s="3"/>
      <c r="C107" s="3"/>
      <c r="D107" s="3"/>
      <c r="E107" s="3"/>
      <c r="F107" s="3"/>
      <c r="G107" s="3"/>
      <c r="H107" s="3"/>
      <c r="I107" s="3"/>
      <c r="J107" s="3"/>
      <c r="K107" s="3"/>
      <c r="L107" s="3"/>
    </row>
    <row r="108" spans="1:12" x14ac:dyDescent="0.35">
      <c r="A108" s="3"/>
      <c r="B108" s="3"/>
      <c r="C108" s="3"/>
      <c r="D108" s="3"/>
      <c r="E108" s="3"/>
      <c r="F108" s="3"/>
      <c r="G108" s="3"/>
      <c r="H108" s="3"/>
      <c r="I108" s="3"/>
      <c r="J108" s="3"/>
      <c r="K108" s="3"/>
      <c r="L108" s="3"/>
    </row>
    <row r="109" spans="1:12" x14ac:dyDescent="0.35">
      <c r="A109" s="3"/>
      <c r="B109" s="3"/>
      <c r="C109" s="3"/>
      <c r="D109" s="3"/>
      <c r="E109" s="3"/>
      <c r="F109" s="3"/>
      <c r="G109" s="3"/>
      <c r="H109" s="3"/>
      <c r="I109" s="3"/>
      <c r="J109" s="3"/>
      <c r="K109" s="3"/>
      <c r="L109" s="3"/>
    </row>
    <row r="110" spans="1:12" x14ac:dyDescent="0.35">
      <c r="A110" s="3"/>
      <c r="B110" s="3"/>
      <c r="C110" s="3"/>
      <c r="D110" s="3"/>
      <c r="E110" s="3"/>
      <c r="F110" s="3"/>
      <c r="G110" s="3"/>
      <c r="H110" s="3"/>
      <c r="I110" s="3"/>
      <c r="J110" s="3"/>
      <c r="K110" s="3"/>
      <c r="L110" s="3"/>
    </row>
    <row r="111" spans="1:12" x14ac:dyDescent="0.35">
      <c r="A111" s="3"/>
      <c r="B111" s="3"/>
      <c r="C111" s="3"/>
      <c r="D111" s="3"/>
      <c r="E111" s="3"/>
      <c r="F111" s="3"/>
      <c r="G111" s="3"/>
      <c r="H111" s="3"/>
      <c r="I111" s="3"/>
      <c r="J111" s="3"/>
      <c r="K111" s="3"/>
      <c r="L111" s="3"/>
    </row>
    <row r="112" spans="1:12" x14ac:dyDescent="0.35">
      <c r="A112" s="3"/>
      <c r="B112" s="3"/>
      <c r="C112" s="3"/>
      <c r="D112" s="3"/>
      <c r="E112" s="3"/>
      <c r="F112" s="3"/>
      <c r="G112" s="3"/>
      <c r="H112" s="3"/>
      <c r="I112" s="3"/>
      <c r="J112" s="3"/>
      <c r="K112" s="3"/>
      <c r="L112" s="3"/>
    </row>
    <row r="113" spans="1:12" x14ac:dyDescent="0.35">
      <c r="A113" s="3"/>
      <c r="B113" s="3"/>
      <c r="C113" s="3"/>
      <c r="D113" s="3"/>
      <c r="E113" s="3"/>
      <c r="F113" s="3"/>
      <c r="G113" s="3"/>
      <c r="H113" s="3"/>
      <c r="I113" s="3"/>
      <c r="J113" s="3"/>
      <c r="K113" s="3"/>
      <c r="L113" s="3"/>
    </row>
    <row r="114" spans="1:12" x14ac:dyDescent="0.35">
      <c r="A114" s="3"/>
      <c r="B114" s="3"/>
      <c r="C114" s="3"/>
      <c r="D114" s="3"/>
      <c r="E114" s="3"/>
      <c r="F114" s="3"/>
      <c r="G114" s="3"/>
      <c r="H114" s="3"/>
      <c r="I114" s="3"/>
      <c r="J114" s="3"/>
      <c r="K114" s="3"/>
      <c r="L114" s="3"/>
    </row>
    <row r="115" spans="1:12" x14ac:dyDescent="0.35">
      <c r="A115" s="3"/>
      <c r="B115" s="3"/>
      <c r="C115" s="3"/>
      <c r="D115" s="3"/>
      <c r="E115" s="3"/>
      <c r="F115" s="3"/>
      <c r="G115" s="3"/>
      <c r="H115" s="3"/>
      <c r="I115" s="3"/>
      <c r="J115" s="3"/>
      <c r="K115" s="3"/>
      <c r="L115" s="3"/>
    </row>
    <row r="116" spans="1:12" x14ac:dyDescent="0.35">
      <c r="A116" s="3"/>
      <c r="B116" s="3"/>
      <c r="C116" s="3"/>
      <c r="D116" s="3"/>
      <c r="E116" s="3"/>
      <c r="F116" s="3"/>
      <c r="G116" s="3"/>
      <c r="H116" s="3"/>
      <c r="I116" s="3"/>
      <c r="J116" s="3"/>
      <c r="K116" s="3"/>
      <c r="L116" s="3"/>
    </row>
    <row r="117" spans="1:12" x14ac:dyDescent="0.35">
      <c r="A117" s="3"/>
      <c r="B117" s="3"/>
      <c r="C117" s="3"/>
      <c r="D117" s="3"/>
      <c r="E117" s="3"/>
      <c r="F117" s="3"/>
      <c r="G117" s="3"/>
      <c r="H117" s="3"/>
      <c r="I117" s="3"/>
      <c r="J117" s="3"/>
      <c r="K117" s="3"/>
      <c r="L117" s="3"/>
    </row>
    <row r="118" spans="1:12" x14ac:dyDescent="0.35">
      <c r="A118" s="3"/>
      <c r="B118" s="3"/>
      <c r="C118" s="3"/>
      <c r="D118" s="3"/>
      <c r="E118" s="3"/>
      <c r="F118" s="3"/>
      <c r="G118" s="3"/>
      <c r="H118" s="3"/>
      <c r="I118" s="3"/>
      <c r="J118" s="3"/>
      <c r="K118" s="3"/>
      <c r="L118" s="3"/>
    </row>
    <row r="119" spans="1:12" x14ac:dyDescent="0.35">
      <c r="A119" s="3"/>
      <c r="B119" s="3"/>
      <c r="C119" s="3"/>
      <c r="D119" s="3"/>
      <c r="E119" s="3"/>
      <c r="F119" s="3"/>
      <c r="G119" s="3"/>
      <c r="H119" s="3"/>
      <c r="I119" s="3"/>
      <c r="J119" s="3"/>
      <c r="K119" s="3"/>
      <c r="L119" s="3"/>
    </row>
    <row r="120" spans="1:12" x14ac:dyDescent="0.35">
      <c r="A120" s="3"/>
      <c r="B120" s="3"/>
      <c r="C120" s="3"/>
      <c r="D120" s="3"/>
      <c r="E120" s="3"/>
      <c r="F120" s="3"/>
      <c r="G120" s="3"/>
      <c r="H120" s="3"/>
      <c r="I120" s="3"/>
      <c r="J120" s="3"/>
      <c r="K120" s="3"/>
      <c r="L120" s="3"/>
    </row>
    <row r="121" spans="1:12" x14ac:dyDescent="0.35">
      <c r="A121" s="3"/>
      <c r="B121" s="3"/>
      <c r="C121" s="3"/>
      <c r="D121" s="3"/>
      <c r="E121" s="3"/>
      <c r="F121" s="3"/>
      <c r="G121" s="3"/>
      <c r="H121" s="3"/>
      <c r="I121" s="3"/>
      <c r="J121" s="3"/>
      <c r="K121" s="3"/>
      <c r="L121" s="3"/>
    </row>
    <row r="122" spans="1:12" x14ac:dyDescent="0.35">
      <c r="A122" s="3"/>
      <c r="B122" s="3"/>
      <c r="C122" s="3"/>
      <c r="D122" s="3"/>
      <c r="E122" s="3"/>
      <c r="F122" s="3"/>
      <c r="G122" s="3"/>
      <c r="H122" s="3"/>
      <c r="I122" s="3"/>
      <c r="J122" s="3"/>
      <c r="K122" s="3"/>
      <c r="L122" s="3"/>
    </row>
    <row r="123" spans="1:12" x14ac:dyDescent="0.35">
      <c r="A123" s="3"/>
      <c r="B123" s="3"/>
      <c r="C123" s="3"/>
      <c r="D123" s="3"/>
      <c r="E123" s="3"/>
      <c r="F123" s="3"/>
      <c r="G123" s="3"/>
      <c r="H123" s="3"/>
      <c r="I123" s="3"/>
      <c r="J123" s="3"/>
      <c r="K123" s="3"/>
      <c r="L123" s="3"/>
    </row>
    <row r="124" spans="1:12" x14ac:dyDescent="0.35">
      <c r="A124" s="3"/>
      <c r="B124" s="3"/>
      <c r="C124" s="3"/>
      <c r="D124" s="3"/>
      <c r="E124" s="3"/>
      <c r="F124" s="3"/>
      <c r="G124" s="3"/>
      <c r="H124" s="3"/>
      <c r="I124" s="3"/>
      <c r="J124" s="3"/>
      <c r="K124" s="3"/>
      <c r="L124" s="3"/>
    </row>
    <row r="125" spans="1:12" x14ac:dyDescent="0.35">
      <c r="A125" s="3"/>
      <c r="B125" s="3"/>
      <c r="C125" s="3"/>
      <c r="D125" s="3"/>
      <c r="E125" s="3"/>
      <c r="F125" s="3"/>
      <c r="G125" s="3"/>
      <c r="H125" s="3"/>
      <c r="I125" s="3"/>
      <c r="J125" s="3"/>
      <c r="K125" s="3"/>
      <c r="L125" s="3"/>
    </row>
    <row r="126" spans="1:12" x14ac:dyDescent="0.35">
      <c r="A126" s="3"/>
      <c r="B126" s="3"/>
      <c r="C126" s="3"/>
      <c r="D126" s="3"/>
      <c r="E126" s="3"/>
      <c r="F126" s="3"/>
      <c r="G126" s="3"/>
      <c r="H126" s="3"/>
      <c r="I126" s="3"/>
      <c r="J126" s="3"/>
      <c r="K126" s="3"/>
      <c r="L126" s="3"/>
    </row>
    <row r="127" spans="1:12" x14ac:dyDescent="0.35">
      <c r="A127" s="3"/>
      <c r="B127" s="3"/>
      <c r="C127" s="3"/>
      <c r="D127" s="3"/>
      <c r="E127" s="3"/>
      <c r="F127" s="3"/>
      <c r="G127" s="3"/>
      <c r="H127" s="3"/>
      <c r="I127" s="3"/>
      <c r="J127" s="3"/>
      <c r="K127" s="3"/>
      <c r="L127" s="3"/>
    </row>
    <row r="128" spans="1:12" x14ac:dyDescent="0.35">
      <c r="A128" s="3"/>
      <c r="B128" s="3"/>
      <c r="C128" s="3"/>
      <c r="D128" s="3"/>
      <c r="E128" s="3"/>
      <c r="F128" s="3"/>
      <c r="G128" s="3"/>
      <c r="H128" s="3"/>
      <c r="I128" s="3"/>
      <c r="J128" s="3"/>
      <c r="K128" s="3"/>
      <c r="L128" s="3"/>
    </row>
    <row r="129" spans="1:12" x14ac:dyDescent="0.35">
      <c r="A129" s="3"/>
      <c r="B129" s="3"/>
      <c r="C129" s="3"/>
      <c r="D129" s="3"/>
      <c r="E129" s="3"/>
      <c r="F129" s="3"/>
      <c r="G129" s="3"/>
      <c r="H129" s="3"/>
      <c r="I129" s="3"/>
      <c r="J129" s="3"/>
      <c r="K129" s="3"/>
      <c r="L129" s="3"/>
    </row>
    <row r="130" spans="1:12" x14ac:dyDescent="0.35">
      <c r="A130" s="3"/>
      <c r="B130" s="3"/>
      <c r="C130" s="3"/>
      <c r="D130" s="3"/>
      <c r="E130" s="3"/>
      <c r="F130" s="3"/>
      <c r="G130" s="3"/>
      <c r="H130" s="3"/>
      <c r="I130" s="3"/>
      <c r="J130" s="3"/>
      <c r="K130" s="3"/>
      <c r="L130" s="3"/>
    </row>
  </sheetData>
  <autoFilter ref="A4:KL4" xr:uid="{00000000-0009-0000-0000-000003000000}"/>
  <mergeCells count="1">
    <mergeCell ref="A3:B3"/>
  </mergeCells>
  <pageMargins left="0.7" right="0.7" top="0.75" bottom="0.75" header="0.3" footer="0.3"/>
  <pageSetup scale="10"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59999389629810485"/>
    <pageSetUpPr fitToPage="1"/>
  </sheetPr>
  <dimension ref="A1:Q46"/>
  <sheetViews>
    <sheetView view="pageBreakPreview" zoomScaleNormal="100" zoomScaleSheetLayoutView="100" workbookViewId="0">
      <pane ySplit="4" topLeftCell="A5" activePane="bottomLeft" state="frozen"/>
      <selection activeCell="A49" sqref="A49:A50"/>
      <selection pane="bottomLeft" activeCell="I34" sqref="I34"/>
    </sheetView>
  </sheetViews>
  <sheetFormatPr defaultRowHeight="14.5" x14ac:dyDescent="0.35"/>
  <cols>
    <col min="1" max="1" width="48.1796875" bestFit="1" customWidth="1"/>
    <col min="2" max="2" width="15.81640625" style="176" bestFit="1" customWidth="1"/>
    <col min="3" max="3" width="1.81640625" style="176" customWidth="1"/>
    <col min="4" max="4" width="17.81640625" style="176" bestFit="1" customWidth="1"/>
    <col min="5" max="5" width="15.453125" style="176" bestFit="1" customWidth="1"/>
    <col min="6" max="6" width="1.81640625" style="176" customWidth="1"/>
    <col min="7" max="7" width="17.81640625" style="488" bestFit="1" customWidth="1"/>
    <col min="8" max="8" width="15.453125" style="488" bestFit="1" customWidth="1"/>
    <col min="9" max="9" width="2.1796875" style="517" customWidth="1"/>
    <col min="10" max="10" width="17.81640625" style="488" bestFit="1" customWidth="1"/>
    <col min="11" max="11" width="16.7265625" style="488" customWidth="1"/>
    <col min="12" max="12" width="2.1796875" style="517" customWidth="1"/>
    <col min="13" max="13" width="15.81640625" style="176" bestFit="1" customWidth="1"/>
  </cols>
  <sheetData>
    <row r="1" spans="1:14" s="19" customFormat="1" x14ac:dyDescent="0.35">
      <c r="B1" s="176"/>
      <c r="C1" s="176"/>
      <c r="D1" s="176"/>
      <c r="E1" s="176"/>
      <c r="F1" s="176"/>
      <c r="G1" s="488"/>
      <c r="H1" s="488"/>
      <c r="I1" s="488"/>
      <c r="J1" s="488"/>
      <c r="K1" s="488"/>
      <c r="L1" s="488"/>
      <c r="M1" s="176"/>
    </row>
    <row r="2" spans="1:14" s="19" customFormat="1" x14ac:dyDescent="0.35">
      <c r="A2" s="11" t="s">
        <v>384</v>
      </c>
      <c r="B2" s="177"/>
      <c r="C2" s="177"/>
      <c r="D2" s="177"/>
      <c r="E2" s="177"/>
      <c r="F2" s="177"/>
      <c r="G2" s="489"/>
      <c r="H2" s="489"/>
      <c r="I2" s="489"/>
      <c r="J2" s="489"/>
      <c r="K2" s="489"/>
      <c r="L2" s="489"/>
      <c r="M2" s="178"/>
    </row>
    <row r="3" spans="1:14" s="19" customFormat="1" ht="16.5" customHeight="1" x14ac:dyDescent="0.35">
      <c r="A3" s="25"/>
      <c r="B3" s="179"/>
      <c r="C3" s="179"/>
      <c r="D3" s="179"/>
      <c r="E3" s="179"/>
      <c r="F3" s="179"/>
      <c r="G3" s="490"/>
      <c r="H3" s="490"/>
      <c r="I3" s="490"/>
      <c r="J3" s="490"/>
      <c r="K3" s="490"/>
      <c r="L3" s="490"/>
      <c r="M3" s="179"/>
    </row>
    <row r="4" spans="1:14" s="29" customFormat="1" x14ac:dyDescent="0.35">
      <c r="A4" s="26" t="s">
        <v>199</v>
      </c>
      <c r="B4" s="180" t="s">
        <v>575</v>
      </c>
      <c r="C4" s="181"/>
      <c r="D4" s="180" t="s">
        <v>200</v>
      </c>
      <c r="E4" s="180" t="s">
        <v>569</v>
      </c>
      <c r="F4" s="181"/>
      <c r="G4" s="491" t="s">
        <v>570</v>
      </c>
      <c r="H4" s="491" t="s">
        <v>571</v>
      </c>
      <c r="I4" s="492"/>
      <c r="J4" s="491" t="s">
        <v>572</v>
      </c>
      <c r="K4" s="491" t="s">
        <v>573</v>
      </c>
      <c r="L4" s="492"/>
      <c r="M4" s="182" t="s">
        <v>574</v>
      </c>
    </row>
    <row r="6" spans="1:14" x14ac:dyDescent="0.35">
      <c r="A6" s="8" t="s">
        <v>201</v>
      </c>
      <c r="B6" s="183"/>
      <c r="C6" s="183"/>
      <c r="D6" s="183"/>
      <c r="E6" s="183"/>
      <c r="F6" s="183"/>
      <c r="G6" s="493"/>
      <c r="H6" s="493"/>
      <c r="I6" s="518"/>
      <c r="J6" s="493"/>
      <c r="K6" s="493"/>
      <c r="L6" s="518"/>
      <c r="M6" s="183"/>
    </row>
    <row r="7" spans="1:14" x14ac:dyDescent="0.35">
      <c r="A7" s="8" t="s">
        <v>202</v>
      </c>
      <c r="B7" s="184"/>
      <c r="C7" s="184"/>
      <c r="D7" s="184"/>
      <c r="E7" s="184"/>
      <c r="F7" s="184"/>
      <c r="G7" s="494"/>
      <c r="H7" s="494"/>
      <c r="I7" s="519"/>
      <c r="J7" s="494"/>
      <c r="K7" s="494"/>
      <c r="L7" s="519"/>
      <c r="M7" s="184"/>
      <c r="N7" s="184"/>
    </row>
    <row r="8" spans="1:14" x14ac:dyDescent="0.35">
      <c r="A8" t="s">
        <v>203</v>
      </c>
      <c r="B8" s="185"/>
      <c r="C8" s="184"/>
      <c r="D8" s="185"/>
      <c r="E8" s="185"/>
      <c r="F8" s="184"/>
      <c r="G8" s="495"/>
      <c r="H8" s="495"/>
      <c r="I8" s="519"/>
      <c r="J8" s="495"/>
      <c r="K8" s="495"/>
      <c r="L8" s="519"/>
      <c r="M8" s="185"/>
      <c r="N8" s="184"/>
    </row>
    <row r="9" spans="1:14" x14ac:dyDescent="0.35">
      <c r="A9" t="s">
        <v>204</v>
      </c>
      <c r="B9" s="185"/>
      <c r="C9" s="184"/>
      <c r="D9" s="185"/>
      <c r="E9" s="185"/>
      <c r="F9" s="184"/>
      <c r="G9" s="495"/>
      <c r="H9" s="495"/>
      <c r="I9" s="519"/>
      <c r="J9" s="495"/>
      <c r="K9" s="495"/>
      <c r="L9" s="519"/>
      <c r="M9" s="185"/>
      <c r="N9" s="184"/>
    </row>
    <row r="10" spans="1:14" x14ac:dyDescent="0.35">
      <c r="A10" t="s">
        <v>205</v>
      </c>
      <c r="B10" s="185"/>
      <c r="C10" s="184"/>
      <c r="D10" s="185"/>
      <c r="E10" s="185"/>
      <c r="F10" s="184"/>
      <c r="G10" s="495"/>
      <c r="H10" s="495"/>
      <c r="I10" s="519"/>
      <c r="J10" s="495"/>
      <c r="K10" s="495"/>
      <c r="L10" s="519"/>
      <c r="M10" s="185"/>
      <c r="N10" s="184"/>
    </row>
    <row r="11" spans="1:14" x14ac:dyDescent="0.35">
      <c r="A11" t="s">
        <v>206</v>
      </c>
      <c r="B11" s="185"/>
      <c r="C11" s="184"/>
      <c r="D11" s="185"/>
      <c r="E11" s="185"/>
      <c r="F11" s="184"/>
      <c r="G11" s="495"/>
      <c r="H11" s="495"/>
      <c r="I11" s="519"/>
      <c r="J11" s="495"/>
      <c r="K11" s="495"/>
      <c r="L11" s="519"/>
      <c r="M11" s="185"/>
      <c r="N11" s="184"/>
    </row>
    <row r="12" spans="1:14" x14ac:dyDescent="0.35">
      <c r="A12" s="8" t="s">
        <v>207</v>
      </c>
      <c r="B12" s="186"/>
      <c r="C12" s="186"/>
      <c r="D12" s="186"/>
      <c r="E12" s="186"/>
      <c r="F12" s="186"/>
      <c r="G12" s="186"/>
      <c r="H12" s="186"/>
      <c r="I12" s="520"/>
      <c r="J12" s="186"/>
      <c r="K12" s="186"/>
      <c r="L12" s="520"/>
      <c r="M12" s="186"/>
      <c r="N12" s="184"/>
    </row>
    <row r="13" spans="1:14" x14ac:dyDescent="0.35">
      <c r="B13" s="184"/>
      <c r="C13" s="184"/>
      <c r="D13" s="184"/>
      <c r="E13" s="184"/>
      <c r="F13" s="184"/>
      <c r="G13" s="494"/>
      <c r="H13" s="494"/>
      <c r="I13" s="519"/>
      <c r="J13" s="494"/>
      <c r="K13" s="494"/>
      <c r="L13" s="519"/>
      <c r="M13" s="184"/>
      <c r="N13" s="184"/>
    </row>
    <row r="14" spans="1:14" x14ac:dyDescent="0.35">
      <c r="A14" s="8" t="s">
        <v>208</v>
      </c>
      <c r="B14" s="184"/>
      <c r="C14" s="184"/>
      <c r="D14" s="184"/>
      <c r="E14" s="184"/>
      <c r="F14" s="184"/>
      <c r="G14" s="494"/>
      <c r="H14" s="494"/>
      <c r="I14" s="519"/>
      <c r="J14" s="494"/>
      <c r="K14" s="494"/>
      <c r="L14" s="519"/>
      <c r="M14" s="184"/>
      <c r="N14" s="184"/>
    </row>
    <row r="15" spans="1:14" x14ac:dyDescent="0.35">
      <c r="A15" s="8" t="s">
        <v>209</v>
      </c>
      <c r="B15" s="184"/>
      <c r="C15" s="184"/>
      <c r="D15" s="184"/>
      <c r="E15" s="184"/>
      <c r="F15" s="184"/>
      <c r="G15" s="494"/>
      <c r="H15" s="494"/>
      <c r="I15" s="519"/>
      <c r="J15" s="494"/>
      <c r="K15" s="494"/>
      <c r="L15" s="519"/>
      <c r="M15" s="184"/>
      <c r="N15" s="184"/>
    </row>
    <row r="16" spans="1:14" x14ac:dyDescent="0.35">
      <c r="A16" t="s">
        <v>210</v>
      </c>
      <c r="B16" s="185"/>
      <c r="C16" s="184"/>
      <c r="D16" s="185"/>
      <c r="E16" s="185"/>
      <c r="F16" s="184"/>
      <c r="G16" s="495"/>
      <c r="H16" s="495"/>
      <c r="I16" s="519"/>
      <c r="J16" s="495"/>
      <c r="K16" s="495"/>
      <c r="L16" s="519"/>
      <c r="M16" s="185"/>
      <c r="N16" s="184"/>
    </row>
    <row r="17" spans="1:14" x14ac:dyDescent="0.35">
      <c r="A17" t="s">
        <v>211</v>
      </c>
      <c r="B17" s="185"/>
      <c r="C17" s="184"/>
      <c r="D17" s="185"/>
      <c r="E17" s="185"/>
      <c r="F17" s="184"/>
      <c r="G17" s="495"/>
      <c r="H17" s="495"/>
      <c r="I17" s="519"/>
      <c r="J17" s="495"/>
      <c r="K17" s="495"/>
      <c r="L17" s="519"/>
      <c r="M17" s="185"/>
      <c r="N17" s="184"/>
    </row>
    <row r="18" spans="1:14" x14ac:dyDescent="0.35">
      <c r="A18" t="s">
        <v>212</v>
      </c>
      <c r="B18" s="185"/>
      <c r="C18" s="184"/>
      <c r="D18" s="185"/>
      <c r="E18" s="185"/>
      <c r="F18" s="184"/>
      <c r="G18" s="495"/>
      <c r="H18" s="495"/>
      <c r="I18" s="519"/>
      <c r="J18" s="495"/>
      <c r="K18" s="495"/>
      <c r="L18" s="519"/>
      <c r="M18" s="185"/>
      <c r="N18" s="184"/>
    </row>
    <row r="19" spans="1:14" x14ac:dyDescent="0.35">
      <c r="A19" t="s">
        <v>213</v>
      </c>
      <c r="B19" s="185"/>
      <c r="C19" s="184"/>
      <c r="D19" s="185"/>
      <c r="E19" s="185"/>
      <c r="F19" s="184"/>
      <c r="G19" s="495"/>
      <c r="H19" s="495"/>
      <c r="I19" s="519"/>
      <c r="J19" s="495"/>
      <c r="K19" s="495"/>
      <c r="L19" s="519"/>
      <c r="M19" s="185"/>
      <c r="N19" s="184"/>
    </row>
    <row r="20" spans="1:14" x14ac:dyDescent="0.35">
      <c r="A20" s="8" t="s">
        <v>214</v>
      </c>
      <c r="B20" s="184"/>
      <c r="C20" s="184"/>
      <c r="D20" s="184"/>
      <c r="E20" s="184"/>
      <c r="F20" s="184"/>
      <c r="G20" s="494"/>
      <c r="H20" s="494"/>
      <c r="I20" s="519"/>
      <c r="J20" s="494"/>
      <c r="K20" s="494"/>
      <c r="L20" s="519"/>
      <c r="M20" s="184"/>
      <c r="N20" s="184"/>
    </row>
    <row r="21" spans="1:14" x14ac:dyDescent="0.35">
      <c r="B21" s="184"/>
      <c r="C21" s="184"/>
      <c r="D21" s="184"/>
      <c r="E21" s="184"/>
      <c r="F21" s="184"/>
      <c r="G21" s="494"/>
      <c r="H21" s="494"/>
      <c r="I21" s="519"/>
      <c r="J21" s="494"/>
      <c r="K21" s="494"/>
      <c r="L21" s="519"/>
      <c r="M21" s="184"/>
      <c r="N21" s="184"/>
    </row>
    <row r="22" spans="1:14" x14ac:dyDescent="0.35">
      <c r="A22" s="8" t="s">
        <v>215</v>
      </c>
      <c r="B22" s="184"/>
      <c r="C22" s="184"/>
      <c r="D22" s="184"/>
      <c r="E22" s="184"/>
      <c r="F22" s="184"/>
      <c r="G22" s="494"/>
      <c r="H22" s="494"/>
      <c r="I22" s="519"/>
      <c r="J22" s="494"/>
      <c r="K22" s="494"/>
      <c r="L22" s="519"/>
      <c r="M22" s="184"/>
      <c r="N22" s="184"/>
    </row>
    <row r="23" spans="1:14" x14ac:dyDescent="0.35">
      <c r="A23" t="s">
        <v>216</v>
      </c>
      <c r="B23" s="185"/>
      <c r="C23" s="184"/>
      <c r="D23" s="185"/>
      <c r="E23" s="185"/>
      <c r="F23" s="184"/>
      <c r="G23" s="495"/>
      <c r="H23" s="495"/>
      <c r="I23" s="519"/>
      <c r="J23" s="495"/>
      <c r="K23" s="495"/>
      <c r="L23" s="519"/>
      <c r="M23" s="185"/>
      <c r="N23" s="184"/>
    </row>
    <row r="24" spans="1:14" x14ac:dyDescent="0.35">
      <c r="A24" t="s">
        <v>217</v>
      </c>
      <c r="B24" s="185"/>
      <c r="C24" s="184"/>
      <c r="D24" s="185"/>
      <c r="E24" s="185"/>
      <c r="F24" s="184"/>
      <c r="G24" s="495"/>
      <c r="H24" s="495"/>
      <c r="I24" s="519"/>
      <c r="J24" s="495"/>
      <c r="K24" s="495"/>
      <c r="L24" s="519"/>
      <c r="M24" s="185"/>
      <c r="N24" s="184"/>
    </row>
    <row r="25" spans="1:14" x14ac:dyDescent="0.35">
      <c r="A25" s="8" t="s">
        <v>218</v>
      </c>
      <c r="B25" s="184"/>
      <c r="C25" s="184"/>
      <c r="D25" s="184"/>
      <c r="E25" s="184"/>
      <c r="F25" s="184"/>
      <c r="G25" s="494"/>
      <c r="H25" s="494"/>
      <c r="I25" s="519"/>
      <c r="J25" s="494"/>
      <c r="K25" s="494"/>
      <c r="L25" s="519"/>
      <c r="M25" s="184"/>
      <c r="N25" s="184"/>
    </row>
    <row r="26" spans="1:14" x14ac:dyDescent="0.35">
      <c r="A26" s="8" t="s">
        <v>219</v>
      </c>
      <c r="B26" s="187"/>
      <c r="C26" s="187"/>
      <c r="D26" s="187"/>
      <c r="E26" s="187"/>
      <c r="F26" s="187"/>
      <c r="G26" s="496"/>
      <c r="H26" s="496"/>
      <c r="I26" s="521"/>
      <c r="J26" s="496"/>
      <c r="K26" s="496"/>
      <c r="L26" s="521"/>
      <c r="M26" s="187"/>
      <c r="N26" s="184"/>
    </row>
    <row r="27" spans="1:14" x14ac:dyDescent="0.35">
      <c r="B27" s="184"/>
      <c r="C27" s="184"/>
      <c r="D27" s="184"/>
      <c r="E27" s="184"/>
      <c r="F27" s="184"/>
      <c r="G27" s="494"/>
      <c r="H27" s="494"/>
      <c r="I27" s="519"/>
      <c r="J27" s="494"/>
      <c r="K27" s="494"/>
      <c r="L27" s="519"/>
      <c r="M27" s="184"/>
      <c r="N27" s="184"/>
    </row>
    <row r="28" spans="1:14" x14ac:dyDescent="0.35">
      <c r="A28" t="s">
        <v>220</v>
      </c>
      <c r="B28" s="184"/>
      <c r="C28" s="184"/>
      <c r="D28" s="184"/>
      <c r="E28" s="184"/>
      <c r="F28" s="184"/>
      <c r="G28" s="494"/>
      <c r="H28" s="494"/>
      <c r="I28" s="519"/>
      <c r="J28" s="494"/>
      <c r="K28" s="494"/>
      <c r="L28" s="519"/>
      <c r="M28" s="184"/>
      <c r="N28" s="184"/>
    </row>
    <row r="29" spans="1:14" x14ac:dyDescent="0.35">
      <c r="A29" t="s">
        <v>221</v>
      </c>
      <c r="B29" s="185"/>
      <c r="C29" s="184"/>
      <c r="D29" s="185"/>
      <c r="E29" s="185"/>
      <c r="F29" s="184"/>
      <c r="G29" s="495"/>
      <c r="H29" s="495"/>
      <c r="I29" s="519"/>
      <c r="J29" s="495"/>
      <c r="K29" s="495"/>
      <c r="L29" s="519"/>
      <c r="M29" s="185"/>
      <c r="N29" s="184"/>
    </row>
    <row r="30" spans="1:14" x14ac:dyDescent="0.35">
      <c r="A30" t="s">
        <v>222</v>
      </c>
      <c r="B30" s="185"/>
      <c r="C30" s="184"/>
      <c r="D30" s="185"/>
      <c r="E30" s="185"/>
      <c r="F30" s="184"/>
      <c r="G30" s="495"/>
      <c r="H30" s="495"/>
      <c r="I30" s="519"/>
      <c r="J30" s="495"/>
      <c r="K30" s="495"/>
      <c r="L30" s="519"/>
      <c r="M30" s="185"/>
      <c r="N30" s="184"/>
    </row>
    <row r="31" spans="1:14" x14ac:dyDescent="0.35">
      <c r="A31" t="s">
        <v>223</v>
      </c>
      <c r="B31" s="185"/>
      <c r="C31" s="184"/>
      <c r="D31" s="185"/>
      <c r="E31" s="185"/>
      <c r="F31" s="184"/>
      <c r="G31" s="495"/>
      <c r="H31" s="495"/>
      <c r="I31" s="519"/>
      <c r="J31" s="495"/>
      <c r="K31" s="495"/>
      <c r="L31" s="519"/>
      <c r="M31" s="185"/>
      <c r="N31" s="184"/>
    </row>
    <row r="32" spans="1:14" x14ac:dyDescent="0.35">
      <c r="A32" t="s">
        <v>224</v>
      </c>
      <c r="B32" s="185"/>
      <c r="C32" s="184"/>
      <c r="D32" s="185"/>
      <c r="E32" s="185"/>
      <c r="F32" s="184"/>
      <c r="G32" s="495"/>
      <c r="H32" s="495"/>
      <c r="I32" s="519"/>
      <c r="J32" s="495"/>
      <c r="K32" s="495"/>
      <c r="L32" s="519"/>
      <c r="M32" s="185"/>
      <c r="N32" s="184"/>
    </row>
    <row r="33" spans="1:17" x14ac:dyDescent="0.35">
      <c r="A33" t="s">
        <v>225</v>
      </c>
      <c r="B33" s="187"/>
      <c r="C33" s="187"/>
      <c r="D33" s="187"/>
      <c r="E33" s="187"/>
      <c r="F33" s="187"/>
      <c r="G33" s="496"/>
      <c r="H33" s="496"/>
      <c r="I33" s="521"/>
      <c r="J33" s="496"/>
      <c r="K33" s="496"/>
      <c r="L33" s="521"/>
      <c r="M33" s="187"/>
      <c r="N33" s="184"/>
    </row>
    <row r="34" spans="1:17" x14ac:dyDescent="0.35">
      <c r="B34" s="184"/>
      <c r="C34" s="184"/>
      <c r="D34" s="184"/>
      <c r="E34" s="184"/>
      <c r="F34" s="184"/>
      <c r="G34" s="494"/>
      <c r="H34" s="494"/>
      <c r="I34" s="519"/>
      <c r="J34" s="494"/>
      <c r="K34" s="494"/>
      <c r="L34" s="519"/>
      <c r="M34" s="184"/>
      <c r="N34" s="184"/>
    </row>
    <row r="35" spans="1:17" x14ac:dyDescent="0.35">
      <c r="A35" s="8" t="s">
        <v>226</v>
      </c>
      <c r="B35" s="184"/>
      <c r="C35" s="184"/>
      <c r="D35" s="184"/>
      <c r="E35" s="184"/>
      <c r="F35" s="184"/>
      <c r="G35" s="494"/>
      <c r="H35" s="494"/>
      <c r="I35" s="519"/>
      <c r="J35" s="494"/>
      <c r="K35" s="494"/>
      <c r="L35" s="519"/>
      <c r="M35" s="184"/>
      <c r="N35" s="184"/>
    </row>
    <row r="36" spans="1:17" x14ac:dyDescent="0.35">
      <c r="A36" t="s">
        <v>227</v>
      </c>
      <c r="B36" s="185"/>
      <c r="C36" s="184"/>
      <c r="D36" s="185"/>
      <c r="E36" s="185"/>
      <c r="F36" s="184"/>
      <c r="G36" s="495"/>
      <c r="H36" s="495"/>
      <c r="I36" s="519"/>
      <c r="J36" s="495"/>
      <c r="K36" s="495"/>
      <c r="L36" s="519"/>
      <c r="M36" s="185"/>
      <c r="N36" s="184"/>
    </row>
    <row r="37" spans="1:17" x14ac:dyDescent="0.35">
      <c r="A37" t="s">
        <v>228</v>
      </c>
      <c r="B37" s="185"/>
      <c r="C37" s="184"/>
      <c r="D37" s="185"/>
      <c r="E37" s="185"/>
      <c r="F37" s="184"/>
      <c r="G37" s="495"/>
      <c r="H37" s="495"/>
      <c r="I37" s="519"/>
      <c r="J37" s="495"/>
      <c r="K37" s="495"/>
      <c r="L37" s="519"/>
      <c r="M37" s="185"/>
      <c r="N37" s="184"/>
    </row>
    <row r="38" spans="1:17" x14ac:dyDescent="0.35">
      <c r="A38" t="s">
        <v>229</v>
      </c>
      <c r="B38" s="185"/>
      <c r="C38" s="184"/>
      <c r="D38" s="185"/>
      <c r="E38" s="185"/>
      <c r="F38" s="184"/>
      <c r="G38" s="495"/>
      <c r="H38" s="495"/>
      <c r="I38" s="519"/>
      <c r="J38" s="495"/>
      <c r="K38" s="495"/>
      <c r="L38" s="519"/>
      <c r="M38" s="185"/>
      <c r="N38" s="184"/>
    </row>
    <row r="39" spans="1:17" x14ac:dyDescent="0.35">
      <c r="A39" t="s">
        <v>228</v>
      </c>
      <c r="B39" s="185"/>
      <c r="C39" s="184"/>
      <c r="D39" s="185"/>
      <c r="E39" s="185"/>
      <c r="F39" s="184"/>
      <c r="G39" s="495"/>
      <c r="H39" s="495"/>
      <c r="I39" s="519"/>
      <c r="J39" s="495"/>
      <c r="K39" s="495"/>
      <c r="L39" s="519"/>
      <c r="M39" s="185"/>
      <c r="N39" s="184"/>
    </row>
    <row r="40" spans="1:17" x14ac:dyDescent="0.35">
      <c r="A40" t="s">
        <v>230</v>
      </c>
      <c r="B40" s="187"/>
      <c r="C40" s="187"/>
      <c r="D40" s="187"/>
      <c r="E40" s="187"/>
      <c r="F40" s="187"/>
      <c r="G40" s="496"/>
      <c r="H40" s="496"/>
      <c r="I40" s="521"/>
      <c r="J40" s="496"/>
      <c r="K40" s="496"/>
      <c r="L40" s="521"/>
      <c r="M40" s="187"/>
      <c r="N40" s="184"/>
    </row>
    <row r="42" spans="1:17" x14ac:dyDescent="0.35">
      <c r="A42" s="8" t="s">
        <v>231</v>
      </c>
      <c r="B42" s="188"/>
      <c r="C42" s="188"/>
      <c r="D42" s="188"/>
      <c r="E42" s="188"/>
      <c r="F42" s="188"/>
      <c r="G42" s="497"/>
      <c r="H42" s="497"/>
      <c r="I42" s="522"/>
      <c r="J42" s="497"/>
      <c r="K42" s="497"/>
      <c r="L42" s="522"/>
      <c r="M42" s="188"/>
      <c r="N42" s="183"/>
    </row>
    <row r="44" spans="1:17" ht="15" thickBot="1" x14ac:dyDescent="0.4">
      <c r="A44" s="8" t="s">
        <v>232</v>
      </c>
      <c r="B44" s="189"/>
      <c r="C44" s="189"/>
      <c r="D44" s="189"/>
      <c r="E44" s="189"/>
      <c r="F44" s="189"/>
      <c r="G44" s="498"/>
      <c r="H44" s="498"/>
      <c r="I44" s="523"/>
      <c r="J44" s="498"/>
      <c r="K44" s="498"/>
      <c r="L44" s="523"/>
      <c r="M44" s="189"/>
      <c r="N44" s="183"/>
    </row>
    <row r="45" spans="1:17" ht="15" thickTop="1" x14ac:dyDescent="0.35"/>
    <row r="46" spans="1:17" x14ac:dyDescent="0.35">
      <c r="N46" s="176"/>
      <c r="O46" s="176"/>
      <c r="P46" s="176"/>
      <c r="Q46" s="176"/>
    </row>
  </sheetData>
  <pageMargins left="0.5" right="0.5" top="0.5" bottom="0.5" header="0.3" footer="0.3"/>
  <pageSetup scale="50" fitToHeight="0" orientation="portrait" r:id="rId1"/>
  <headerFooter>
    <oddHeader>&amp;CPart 4
Attachment C</oddHeader>
    <oddFooter>&amp;L&amp;D, Page &amp;P         Green Mountain Care Board&amp;R&amp;F, &amp;A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83A2F-1702-4E45-925A-79F78BAABA46}">
  <sheetPr>
    <tabColor theme="9" tint="0.59999389629810485"/>
  </sheetPr>
  <dimension ref="A1:H44"/>
  <sheetViews>
    <sheetView workbookViewId="0">
      <selection activeCell="D26" sqref="D26"/>
    </sheetView>
  </sheetViews>
  <sheetFormatPr defaultColWidth="9.1796875" defaultRowHeight="14.5" x14ac:dyDescent="0.35"/>
  <cols>
    <col min="1" max="1" width="38.1796875" style="557" bestFit="1" customWidth="1"/>
    <col min="2" max="3" width="13.453125" style="557" customWidth="1"/>
    <col min="4" max="4" width="112.54296875" style="557" bestFit="1" customWidth="1"/>
    <col min="5" max="5" width="3.81640625" style="564" customWidth="1"/>
    <col min="6" max="7" width="13.453125" style="557" customWidth="1"/>
    <col min="8" max="8" width="103.1796875" style="557" bestFit="1" customWidth="1"/>
    <col min="9" max="9" width="9.1796875" style="557"/>
    <col min="10" max="10" width="12" style="557" bestFit="1" customWidth="1"/>
    <col min="11" max="16384" width="9.1796875" style="557"/>
  </cols>
  <sheetData>
    <row r="1" spans="1:8" ht="18.5" x14ac:dyDescent="0.45">
      <c r="D1" s="567" t="s">
        <v>661</v>
      </c>
    </row>
    <row r="3" spans="1:8" ht="65.25" customHeight="1" x14ac:dyDescent="0.35">
      <c r="C3" s="566"/>
      <c r="D3" s="823" t="s">
        <v>668</v>
      </c>
      <c r="E3" s="823"/>
      <c r="F3" s="823"/>
    </row>
    <row r="4" spans="1:8" x14ac:dyDescent="0.35">
      <c r="A4" s="562" t="s">
        <v>659</v>
      </c>
    </row>
    <row r="5" spans="1:8" ht="29" x14ac:dyDescent="0.35">
      <c r="A5" s="559" t="s">
        <v>660</v>
      </c>
      <c r="B5" s="560" t="s">
        <v>664</v>
      </c>
      <c r="C5" s="560" t="s">
        <v>665</v>
      </c>
      <c r="D5" s="560" t="s">
        <v>111</v>
      </c>
      <c r="E5" s="565"/>
      <c r="F5" s="560" t="s">
        <v>666</v>
      </c>
      <c r="G5" s="560" t="s">
        <v>667</v>
      </c>
      <c r="H5" s="560" t="s">
        <v>111</v>
      </c>
    </row>
    <row r="6" spans="1:8" x14ac:dyDescent="0.35">
      <c r="A6" s="434"/>
      <c r="B6" s="561"/>
      <c r="C6" s="558"/>
      <c r="D6" s="558"/>
      <c r="F6" s="561"/>
      <c r="G6" s="558"/>
      <c r="H6" s="558"/>
    </row>
    <row r="7" spans="1:8" x14ac:dyDescent="0.35">
      <c r="A7" s="556"/>
      <c r="B7" s="561"/>
      <c r="C7" s="558"/>
      <c r="D7" s="563"/>
      <c r="F7" s="561"/>
      <c r="G7" s="558"/>
      <c r="H7" s="558"/>
    </row>
    <row r="8" spans="1:8" x14ac:dyDescent="0.35">
      <c r="A8" s="556"/>
      <c r="B8" s="561"/>
      <c r="C8" s="558"/>
      <c r="D8" s="558"/>
      <c r="F8" s="561"/>
      <c r="G8" s="558"/>
      <c r="H8" s="558"/>
    </row>
    <row r="9" spans="1:8" x14ac:dyDescent="0.35">
      <c r="A9" s="556"/>
      <c r="B9" s="561"/>
      <c r="C9" s="558"/>
      <c r="D9" s="558"/>
      <c r="F9" s="561"/>
      <c r="G9" s="558"/>
      <c r="H9" s="558"/>
    </row>
    <row r="10" spans="1:8" x14ac:dyDescent="0.35">
      <c r="A10" s="556"/>
      <c r="B10" s="561"/>
      <c r="C10" s="558"/>
      <c r="D10" s="558"/>
      <c r="F10" s="561"/>
      <c r="G10" s="558"/>
      <c r="H10" s="558"/>
    </row>
    <row r="11" spans="1:8" x14ac:dyDescent="0.35">
      <c r="A11" s="556"/>
      <c r="B11" s="561"/>
      <c r="C11" s="558"/>
      <c r="D11" s="558"/>
      <c r="F11" s="561"/>
      <c r="G11" s="558"/>
      <c r="H11" s="558"/>
    </row>
    <row r="12" spans="1:8" x14ac:dyDescent="0.35">
      <c r="A12" s="556"/>
      <c r="B12" s="561"/>
      <c r="C12" s="558"/>
      <c r="D12" s="558"/>
      <c r="F12" s="561"/>
      <c r="G12" s="558"/>
      <c r="H12" s="558"/>
    </row>
    <row r="15" spans="1:8" x14ac:dyDescent="0.35">
      <c r="A15" s="562" t="s">
        <v>662</v>
      </c>
    </row>
    <row r="16" spans="1:8" ht="29" x14ac:dyDescent="0.35">
      <c r="A16" s="559" t="s">
        <v>660</v>
      </c>
      <c r="B16" s="560" t="s">
        <v>664</v>
      </c>
      <c r="C16" s="560" t="s">
        <v>665</v>
      </c>
      <c r="D16" s="560" t="s">
        <v>111</v>
      </c>
      <c r="F16" s="560" t="s">
        <v>666</v>
      </c>
      <c r="G16" s="560" t="s">
        <v>667</v>
      </c>
      <c r="H16" s="560" t="s">
        <v>111</v>
      </c>
    </row>
    <row r="17" spans="1:8" x14ac:dyDescent="0.35">
      <c r="A17" s="556"/>
      <c r="B17" s="561"/>
      <c r="C17" s="558"/>
      <c r="D17" s="558"/>
      <c r="F17" s="561"/>
      <c r="G17" s="558"/>
      <c r="H17" s="558"/>
    </row>
    <row r="18" spans="1:8" x14ac:dyDescent="0.35">
      <c r="A18" s="556"/>
      <c r="B18" s="561"/>
      <c r="C18" s="558"/>
      <c r="D18" s="558"/>
      <c r="F18" s="561"/>
      <c r="G18" s="558"/>
      <c r="H18" s="558"/>
    </row>
    <row r="19" spans="1:8" x14ac:dyDescent="0.35">
      <c r="A19" s="556"/>
      <c r="B19" s="561"/>
      <c r="C19" s="558"/>
      <c r="D19" s="558"/>
      <c r="F19" s="561"/>
      <c r="G19" s="558"/>
      <c r="H19" s="558"/>
    </row>
    <row r="20" spans="1:8" x14ac:dyDescent="0.35">
      <c r="A20" s="556"/>
      <c r="B20" s="561"/>
      <c r="C20" s="558"/>
      <c r="D20" s="558"/>
      <c r="F20" s="561"/>
      <c r="G20" s="558"/>
      <c r="H20" s="558"/>
    </row>
    <row r="21" spans="1:8" x14ac:dyDescent="0.35">
      <c r="A21" s="556"/>
      <c r="B21" s="561"/>
      <c r="C21" s="558"/>
      <c r="D21" s="558"/>
      <c r="F21" s="561"/>
      <c r="G21" s="558"/>
      <c r="H21" s="558"/>
    </row>
    <row r="22" spans="1:8" x14ac:dyDescent="0.35">
      <c r="A22" s="556"/>
      <c r="B22" s="561"/>
      <c r="C22" s="558"/>
      <c r="D22" s="558"/>
      <c r="F22" s="561"/>
      <c r="G22" s="558"/>
      <c r="H22" s="558"/>
    </row>
    <row r="23" spans="1:8" x14ac:dyDescent="0.35">
      <c r="A23" s="556"/>
      <c r="B23" s="561"/>
      <c r="C23" s="558"/>
      <c r="D23" s="558"/>
      <c r="F23" s="561"/>
      <c r="G23" s="558"/>
      <c r="H23" s="558"/>
    </row>
    <row r="24" spans="1:8" x14ac:dyDescent="0.35">
      <c r="A24" s="556"/>
      <c r="B24" s="561"/>
      <c r="C24" s="558"/>
      <c r="D24" s="558"/>
      <c r="F24" s="561"/>
      <c r="G24" s="558"/>
      <c r="H24" s="558"/>
    </row>
    <row r="25" spans="1:8" x14ac:dyDescent="0.35">
      <c r="A25" s="556"/>
      <c r="B25" s="561"/>
      <c r="C25" s="558"/>
      <c r="D25" s="558"/>
      <c r="F25" s="561"/>
      <c r="G25" s="558"/>
      <c r="H25" s="558"/>
    </row>
    <row r="26" spans="1:8" x14ac:dyDescent="0.35">
      <c r="A26" s="556"/>
      <c r="B26" s="561"/>
      <c r="C26" s="558"/>
      <c r="D26" s="558"/>
      <c r="F26" s="561"/>
      <c r="G26" s="558"/>
      <c r="H26" s="558"/>
    </row>
    <row r="27" spans="1:8" x14ac:dyDescent="0.35">
      <c r="A27" s="556"/>
      <c r="B27" s="561"/>
      <c r="C27" s="558"/>
      <c r="D27" s="558"/>
      <c r="F27" s="561"/>
      <c r="G27" s="558"/>
      <c r="H27" s="558"/>
    </row>
    <row r="28" spans="1:8" x14ac:dyDescent="0.35">
      <c r="A28" s="556"/>
      <c r="B28" s="561"/>
      <c r="C28" s="558"/>
      <c r="D28" s="558"/>
      <c r="F28" s="561"/>
      <c r="G28" s="558"/>
      <c r="H28" s="558"/>
    </row>
    <row r="29" spans="1:8" x14ac:dyDescent="0.35">
      <c r="A29" s="556"/>
      <c r="B29" s="561"/>
      <c r="C29" s="558"/>
      <c r="D29" s="558"/>
      <c r="F29" s="561"/>
      <c r="G29" s="558"/>
      <c r="H29" s="558"/>
    </row>
    <row r="30" spans="1:8" x14ac:dyDescent="0.35">
      <c r="A30" s="556"/>
      <c r="B30" s="561"/>
      <c r="C30" s="558"/>
      <c r="D30" s="558"/>
      <c r="F30" s="561"/>
      <c r="G30" s="558"/>
      <c r="H30" s="558"/>
    </row>
    <row r="31" spans="1:8" x14ac:dyDescent="0.35">
      <c r="A31" s="556"/>
      <c r="B31" s="561"/>
      <c r="C31" s="558"/>
      <c r="D31" s="558"/>
      <c r="F31" s="561"/>
      <c r="G31" s="558"/>
      <c r="H31" s="558"/>
    </row>
    <row r="32" spans="1:8" x14ac:dyDescent="0.35">
      <c r="A32" s="556"/>
      <c r="B32" s="561"/>
      <c r="C32" s="558"/>
      <c r="D32" s="558"/>
      <c r="F32" s="561"/>
      <c r="G32" s="558"/>
      <c r="H32" s="558"/>
    </row>
    <row r="33" spans="1:8" x14ac:dyDescent="0.35">
      <c r="A33" s="556"/>
      <c r="B33" s="561"/>
      <c r="C33" s="558"/>
      <c r="D33" s="558"/>
      <c r="F33" s="561"/>
      <c r="G33" s="558"/>
      <c r="H33" s="558"/>
    </row>
    <row r="34" spans="1:8" x14ac:dyDescent="0.35">
      <c r="A34" s="556"/>
      <c r="B34" s="561"/>
      <c r="C34" s="558"/>
      <c r="D34" s="558"/>
      <c r="F34" s="561"/>
      <c r="G34" s="558"/>
      <c r="H34" s="558"/>
    </row>
    <row r="35" spans="1:8" x14ac:dyDescent="0.35">
      <c r="A35" s="556"/>
      <c r="B35" s="561"/>
      <c r="C35" s="558"/>
      <c r="D35" s="558"/>
      <c r="F35" s="561"/>
      <c r="G35" s="558"/>
      <c r="H35" s="558"/>
    </row>
    <row r="36" spans="1:8" x14ac:dyDescent="0.35">
      <c r="A36" s="556"/>
      <c r="B36" s="561"/>
      <c r="C36" s="558"/>
      <c r="D36" s="558"/>
      <c r="F36" s="561"/>
      <c r="G36" s="558"/>
      <c r="H36" s="558"/>
    </row>
    <row r="39" spans="1:8" x14ac:dyDescent="0.35">
      <c r="A39" s="562" t="s">
        <v>663</v>
      </c>
    </row>
    <row r="40" spans="1:8" ht="29" x14ac:dyDescent="0.35">
      <c r="A40" s="559" t="s">
        <v>660</v>
      </c>
      <c r="B40" s="560" t="s">
        <v>664</v>
      </c>
      <c r="C40" s="560" t="s">
        <v>665</v>
      </c>
      <c r="D40" s="560" t="s">
        <v>111</v>
      </c>
      <c r="F40" s="560" t="s">
        <v>666</v>
      </c>
      <c r="G40" s="560" t="s">
        <v>667</v>
      </c>
      <c r="H40" s="560" t="s">
        <v>111</v>
      </c>
    </row>
    <row r="41" spans="1:8" x14ac:dyDescent="0.35">
      <c r="A41" s="556"/>
      <c r="B41" s="561"/>
      <c r="C41" s="558"/>
      <c r="D41" s="558"/>
      <c r="F41" s="561"/>
      <c r="G41" s="558"/>
      <c r="H41" s="558"/>
    </row>
    <row r="42" spans="1:8" x14ac:dyDescent="0.35">
      <c r="A42" s="556"/>
      <c r="B42" s="561"/>
      <c r="C42" s="558"/>
      <c r="D42" s="563"/>
      <c r="F42" s="561"/>
      <c r="G42" s="558"/>
      <c r="H42" s="558"/>
    </row>
    <row r="43" spans="1:8" x14ac:dyDescent="0.35">
      <c r="A43" s="556"/>
      <c r="B43" s="561"/>
      <c r="C43" s="558"/>
      <c r="D43" s="558"/>
      <c r="F43" s="561"/>
      <c r="G43" s="558"/>
      <c r="H43" s="558"/>
    </row>
    <row r="44" spans="1:8" x14ac:dyDescent="0.35">
      <c r="A44" s="556"/>
      <c r="B44" s="561"/>
      <c r="C44" s="558"/>
      <c r="D44" s="558"/>
      <c r="F44" s="561"/>
      <c r="G44" s="558"/>
      <c r="H44" s="558"/>
    </row>
  </sheetData>
  <mergeCells count="1">
    <mergeCell ref="D3:F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59999389629810485"/>
  </sheetPr>
  <dimension ref="A1:S38"/>
  <sheetViews>
    <sheetView workbookViewId="0">
      <selection activeCell="B5" sqref="B5"/>
    </sheetView>
  </sheetViews>
  <sheetFormatPr defaultRowHeight="14.5" x14ac:dyDescent="0.35"/>
  <cols>
    <col min="1" max="1" width="8.81640625" style="12" customWidth="1"/>
    <col min="2" max="2" width="47.1796875" customWidth="1"/>
    <col min="3" max="8" width="18.1796875" style="270" customWidth="1"/>
  </cols>
  <sheetData>
    <row r="1" spans="1:19" s="15" customFormat="1" x14ac:dyDescent="0.35">
      <c r="A1" s="12"/>
      <c r="B1" s="13" t="s">
        <v>428</v>
      </c>
      <c r="C1" s="292"/>
      <c r="D1" s="292"/>
      <c r="E1" s="292"/>
      <c r="F1" s="292"/>
      <c r="G1" s="292"/>
      <c r="H1" s="292"/>
      <c r="I1" s="294"/>
      <c r="J1" s="294"/>
      <c r="K1" s="294"/>
      <c r="L1" s="294"/>
      <c r="M1" s="294"/>
      <c r="N1" s="294"/>
      <c r="O1" s="294"/>
      <c r="P1" s="294"/>
      <c r="Q1" s="294"/>
      <c r="R1" s="294"/>
      <c r="S1" s="294"/>
    </row>
    <row r="2" spans="1:19" s="15" customFormat="1" x14ac:dyDescent="0.35">
      <c r="A2" s="12"/>
      <c r="B2" s="13" t="s">
        <v>436</v>
      </c>
      <c r="C2" s="292"/>
      <c r="D2" s="292"/>
      <c r="E2" s="292"/>
      <c r="F2" s="292"/>
      <c r="G2" s="292"/>
      <c r="H2" s="292"/>
      <c r="I2" s="294"/>
      <c r="J2" s="294"/>
      <c r="K2" s="294"/>
      <c r="L2" s="294"/>
      <c r="M2" s="294"/>
      <c r="N2" s="294"/>
      <c r="O2" s="294"/>
      <c r="P2" s="294"/>
      <c r="Q2" s="294"/>
      <c r="R2" s="294"/>
      <c r="S2" s="294"/>
    </row>
    <row r="3" spans="1:19" x14ac:dyDescent="0.35">
      <c r="I3" s="16"/>
    </row>
    <row r="4" spans="1:19" x14ac:dyDescent="0.35">
      <c r="B4" s="327" t="s">
        <v>576</v>
      </c>
      <c r="C4" s="328" t="s">
        <v>25</v>
      </c>
      <c r="D4" s="328" t="s">
        <v>44</v>
      </c>
      <c r="E4" s="328" t="s">
        <v>253</v>
      </c>
      <c r="F4" s="328" t="s">
        <v>437</v>
      </c>
      <c r="G4" s="328" t="s">
        <v>445</v>
      </c>
      <c r="H4" s="328" t="s">
        <v>4</v>
      </c>
    </row>
    <row r="5" spans="1:19" x14ac:dyDescent="0.35">
      <c r="B5" s="101" t="s">
        <v>442</v>
      </c>
      <c r="C5" s="249"/>
      <c r="D5" s="249"/>
      <c r="E5" s="249"/>
      <c r="F5" s="249"/>
      <c r="G5" s="249"/>
      <c r="H5" s="249"/>
    </row>
    <row r="6" spans="1:19" x14ac:dyDescent="0.35">
      <c r="B6" s="101" t="s">
        <v>443</v>
      </c>
      <c r="C6" s="249"/>
      <c r="D6" s="249"/>
      <c r="E6" s="249"/>
      <c r="F6" s="249"/>
      <c r="G6" s="249"/>
      <c r="H6" s="249"/>
    </row>
    <row r="7" spans="1:19" x14ac:dyDescent="0.35">
      <c r="B7" s="101" t="s">
        <v>444</v>
      </c>
      <c r="C7" s="249"/>
      <c r="D7" s="249"/>
      <c r="E7" s="249"/>
      <c r="F7" s="249"/>
      <c r="G7" s="249"/>
      <c r="H7" s="249"/>
    </row>
    <row r="8" spans="1:19" x14ac:dyDescent="0.35">
      <c r="B8" s="101" t="s">
        <v>127</v>
      </c>
      <c r="C8" s="249"/>
      <c r="D8" s="249"/>
      <c r="E8" s="249"/>
      <c r="F8" s="249"/>
      <c r="G8" s="249"/>
      <c r="H8" s="249"/>
    </row>
    <row r="9" spans="1:19" x14ac:dyDescent="0.35">
      <c r="B9" s="319" t="s">
        <v>438</v>
      </c>
      <c r="C9" s="320">
        <f t="shared" ref="C9:H9" si="0">SUM(C5:C8)</f>
        <v>0</v>
      </c>
      <c r="D9" s="320">
        <f t="shared" si="0"/>
        <v>0</v>
      </c>
      <c r="E9" s="320">
        <f t="shared" si="0"/>
        <v>0</v>
      </c>
      <c r="F9" s="320">
        <f t="shared" si="0"/>
        <v>0</v>
      </c>
      <c r="G9" s="320">
        <f t="shared" si="0"/>
        <v>0</v>
      </c>
      <c r="H9" s="320">
        <f t="shared" si="0"/>
        <v>0</v>
      </c>
    </row>
    <row r="10" spans="1:19" x14ac:dyDescent="0.35">
      <c r="B10" s="101" t="s">
        <v>161</v>
      </c>
      <c r="C10" s="249"/>
      <c r="D10" s="249"/>
      <c r="E10" s="249"/>
      <c r="F10" s="249"/>
      <c r="G10" s="249"/>
      <c r="H10" s="249"/>
    </row>
    <row r="11" spans="1:19" x14ac:dyDescent="0.35">
      <c r="B11" s="101" t="s">
        <v>162</v>
      </c>
      <c r="C11" s="249"/>
      <c r="D11" s="249"/>
      <c r="E11" s="249"/>
      <c r="F11" s="249"/>
      <c r="G11" s="249"/>
      <c r="H11" s="249"/>
    </row>
    <row r="12" spans="1:19" x14ac:dyDescent="0.35">
      <c r="B12" s="101" t="s">
        <v>163</v>
      </c>
      <c r="C12" s="249"/>
      <c r="D12" s="249"/>
      <c r="E12" s="249"/>
      <c r="F12" s="249"/>
      <c r="G12" s="249"/>
      <c r="H12" s="249"/>
    </row>
    <row r="13" spans="1:19" x14ac:dyDescent="0.35">
      <c r="B13" s="101" t="s">
        <v>164</v>
      </c>
      <c r="C13" s="249"/>
      <c r="D13" s="249"/>
      <c r="E13" s="249"/>
      <c r="F13" s="249"/>
      <c r="G13" s="249"/>
      <c r="H13" s="249"/>
    </row>
    <row r="14" spans="1:19" x14ac:dyDescent="0.35">
      <c r="B14" s="101" t="s">
        <v>165</v>
      </c>
      <c r="C14" s="249"/>
      <c r="D14" s="249"/>
      <c r="E14" s="249"/>
      <c r="F14" s="249"/>
      <c r="G14" s="249"/>
      <c r="H14" s="249"/>
    </row>
    <row r="15" spans="1:19" x14ac:dyDescent="0.35">
      <c r="B15" s="101" t="s">
        <v>166</v>
      </c>
      <c r="C15" s="249"/>
      <c r="D15" s="249"/>
      <c r="E15" s="249"/>
      <c r="F15" s="249"/>
      <c r="G15" s="249"/>
      <c r="H15" s="249"/>
    </row>
    <row r="16" spans="1:19" x14ac:dyDescent="0.35">
      <c r="B16" s="101" t="s">
        <v>167</v>
      </c>
      <c r="C16" s="249"/>
      <c r="D16" s="249"/>
      <c r="E16" s="249"/>
      <c r="F16" s="249"/>
      <c r="G16" s="249"/>
      <c r="H16" s="249"/>
    </row>
    <row r="17" spans="2:8" x14ac:dyDescent="0.35">
      <c r="B17" s="101" t="s">
        <v>168</v>
      </c>
      <c r="C17" s="249"/>
      <c r="D17" s="249"/>
      <c r="E17" s="249"/>
      <c r="F17" s="249"/>
      <c r="G17" s="249"/>
      <c r="H17" s="249"/>
    </row>
    <row r="18" spans="2:8" x14ac:dyDescent="0.35">
      <c r="B18" s="101" t="s">
        <v>169</v>
      </c>
      <c r="C18" s="249"/>
      <c r="D18" s="249"/>
      <c r="E18" s="249"/>
      <c r="F18" s="249"/>
      <c r="G18" s="249"/>
      <c r="H18" s="249"/>
    </row>
    <row r="19" spans="2:8" x14ac:dyDescent="0.35">
      <c r="B19" s="101" t="s">
        <v>441</v>
      </c>
      <c r="C19" s="249"/>
      <c r="D19" s="249"/>
      <c r="E19" s="249"/>
      <c r="F19" s="249"/>
      <c r="G19" s="249"/>
      <c r="H19" s="249"/>
    </row>
    <row r="20" spans="2:8" x14ac:dyDescent="0.35">
      <c r="B20" s="101" t="s">
        <v>171</v>
      </c>
      <c r="C20" s="249"/>
      <c r="D20" s="249"/>
      <c r="E20" s="249"/>
      <c r="F20" s="249"/>
      <c r="G20" s="249"/>
      <c r="H20" s="249"/>
    </row>
    <row r="21" spans="2:8" x14ac:dyDescent="0.35">
      <c r="B21" s="319" t="s">
        <v>439</v>
      </c>
      <c r="C21" s="320">
        <f t="shared" ref="C21:H21" si="1">SUM(C10:C20)</f>
        <v>0</v>
      </c>
      <c r="D21" s="320">
        <f t="shared" si="1"/>
        <v>0</v>
      </c>
      <c r="E21" s="320">
        <f t="shared" si="1"/>
        <v>0</v>
      </c>
      <c r="F21" s="320">
        <f t="shared" si="1"/>
        <v>0</v>
      </c>
      <c r="G21" s="320">
        <f t="shared" si="1"/>
        <v>0</v>
      </c>
      <c r="H21" s="320">
        <f t="shared" si="1"/>
        <v>0</v>
      </c>
    </row>
    <row r="22" spans="2:8" x14ac:dyDescent="0.35">
      <c r="B22" s="101" t="s">
        <v>173</v>
      </c>
      <c r="C22" s="249"/>
      <c r="D22" s="249"/>
      <c r="E22" s="249"/>
      <c r="F22" s="249"/>
      <c r="G22" s="249"/>
      <c r="H22" s="249"/>
    </row>
    <row r="23" spans="2:8" x14ac:dyDescent="0.35">
      <c r="B23" s="101" t="s">
        <v>174</v>
      </c>
      <c r="C23" s="249"/>
      <c r="D23" s="249"/>
      <c r="E23" s="249"/>
      <c r="F23" s="249"/>
      <c r="G23" s="249"/>
      <c r="H23" s="249"/>
    </row>
    <row r="24" spans="2:8" x14ac:dyDescent="0.35">
      <c r="B24" s="101" t="s">
        <v>175</v>
      </c>
      <c r="C24" s="249"/>
      <c r="D24" s="249"/>
      <c r="E24" s="249"/>
      <c r="F24" s="249"/>
      <c r="G24" s="249"/>
      <c r="H24" s="249"/>
    </row>
    <row r="25" spans="2:8" x14ac:dyDescent="0.35">
      <c r="B25" s="101" t="s">
        <v>176</v>
      </c>
      <c r="C25" s="249"/>
      <c r="D25" s="249"/>
      <c r="E25" s="249"/>
      <c r="F25" s="249"/>
      <c r="G25" s="249"/>
      <c r="H25" s="249"/>
    </row>
    <row r="26" spans="2:8" x14ac:dyDescent="0.35">
      <c r="B26" s="101" t="s">
        <v>177</v>
      </c>
      <c r="C26" s="249"/>
      <c r="D26" s="249"/>
      <c r="E26" s="249"/>
      <c r="F26" s="249"/>
      <c r="G26" s="249"/>
      <c r="H26" s="249"/>
    </row>
    <row r="27" spans="2:8" x14ac:dyDescent="0.35">
      <c r="B27" s="101" t="s">
        <v>178</v>
      </c>
      <c r="C27" s="249"/>
      <c r="D27" s="249"/>
      <c r="E27" s="249"/>
      <c r="F27" s="249"/>
      <c r="G27" s="249"/>
      <c r="H27" s="249"/>
    </row>
    <row r="28" spans="2:8" x14ac:dyDescent="0.35">
      <c r="B28" s="101" t="s">
        <v>179</v>
      </c>
      <c r="C28" s="249"/>
      <c r="D28" s="249"/>
      <c r="E28" s="249"/>
      <c r="F28" s="249"/>
      <c r="G28" s="249"/>
      <c r="H28" s="249"/>
    </row>
    <row r="29" spans="2:8" x14ac:dyDescent="0.35">
      <c r="B29" s="101" t="s">
        <v>180</v>
      </c>
      <c r="C29" s="249"/>
      <c r="D29" s="249"/>
      <c r="E29" s="249"/>
      <c r="F29" s="249"/>
      <c r="G29" s="249"/>
      <c r="H29" s="249"/>
    </row>
    <row r="30" spans="2:8" x14ac:dyDescent="0.35">
      <c r="B30" s="101" t="s">
        <v>181</v>
      </c>
      <c r="C30" s="249"/>
      <c r="D30" s="249"/>
      <c r="E30" s="249"/>
      <c r="F30" s="249"/>
      <c r="G30" s="249"/>
      <c r="H30" s="249"/>
    </row>
    <row r="31" spans="2:8" x14ac:dyDescent="0.35">
      <c r="B31" s="101" t="s">
        <v>182</v>
      </c>
      <c r="C31" s="249"/>
      <c r="D31" s="249"/>
      <c r="E31" s="249"/>
      <c r="F31" s="249"/>
      <c r="G31" s="249"/>
      <c r="H31" s="249"/>
    </row>
    <row r="32" spans="2:8" x14ac:dyDescent="0.35">
      <c r="B32" s="101" t="s">
        <v>183</v>
      </c>
      <c r="C32" s="249"/>
      <c r="D32" s="249"/>
      <c r="E32" s="249"/>
      <c r="F32" s="249"/>
      <c r="G32" s="249"/>
      <c r="H32" s="249"/>
    </row>
    <row r="33" spans="1:8" x14ac:dyDescent="0.35">
      <c r="B33" s="101" t="s">
        <v>184</v>
      </c>
      <c r="C33" s="249"/>
      <c r="D33" s="249"/>
      <c r="E33" s="249"/>
      <c r="F33" s="249"/>
      <c r="G33" s="249"/>
      <c r="H33" s="249"/>
    </row>
    <row r="34" spans="1:8" x14ac:dyDescent="0.35">
      <c r="B34" s="101" t="s">
        <v>185</v>
      </c>
      <c r="C34" s="249"/>
      <c r="D34" s="249"/>
      <c r="E34" s="249"/>
      <c r="F34" s="249"/>
      <c r="G34" s="249"/>
      <c r="H34" s="249"/>
    </row>
    <row r="35" spans="1:8" x14ac:dyDescent="0.35">
      <c r="B35" s="101" t="s">
        <v>127</v>
      </c>
      <c r="C35" s="249"/>
      <c r="D35" s="249"/>
      <c r="E35" s="249"/>
      <c r="F35" s="249"/>
      <c r="G35" s="249"/>
      <c r="H35" s="249"/>
    </row>
    <row r="36" spans="1:8" x14ac:dyDescent="0.35">
      <c r="B36" s="101" t="s">
        <v>127</v>
      </c>
      <c r="C36" s="249"/>
      <c r="D36" s="249"/>
      <c r="E36" s="249"/>
      <c r="F36" s="249"/>
      <c r="G36" s="249"/>
      <c r="H36" s="249"/>
    </row>
    <row r="37" spans="1:8" ht="15" thickBot="1" x14ac:dyDescent="0.4">
      <c r="B37" s="319" t="s">
        <v>440</v>
      </c>
      <c r="C37" s="321">
        <f t="shared" ref="C37:H37" si="2">SUM(C22:C36)</f>
        <v>0</v>
      </c>
      <c r="D37" s="321">
        <f t="shared" si="2"/>
        <v>0</v>
      </c>
      <c r="E37" s="321">
        <f t="shared" si="2"/>
        <v>0</v>
      </c>
      <c r="F37" s="321">
        <f t="shared" si="2"/>
        <v>0</v>
      </c>
      <c r="G37" s="321">
        <f t="shared" si="2"/>
        <v>0</v>
      </c>
      <c r="H37" s="321">
        <f t="shared" si="2"/>
        <v>0</v>
      </c>
    </row>
    <row r="38" spans="1:8" s="8" customFormat="1" ht="15" thickTop="1" x14ac:dyDescent="0.35">
      <c r="A38" s="329"/>
      <c r="B38" s="330" t="s">
        <v>186</v>
      </c>
      <c r="C38" s="331">
        <f t="shared" ref="C38:H38" si="3">SUM(C37,C21,C9)</f>
        <v>0</v>
      </c>
      <c r="D38" s="331">
        <f t="shared" si="3"/>
        <v>0</v>
      </c>
      <c r="E38" s="331">
        <f t="shared" si="3"/>
        <v>0</v>
      </c>
      <c r="F38" s="331">
        <f t="shared" si="3"/>
        <v>0</v>
      </c>
      <c r="G38" s="331">
        <f t="shared" si="3"/>
        <v>0</v>
      </c>
      <c r="H38" s="331">
        <f t="shared" si="3"/>
        <v>0</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59999389629810485"/>
  </sheetPr>
  <dimension ref="A1:AD38"/>
  <sheetViews>
    <sheetView zoomScale="98" zoomScaleNormal="98" zoomScaleSheetLayoutView="115" workbookViewId="0">
      <pane xSplit="2" topLeftCell="C1" activePane="topRight" state="frozen"/>
      <selection pane="topRight" activeCell="L8" sqref="L8"/>
    </sheetView>
  </sheetViews>
  <sheetFormatPr defaultRowHeight="14.5" x14ac:dyDescent="0.35"/>
  <cols>
    <col min="1" max="1" width="9.1796875" style="12"/>
    <col min="2" max="2" width="38.81640625" customWidth="1"/>
    <col min="3" max="3" width="15.1796875" bestFit="1" customWidth="1"/>
    <col min="4" max="5" width="19.1796875" customWidth="1"/>
    <col min="6" max="6" width="14.54296875" bestFit="1" customWidth="1"/>
    <col min="7" max="7" width="15.1796875" bestFit="1" customWidth="1"/>
    <col min="8" max="8" width="19.1796875" customWidth="1"/>
    <col min="9" max="9" width="19.54296875" bestFit="1" customWidth="1"/>
    <col min="10" max="10" width="14" customWidth="1"/>
    <col min="11" max="11" width="15.1796875" bestFit="1" customWidth="1"/>
    <col min="12" max="12" width="19.1796875" bestFit="1" customWidth="1"/>
    <col min="13" max="13" width="19.54296875" bestFit="1" customWidth="1"/>
    <col min="14" max="14" width="14" customWidth="1"/>
    <col min="15" max="15" width="19.453125" bestFit="1" customWidth="1"/>
    <col min="16" max="16" width="19.1796875" bestFit="1" customWidth="1"/>
    <col min="17" max="17" width="19.54296875" bestFit="1" customWidth="1"/>
    <col min="18" max="18" width="14" customWidth="1"/>
    <col min="19" max="19" width="19.453125" bestFit="1" customWidth="1"/>
    <col min="20" max="20" width="19.1796875" bestFit="1" customWidth="1"/>
    <col min="21" max="21" width="19.54296875" bestFit="1" customWidth="1"/>
    <col min="22" max="22" width="14" customWidth="1"/>
    <col min="23" max="23" width="17.81640625" bestFit="1" customWidth="1"/>
    <col min="24" max="24" width="12" customWidth="1"/>
    <col min="25" max="26" width="12" style="190" customWidth="1"/>
    <col min="27" max="27" width="18.81640625" bestFit="1" customWidth="1"/>
    <col min="28" max="29" width="12" customWidth="1"/>
    <col min="30" max="30" width="10.81640625" bestFit="1" customWidth="1"/>
  </cols>
  <sheetData>
    <row r="1" spans="1:30" s="15" customFormat="1" x14ac:dyDescent="0.35">
      <c r="A1" s="12"/>
      <c r="B1" s="13" t="s">
        <v>428</v>
      </c>
      <c r="C1" s="292"/>
      <c r="D1" s="292"/>
      <c r="E1" s="292"/>
      <c r="F1" s="292"/>
      <c r="G1" s="292"/>
      <c r="H1" s="292"/>
      <c r="I1" s="294"/>
      <c r="J1" s="294"/>
      <c r="K1" s="294"/>
      <c r="L1" s="294"/>
      <c r="M1" s="294"/>
      <c r="N1" s="294"/>
      <c r="O1" s="294"/>
      <c r="P1" s="294"/>
      <c r="Q1" s="294"/>
      <c r="R1" s="294"/>
      <c r="S1" s="294"/>
      <c r="T1" s="294"/>
      <c r="U1" s="294"/>
      <c r="V1" s="294"/>
      <c r="W1" s="294"/>
    </row>
    <row r="2" spans="1:30" s="15" customFormat="1" ht="15" thickBot="1" x14ac:dyDescent="0.4">
      <c r="A2" s="12"/>
      <c r="B2" s="13" t="s">
        <v>520</v>
      </c>
      <c r="C2" s="292"/>
      <c r="D2" s="292"/>
      <c r="E2" s="292"/>
      <c r="F2" s="292"/>
      <c r="G2" s="292"/>
      <c r="H2" s="292"/>
      <c r="I2" s="294"/>
      <c r="J2" s="294"/>
      <c r="K2" s="294"/>
      <c r="L2" s="294"/>
      <c r="M2" s="294"/>
      <c r="N2" s="294"/>
      <c r="O2" s="294"/>
      <c r="P2" s="294"/>
      <c r="Q2" s="294"/>
      <c r="R2" s="294"/>
      <c r="S2" s="294"/>
      <c r="T2" s="294"/>
      <c r="U2" s="294"/>
      <c r="V2" s="294"/>
      <c r="W2" s="294"/>
    </row>
    <row r="3" spans="1:30" ht="21" customHeight="1" thickBot="1" x14ac:dyDescent="0.4">
      <c r="B3" s="410" t="s">
        <v>238</v>
      </c>
      <c r="C3" s="828" t="s">
        <v>239</v>
      </c>
      <c r="D3" s="829"/>
      <c r="E3" s="829"/>
      <c r="F3" s="829"/>
      <c r="G3" s="828" t="s">
        <v>521</v>
      </c>
      <c r="H3" s="829"/>
      <c r="I3" s="829"/>
      <c r="J3" s="829"/>
      <c r="K3" s="828" t="s">
        <v>240</v>
      </c>
      <c r="L3" s="829"/>
      <c r="M3" s="829"/>
      <c r="N3" s="829"/>
      <c r="O3" s="828" t="s">
        <v>522</v>
      </c>
      <c r="P3" s="829"/>
      <c r="Q3" s="829"/>
      <c r="R3" s="829"/>
      <c r="S3" s="828" t="s">
        <v>523</v>
      </c>
      <c r="T3" s="829"/>
      <c r="U3" s="829"/>
      <c r="V3" s="829"/>
      <c r="W3" s="826" t="s">
        <v>241</v>
      </c>
      <c r="X3" s="827"/>
      <c r="Y3" s="824" t="s">
        <v>242</v>
      </c>
      <c r="Z3" s="825"/>
      <c r="AA3" s="826" t="s">
        <v>241</v>
      </c>
      <c r="AB3" s="827"/>
      <c r="AC3" s="824" t="s">
        <v>242</v>
      </c>
      <c r="AD3" s="825"/>
    </row>
    <row r="4" spans="1:30" s="192" customFormat="1" ht="29" x14ac:dyDescent="0.35">
      <c r="A4" s="12"/>
      <c r="B4" s="392" t="s">
        <v>243</v>
      </c>
      <c r="C4" s="393" t="s">
        <v>244</v>
      </c>
      <c r="D4" s="394" t="s">
        <v>245</v>
      </c>
      <c r="E4" s="395" t="s">
        <v>246</v>
      </c>
      <c r="F4" s="393" t="s">
        <v>247</v>
      </c>
      <c r="G4" s="393" t="s">
        <v>244</v>
      </c>
      <c r="H4" s="394" t="s">
        <v>245</v>
      </c>
      <c r="I4" s="395" t="s">
        <v>246</v>
      </c>
      <c r="J4" s="393" t="s">
        <v>247</v>
      </c>
      <c r="K4" s="393" t="s">
        <v>244</v>
      </c>
      <c r="L4" s="394" t="s">
        <v>245</v>
      </c>
      <c r="M4" s="395" t="s">
        <v>246</v>
      </c>
      <c r="N4" s="393" t="s">
        <v>247</v>
      </c>
      <c r="O4" s="393" t="s">
        <v>244</v>
      </c>
      <c r="P4" s="394" t="s">
        <v>245</v>
      </c>
      <c r="Q4" s="395" t="s">
        <v>246</v>
      </c>
      <c r="R4" s="393" t="s">
        <v>247</v>
      </c>
      <c r="S4" s="393" t="s">
        <v>244</v>
      </c>
      <c r="T4" s="394" t="s">
        <v>245</v>
      </c>
      <c r="U4" s="395" t="s">
        <v>246</v>
      </c>
      <c r="V4" s="393" t="s">
        <v>247</v>
      </c>
      <c r="W4" s="396" t="s">
        <v>247</v>
      </c>
      <c r="X4" s="397" t="s">
        <v>246</v>
      </c>
      <c r="Y4" s="398" t="s">
        <v>247</v>
      </c>
      <c r="Z4" s="399" t="s">
        <v>246</v>
      </c>
      <c r="AA4" s="397" t="s">
        <v>246</v>
      </c>
      <c r="AB4" s="397" t="s">
        <v>247</v>
      </c>
      <c r="AC4" s="397" t="s">
        <v>246</v>
      </c>
      <c r="AD4" s="397" t="s">
        <v>247</v>
      </c>
    </row>
    <row r="5" spans="1:30" x14ac:dyDescent="0.35">
      <c r="B5" s="193" t="s">
        <v>44</v>
      </c>
      <c r="C5" s="194"/>
      <c r="D5" s="195"/>
      <c r="E5" s="195"/>
      <c r="F5" s="195"/>
      <c r="G5" s="194"/>
      <c r="H5" s="196"/>
      <c r="I5" s="195"/>
      <c r="J5" s="195"/>
      <c r="K5" s="194"/>
      <c r="L5" s="196"/>
      <c r="M5" s="195"/>
      <c r="N5" s="195"/>
      <c r="O5" s="194"/>
      <c r="P5" s="196"/>
      <c r="Q5" s="195"/>
      <c r="R5" s="195"/>
      <c r="S5" s="194"/>
      <c r="T5" s="196"/>
      <c r="U5" s="195"/>
      <c r="V5" s="195"/>
      <c r="W5" s="197"/>
      <c r="X5" s="198"/>
      <c r="Y5" s="199"/>
      <c r="Z5" s="200"/>
      <c r="AA5" s="197"/>
      <c r="AB5" s="198"/>
      <c r="AC5" s="198"/>
      <c r="AD5" s="201"/>
    </row>
    <row r="6" spans="1:30" x14ac:dyDescent="0.35">
      <c r="B6" s="202" t="s">
        <v>248</v>
      </c>
      <c r="C6" s="203"/>
      <c r="D6" s="204"/>
      <c r="E6" s="204"/>
      <c r="F6" s="176"/>
      <c r="G6" s="203"/>
      <c r="H6" s="204"/>
      <c r="I6" s="176"/>
      <c r="J6" s="204"/>
      <c r="K6" s="205"/>
      <c r="L6" s="206"/>
      <c r="M6" s="207"/>
      <c r="N6" s="208"/>
      <c r="O6" s="205"/>
      <c r="P6" s="206"/>
      <c r="Q6" s="207"/>
      <c r="R6" s="208"/>
      <c r="S6" s="205"/>
      <c r="T6" s="206"/>
      <c r="U6" s="207"/>
      <c r="V6" s="208"/>
      <c r="W6" s="209">
        <f>(N6-F6)</f>
        <v>0</v>
      </c>
      <c r="X6" s="210">
        <f>M6-E6</f>
        <v>0</v>
      </c>
      <c r="Y6" s="211" t="e">
        <f>((N6-F6)/F6)</f>
        <v>#DIV/0!</v>
      </c>
      <c r="Z6" s="212" t="e">
        <f>((M6-E6)/E6)</f>
        <v>#DIV/0!</v>
      </c>
      <c r="AA6" s="209">
        <f t="shared" ref="AA6:AA26" si="0">(Q6-M6)</f>
        <v>0</v>
      </c>
      <c r="AB6" s="210">
        <f>R6-N6</f>
        <v>0</v>
      </c>
      <c r="AC6" s="211" t="e">
        <f t="shared" ref="AC6:AD9" si="1">((Q6-M6)/M6)</f>
        <v>#DIV/0!</v>
      </c>
      <c r="AD6" s="212" t="e">
        <f t="shared" si="1"/>
        <v>#DIV/0!</v>
      </c>
    </row>
    <row r="7" spans="1:30" x14ac:dyDescent="0.35">
      <c r="B7" s="213" t="s">
        <v>249</v>
      </c>
      <c r="C7" s="214"/>
      <c r="D7" s="215"/>
      <c r="E7" s="215"/>
      <c r="F7" s="216"/>
      <c r="G7" s="214"/>
      <c r="H7" s="215"/>
      <c r="I7" s="216"/>
      <c r="J7" s="215"/>
      <c r="K7" s="205"/>
      <c r="L7" s="206"/>
      <c r="M7" s="217"/>
      <c r="N7" s="218"/>
      <c r="O7" s="205"/>
      <c r="P7" s="206"/>
      <c r="Q7" s="217"/>
      <c r="R7" s="218"/>
      <c r="S7" s="205"/>
      <c r="T7" s="206"/>
      <c r="U7" s="217"/>
      <c r="V7" s="218"/>
      <c r="W7" s="209">
        <f>(N7-F7)</f>
        <v>0</v>
      </c>
      <c r="X7" s="210">
        <f>M7-E7</f>
        <v>0</v>
      </c>
      <c r="Y7" s="211" t="e">
        <f>((N7-F7)/F7)</f>
        <v>#DIV/0!</v>
      </c>
      <c r="Z7" s="212" t="e">
        <f>((M7-E7)/E7)</f>
        <v>#DIV/0!</v>
      </c>
      <c r="AA7" s="209">
        <f t="shared" si="0"/>
        <v>0</v>
      </c>
      <c r="AB7" s="210">
        <f>R7-N7</f>
        <v>0</v>
      </c>
      <c r="AC7" s="211" t="e">
        <f t="shared" si="1"/>
        <v>#DIV/0!</v>
      </c>
      <c r="AD7" s="212" t="e">
        <f t="shared" si="1"/>
        <v>#DIV/0!</v>
      </c>
    </row>
    <row r="8" spans="1:30" x14ac:dyDescent="0.35">
      <c r="B8" s="202" t="s">
        <v>250</v>
      </c>
      <c r="C8" s="214"/>
      <c r="D8" s="215"/>
      <c r="E8" s="215"/>
      <c r="F8" s="216"/>
      <c r="G8" s="214"/>
      <c r="H8" s="215"/>
      <c r="I8" s="216"/>
      <c r="J8" s="215"/>
      <c r="K8" s="205"/>
      <c r="L8" s="206"/>
      <c r="M8" s="217"/>
      <c r="N8" s="218"/>
      <c r="O8" s="205"/>
      <c r="P8" s="206"/>
      <c r="Q8" s="217"/>
      <c r="R8" s="218"/>
      <c r="S8" s="205"/>
      <c r="T8" s="206"/>
      <c r="U8" s="217"/>
      <c r="V8" s="218"/>
      <c r="W8" s="209">
        <f>(N8-F8)</f>
        <v>0</v>
      </c>
      <c r="X8" s="210">
        <f>M8-E8</f>
        <v>0</v>
      </c>
      <c r="Y8" s="211" t="e">
        <f>((N8-F8)/F8)</f>
        <v>#DIV/0!</v>
      </c>
      <c r="Z8" s="212" t="e">
        <f>((M8-E8)/E8)</f>
        <v>#DIV/0!</v>
      </c>
      <c r="AA8" s="209">
        <f t="shared" si="0"/>
        <v>0</v>
      </c>
      <c r="AB8" s="210">
        <f t="shared" ref="AB8:AB22" si="2">R8-N8</f>
        <v>0</v>
      </c>
      <c r="AC8" s="211" t="e">
        <f t="shared" si="1"/>
        <v>#DIV/0!</v>
      </c>
      <c r="AD8" s="212" t="e">
        <f t="shared" si="1"/>
        <v>#DIV/0!</v>
      </c>
    </row>
    <row r="9" spans="1:30" x14ac:dyDescent="0.35">
      <c r="B9" s="219" t="s">
        <v>251</v>
      </c>
      <c r="C9" s="220">
        <f t="shared" ref="C9:R9" si="3">SUM(C6:C8)</f>
        <v>0</v>
      </c>
      <c r="D9" s="221">
        <f t="shared" si="3"/>
        <v>0</v>
      </c>
      <c r="E9" s="221">
        <f t="shared" si="3"/>
        <v>0</v>
      </c>
      <c r="F9" s="222">
        <f t="shared" si="3"/>
        <v>0</v>
      </c>
      <c r="G9" s="220">
        <f t="shared" si="3"/>
        <v>0</v>
      </c>
      <c r="H9" s="221">
        <f t="shared" si="3"/>
        <v>0</v>
      </c>
      <c r="I9" s="222">
        <f t="shared" si="3"/>
        <v>0</v>
      </c>
      <c r="J9" s="221">
        <f t="shared" si="3"/>
        <v>0</v>
      </c>
      <c r="K9" s="220">
        <f t="shared" si="3"/>
        <v>0</v>
      </c>
      <c r="L9" s="223">
        <f t="shared" si="3"/>
        <v>0</v>
      </c>
      <c r="M9" s="222">
        <f t="shared" si="3"/>
        <v>0</v>
      </c>
      <c r="N9" s="221">
        <f t="shared" si="3"/>
        <v>0</v>
      </c>
      <c r="O9" s="220">
        <f t="shared" si="3"/>
        <v>0</v>
      </c>
      <c r="P9" s="223">
        <f t="shared" si="3"/>
        <v>0</v>
      </c>
      <c r="Q9" s="222">
        <f t="shared" si="3"/>
        <v>0</v>
      </c>
      <c r="R9" s="221">
        <f t="shared" si="3"/>
        <v>0</v>
      </c>
      <c r="S9" s="220">
        <f>SUM(S6:S8)</f>
        <v>0</v>
      </c>
      <c r="T9" s="223">
        <f>SUM(T6:T8)</f>
        <v>0</v>
      </c>
      <c r="U9" s="222">
        <f>SUM(U6:U8)</f>
        <v>0</v>
      </c>
      <c r="V9" s="221">
        <f>SUM(V6:V8)</f>
        <v>0</v>
      </c>
      <c r="W9" s="224">
        <f>(N9-F9)</f>
        <v>0</v>
      </c>
      <c r="X9" s="225">
        <f>M9-E9</f>
        <v>0</v>
      </c>
      <c r="Y9" s="226" t="e">
        <f>((N9-F9)/F9)</f>
        <v>#DIV/0!</v>
      </c>
      <c r="Z9" s="227" t="e">
        <f>((M9-E9)/E9)</f>
        <v>#DIV/0!</v>
      </c>
      <c r="AA9" s="224">
        <f t="shared" si="0"/>
        <v>0</v>
      </c>
      <c r="AB9" s="225">
        <f t="shared" si="2"/>
        <v>0</v>
      </c>
      <c r="AC9" s="226" t="e">
        <f t="shared" si="1"/>
        <v>#DIV/0!</v>
      </c>
      <c r="AD9" s="227" t="e">
        <f t="shared" si="1"/>
        <v>#DIV/0!</v>
      </c>
    </row>
    <row r="10" spans="1:30" x14ac:dyDescent="0.35">
      <c r="B10" s="228" t="s">
        <v>25</v>
      </c>
      <c r="C10" s="229"/>
      <c r="D10" s="215"/>
      <c r="E10" s="215"/>
      <c r="F10" s="216"/>
      <c r="G10" s="229"/>
      <c r="H10" s="215"/>
      <c r="I10" s="216"/>
      <c r="J10" s="215"/>
      <c r="K10" s="229"/>
      <c r="L10" s="230"/>
      <c r="M10" s="216"/>
      <c r="N10" s="215"/>
      <c r="O10" s="229"/>
      <c r="P10" s="230"/>
      <c r="Q10" s="216"/>
      <c r="R10" s="215"/>
      <c r="S10" s="229"/>
      <c r="T10" s="230"/>
      <c r="U10" s="216"/>
      <c r="V10" s="215"/>
      <c r="W10" s="231"/>
      <c r="X10" s="232"/>
      <c r="Y10" s="233"/>
      <c r="Z10" s="234"/>
      <c r="AA10" s="231"/>
      <c r="AB10" s="232"/>
      <c r="AC10" s="233"/>
      <c r="AD10" s="234"/>
    </row>
    <row r="11" spans="1:30" x14ac:dyDescent="0.35">
      <c r="B11" s="202" t="s">
        <v>248</v>
      </c>
      <c r="C11" s="214"/>
      <c r="D11" s="215"/>
      <c r="E11" s="215"/>
      <c r="F11" s="216"/>
      <c r="G11" s="214"/>
      <c r="H11" s="215"/>
      <c r="I11" s="216"/>
      <c r="J11" s="215"/>
      <c r="K11" s="205"/>
      <c r="L11" s="206"/>
      <c r="M11" s="217"/>
      <c r="N11" s="208"/>
      <c r="O11" s="205"/>
      <c r="P11" s="206"/>
      <c r="Q11" s="217"/>
      <c r="R11" s="208"/>
      <c r="S11" s="205"/>
      <c r="T11" s="206"/>
      <c r="U11" s="217"/>
      <c r="V11" s="208"/>
      <c r="W11" s="209">
        <f>(N11-F11)</f>
        <v>0</v>
      </c>
      <c r="X11" s="210">
        <f>M11-E11</f>
        <v>0</v>
      </c>
      <c r="Y11" s="211" t="e">
        <f>((N11-F11)/F11)</f>
        <v>#DIV/0!</v>
      </c>
      <c r="Z11" s="212" t="e">
        <f>((M11-E11)/E11)</f>
        <v>#DIV/0!</v>
      </c>
      <c r="AA11" s="209">
        <f t="shared" si="0"/>
        <v>0</v>
      </c>
      <c r="AB11" s="210">
        <f t="shared" si="2"/>
        <v>0</v>
      </c>
      <c r="AC11" s="211" t="e">
        <f t="shared" ref="AC11:AD14" si="4">((Q11-M11)/M11)</f>
        <v>#DIV/0!</v>
      </c>
      <c r="AD11" s="212" t="e">
        <f t="shared" si="4"/>
        <v>#DIV/0!</v>
      </c>
    </row>
    <row r="12" spans="1:30" x14ac:dyDescent="0.35">
      <c r="B12" s="213" t="s">
        <v>249</v>
      </c>
      <c r="C12" s="214"/>
      <c r="D12" s="215"/>
      <c r="E12" s="215"/>
      <c r="F12" s="216"/>
      <c r="G12" s="214"/>
      <c r="H12" s="215"/>
      <c r="I12" s="216"/>
      <c r="J12" s="215"/>
      <c r="K12" s="205"/>
      <c r="L12" s="206"/>
      <c r="M12" s="217"/>
      <c r="N12" s="218"/>
      <c r="O12" s="205"/>
      <c r="P12" s="206"/>
      <c r="Q12" s="217"/>
      <c r="R12" s="218"/>
      <c r="S12" s="205"/>
      <c r="T12" s="206"/>
      <c r="U12" s="217"/>
      <c r="V12" s="218"/>
      <c r="W12" s="209">
        <f>(N12-F12)</f>
        <v>0</v>
      </c>
      <c r="X12" s="210">
        <f>M12-E12</f>
        <v>0</v>
      </c>
      <c r="Y12" s="211" t="e">
        <f>((N12-F12)/F12)</f>
        <v>#DIV/0!</v>
      </c>
      <c r="Z12" s="212" t="e">
        <f>((M12-E12)/E12)</f>
        <v>#DIV/0!</v>
      </c>
      <c r="AA12" s="209">
        <f t="shared" si="0"/>
        <v>0</v>
      </c>
      <c r="AB12" s="210">
        <f t="shared" si="2"/>
        <v>0</v>
      </c>
      <c r="AC12" s="211" t="e">
        <f t="shared" si="4"/>
        <v>#DIV/0!</v>
      </c>
      <c r="AD12" s="212" t="e">
        <f t="shared" si="4"/>
        <v>#DIV/0!</v>
      </c>
    </row>
    <row r="13" spans="1:30" x14ac:dyDescent="0.35">
      <c r="B13" s="202" t="s">
        <v>250</v>
      </c>
      <c r="C13" s="214"/>
      <c r="D13" s="215"/>
      <c r="E13" s="215"/>
      <c r="F13" s="216"/>
      <c r="G13" s="214"/>
      <c r="H13" s="215"/>
      <c r="I13" s="216"/>
      <c r="J13" s="215"/>
      <c r="K13" s="205"/>
      <c r="L13" s="206"/>
      <c r="M13" s="217"/>
      <c r="N13" s="218"/>
      <c r="O13" s="205"/>
      <c r="P13" s="206"/>
      <c r="Q13" s="217"/>
      <c r="R13" s="218"/>
      <c r="S13" s="205"/>
      <c r="T13" s="206"/>
      <c r="U13" s="217"/>
      <c r="V13" s="218"/>
      <c r="W13" s="209">
        <f>(N13-F13)</f>
        <v>0</v>
      </c>
      <c r="X13" s="210">
        <f>M13-E13</f>
        <v>0</v>
      </c>
      <c r="Y13" s="211" t="e">
        <f>((N13-F13)/F13)</f>
        <v>#DIV/0!</v>
      </c>
      <c r="Z13" s="212" t="e">
        <f>((M13-E13)/E13)</f>
        <v>#DIV/0!</v>
      </c>
      <c r="AA13" s="209">
        <f t="shared" si="0"/>
        <v>0</v>
      </c>
      <c r="AB13" s="210">
        <f t="shared" si="2"/>
        <v>0</v>
      </c>
      <c r="AC13" s="211" t="e">
        <f t="shared" si="4"/>
        <v>#DIV/0!</v>
      </c>
      <c r="AD13" s="212" t="e">
        <f t="shared" si="4"/>
        <v>#DIV/0!</v>
      </c>
    </row>
    <row r="14" spans="1:30" x14ac:dyDescent="0.35">
      <c r="B14" s="219" t="s">
        <v>252</v>
      </c>
      <c r="C14" s="220">
        <f t="shared" ref="C14:R14" si="5">SUM(C11:C13)</f>
        <v>0</v>
      </c>
      <c r="D14" s="221">
        <f t="shared" si="5"/>
        <v>0</v>
      </c>
      <c r="E14" s="221">
        <f t="shared" si="5"/>
        <v>0</v>
      </c>
      <c r="F14" s="222">
        <f t="shared" si="5"/>
        <v>0</v>
      </c>
      <c r="G14" s="220">
        <f t="shared" si="5"/>
        <v>0</v>
      </c>
      <c r="H14" s="221">
        <f t="shared" si="5"/>
        <v>0</v>
      </c>
      <c r="I14" s="222">
        <f t="shared" si="5"/>
        <v>0</v>
      </c>
      <c r="J14" s="221">
        <f t="shared" si="5"/>
        <v>0</v>
      </c>
      <c r="K14" s="220">
        <f t="shared" si="5"/>
        <v>0</v>
      </c>
      <c r="L14" s="223">
        <f t="shared" si="5"/>
        <v>0</v>
      </c>
      <c r="M14" s="222">
        <f t="shared" si="5"/>
        <v>0</v>
      </c>
      <c r="N14" s="221">
        <f t="shared" si="5"/>
        <v>0</v>
      </c>
      <c r="O14" s="220">
        <f t="shared" si="5"/>
        <v>0</v>
      </c>
      <c r="P14" s="223">
        <f t="shared" si="5"/>
        <v>0</v>
      </c>
      <c r="Q14" s="222">
        <f t="shared" si="5"/>
        <v>0</v>
      </c>
      <c r="R14" s="221">
        <f t="shared" si="5"/>
        <v>0</v>
      </c>
      <c r="S14" s="220">
        <f>SUM(S11:S13)</f>
        <v>0</v>
      </c>
      <c r="T14" s="223">
        <f>SUM(T11:T13)</f>
        <v>0</v>
      </c>
      <c r="U14" s="222">
        <f>SUM(U11:U13)</f>
        <v>0</v>
      </c>
      <c r="V14" s="221">
        <f>SUM(V11:V13)</f>
        <v>0</v>
      </c>
      <c r="W14" s="224">
        <f>(N14-F14)</f>
        <v>0</v>
      </c>
      <c r="X14" s="225">
        <f>M14-E14</f>
        <v>0</v>
      </c>
      <c r="Y14" s="226" t="e">
        <f>((N14-F14)/F14)</f>
        <v>#DIV/0!</v>
      </c>
      <c r="Z14" s="227" t="e">
        <f>((M14-E14)/E14)</f>
        <v>#DIV/0!</v>
      </c>
      <c r="AA14" s="224">
        <f t="shared" si="0"/>
        <v>0</v>
      </c>
      <c r="AB14" s="225">
        <f t="shared" si="2"/>
        <v>0</v>
      </c>
      <c r="AC14" s="226" t="e">
        <f t="shared" si="4"/>
        <v>#DIV/0!</v>
      </c>
      <c r="AD14" s="227" t="e">
        <f t="shared" si="4"/>
        <v>#DIV/0!</v>
      </c>
    </row>
    <row r="15" spans="1:30" x14ac:dyDescent="0.35">
      <c r="B15" s="228" t="s">
        <v>253</v>
      </c>
      <c r="C15" s="229"/>
      <c r="D15" s="215"/>
      <c r="E15" s="215"/>
      <c r="F15" s="216" t="s">
        <v>254</v>
      </c>
      <c r="G15" s="229"/>
      <c r="H15" s="215"/>
      <c r="I15" s="216"/>
      <c r="J15" s="215" t="s">
        <v>254</v>
      </c>
      <c r="K15" s="229"/>
      <c r="L15" s="230"/>
      <c r="M15" s="216"/>
      <c r="N15" s="215" t="s">
        <v>254</v>
      </c>
      <c r="O15" s="229"/>
      <c r="P15" s="230"/>
      <c r="Q15" s="216"/>
      <c r="R15" s="215" t="s">
        <v>254</v>
      </c>
      <c r="S15" s="229"/>
      <c r="T15" s="230"/>
      <c r="U15" s="216"/>
      <c r="V15" s="215" t="s">
        <v>254</v>
      </c>
      <c r="W15" s="231"/>
      <c r="X15" s="232"/>
      <c r="Y15" s="233"/>
      <c r="Z15" s="234"/>
      <c r="AA15" s="231"/>
      <c r="AB15" s="232"/>
      <c r="AC15" s="233"/>
      <c r="AD15" s="234"/>
    </row>
    <row r="16" spans="1:30" x14ac:dyDescent="0.35">
      <c r="B16" s="213" t="s">
        <v>255</v>
      </c>
      <c r="C16" s="214"/>
      <c r="D16" s="215"/>
      <c r="E16" s="215"/>
      <c r="F16" s="216"/>
      <c r="G16" s="214"/>
      <c r="H16" s="215"/>
      <c r="I16" s="216"/>
      <c r="J16" s="215"/>
      <c r="K16" s="205"/>
      <c r="L16" s="206"/>
      <c r="M16" s="217"/>
      <c r="N16" s="208"/>
      <c r="O16" s="205"/>
      <c r="P16" s="206"/>
      <c r="Q16" s="217"/>
      <c r="R16" s="208"/>
      <c r="S16" s="205"/>
      <c r="T16" s="206"/>
      <c r="U16" s="217"/>
      <c r="V16" s="208"/>
      <c r="W16" s="209">
        <f t="shared" ref="W16:W22" si="6">(N16-F16)</f>
        <v>0</v>
      </c>
      <c r="X16" s="210">
        <f t="shared" ref="X16:X22" si="7">M16-E16</f>
        <v>0</v>
      </c>
      <c r="Y16" s="211" t="e">
        <f t="shared" ref="Y16:Y22" si="8">((N16-F16)/F16)</f>
        <v>#DIV/0!</v>
      </c>
      <c r="Z16" s="212" t="e">
        <f t="shared" ref="Z16:Z22" si="9">((M16-E16)/E16)</f>
        <v>#DIV/0!</v>
      </c>
      <c r="AA16" s="209">
        <f t="shared" si="0"/>
        <v>0</v>
      </c>
      <c r="AB16" s="210">
        <f t="shared" si="2"/>
        <v>0</v>
      </c>
      <c r="AC16" s="211" t="e">
        <f>((Q16-M16)/M16)</f>
        <v>#DIV/0!</v>
      </c>
      <c r="AD16" s="212" t="e">
        <f>((R16-N16)/N16)</f>
        <v>#DIV/0!</v>
      </c>
    </row>
    <row r="17" spans="2:30" x14ac:dyDescent="0.35">
      <c r="B17" s="213" t="s">
        <v>256</v>
      </c>
      <c r="C17" s="214"/>
      <c r="D17" s="215"/>
      <c r="E17" s="215"/>
      <c r="F17" s="216"/>
      <c r="G17" s="214"/>
      <c r="H17" s="215"/>
      <c r="I17" s="216"/>
      <c r="J17" s="215"/>
      <c r="K17" s="205"/>
      <c r="L17" s="206"/>
      <c r="M17" s="217"/>
      <c r="N17" s="218"/>
      <c r="O17" s="205"/>
      <c r="P17" s="206"/>
      <c r="Q17" s="217"/>
      <c r="R17" s="218"/>
      <c r="S17" s="205"/>
      <c r="T17" s="206"/>
      <c r="U17" s="217"/>
      <c r="V17" s="218"/>
      <c r="W17" s="209">
        <f t="shared" si="6"/>
        <v>0</v>
      </c>
      <c r="X17" s="210">
        <f t="shared" si="7"/>
        <v>0</v>
      </c>
      <c r="Y17" s="211" t="e">
        <f t="shared" si="8"/>
        <v>#DIV/0!</v>
      </c>
      <c r="Z17" s="212" t="e">
        <f t="shared" si="9"/>
        <v>#DIV/0!</v>
      </c>
      <c r="AA17" s="209">
        <f t="shared" si="0"/>
        <v>0</v>
      </c>
      <c r="AB17" s="210">
        <f t="shared" si="2"/>
        <v>0</v>
      </c>
      <c r="AC17" s="211" t="e">
        <f>((Q17-M17)/M17)</f>
        <v>#DIV/0!</v>
      </c>
      <c r="AD17" s="212" t="e">
        <f>((R17-N17)/N17)</f>
        <v>#DIV/0!</v>
      </c>
    </row>
    <row r="18" spans="2:30" x14ac:dyDescent="0.35">
      <c r="B18" s="213" t="s">
        <v>257</v>
      </c>
      <c r="C18" s="214"/>
      <c r="D18" s="215"/>
      <c r="E18" s="215"/>
      <c r="F18" s="216"/>
      <c r="G18" s="214"/>
      <c r="H18" s="215"/>
      <c r="I18" s="216"/>
      <c r="J18" s="215"/>
      <c r="K18" s="205"/>
      <c r="L18" s="206"/>
      <c r="M18" s="217"/>
      <c r="N18" s="208"/>
      <c r="O18" s="205"/>
      <c r="P18" s="206"/>
      <c r="Q18" s="217"/>
      <c r="R18" s="208"/>
      <c r="S18" s="205"/>
      <c r="T18" s="206"/>
      <c r="U18" s="217"/>
      <c r="V18" s="208"/>
      <c r="W18" s="209">
        <f t="shared" si="6"/>
        <v>0</v>
      </c>
      <c r="X18" s="210">
        <f t="shared" si="7"/>
        <v>0</v>
      </c>
      <c r="Y18" s="211" t="e">
        <f t="shared" si="8"/>
        <v>#DIV/0!</v>
      </c>
      <c r="Z18" s="212" t="e">
        <f t="shared" si="9"/>
        <v>#DIV/0!</v>
      </c>
      <c r="AA18" s="209">
        <f t="shared" si="0"/>
        <v>0</v>
      </c>
      <c r="AB18" s="210">
        <f t="shared" si="2"/>
        <v>0</v>
      </c>
      <c r="AC18" s="211" t="e">
        <f t="shared" ref="AC18:AD26" si="10">((Q18-M18)/M18)</f>
        <v>#DIV/0!</v>
      </c>
      <c r="AD18" s="212" t="e">
        <f t="shared" si="10"/>
        <v>#DIV/0!</v>
      </c>
    </row>
    <row r="19" spans="2:30" x14ac:dyDescent="0.35">
      <c r="B19" s="213" t="s">
        <v>258</v>
      </c>
      <c r="C19" s="214"/>
      <c r="D19" s="215"/>
      <c r="E19" s="215"/>
      <c r="F19" s="216"/>
      <c r="G19" s="214"/>
      <c r="H19" s="215"/>
      <c r="I19" s="216"/>
      <c r="J19" s="215"/>
      <c r="K19" s="205"/>
      <c r="L19" s="206"/>
      <c r="M19" s="217"/>
      <c r="N19" s="218"/>
      <c r="O19" s="205"/>
      <c r="P19" s="206"/>
      <c r="Q19" s="217"/>
      <c r="R19" s="218"/>
      <c r="S19" s="205"/>
      <c r="T19" s="206"/>
      <c r="U19" s="217"/>
      <c r="V19" s="218"/>
      <c r="W19" s="209">
        <f t="shared" si="6"/>
        <v>0</v>
      </c>
      <c r="X19" s="210">
        <f t="shared" si="7"/>
        <v>0</v>
      </c>
      <c r="Y19" s="211" t="e">
        <f t="shared" si="8"/>
        <v>#DIV/0!</v>
      </c>
      <c r="Z19" s="212" t="e">
        <f t="shared" si="9"/>
        <v>#DIV/0!</v>
      </c>
      <c r="AA19" s="209">
        <f t="shared" si="0"/>
        <v>0</v>
      </c>
      <c r="AB19" s="210">
        <f t="shared" si="2"/>
        <v>0</v>
      </c>
      <c r="AC19" s="211" t="e">
        <f t="shared" si="10"/>
        <v>#DIV/0!</v>
      </c>
      <c r="AD19" s="212" t="e">
        <f t="shared" si="10"/>
        <v>#DIV/0!</v>
      </c>
    </row>
    <row r="20" spans="2:30" x14ac:dyDescent="0.35">
      <c r="B20" s="213" t="s">
        <v>249</v>
      </c>
      <c r="C20" s="214"/>
      <c r="D20" s="215"/>
      <c r="E20" s="215"/>
      <c r="F20" s="216"/>
      <c r="G20" s="214"/>
      <c r="H20" s="215"/>
      <c r="I20" s="216"/>
      <c r="J20" s="215"/>
      <c r="K20" s="205"/>
      <c r="L20" s="206"/>
      <c r="M20" s="217"/>
      <c r="N20" s="218"/>
      <c r="O20" s="205"/>
      <c r="P20" s="206"/>
      <c r="Q20" s="217"/>
      <c r="R20" s="218"/>
      <c r="S20" s="205"/>
      <c r="T20" s="206"/>
      <c r="U20" s="217"/>
      <c r="V20" s="218"/>
      <c r="W20" s="209">
        <f t="shared" si="6"/>
        <v>0</v>
      </c>
      <c r="X20" s="210">
        <f t="shared" si="7"/>
        <v>0</v>
      </c>
      <c r="Y20" s="211" t="e">
        <f t="shared" si="8"/>
        <v>#DIV/0!</v>
      </c>
      <c r="Z20" s="212" t="e">
        <f t="shared" si="9"/>
        <v>#DIV/0!</v>
      </c>
      <c r="AA20" s="209">
        <f t="shared" si="0"/>
        <v>0</v>
      </c>
      <c r="AB20" s="210">
        <f t="shared" si="2"/>
        <v>0</v>
      </c>
      <c r="AC20" s="211" t="e">
        <f t="shared" si="10"/>
        <v>#DIV/0!</v>
      </c>
      <c r="AD20" s="212" t="e">
        <f t="shared" si="10"/>
        <v>#DIV/0!</v>
      </c>
    </row>
    <row r="21" spans="2:30" x14ac:dyDescent="0.35">
      <c r="B21" s="202" t="s">
        <v>250</v>
      </c>
      <c r="C21" s="214"/>
      <c r="D21" s="215"/>
      <c r="E21" s="215"/>
      <c r="F21" s="216"/>
      <c r="G21" s="214"/>
      <c r="H21" s="215"/>
      <c r="I21" s="216"/>
      <c r="J21" s="215"/>
      <c r="K21" s="205"/>
      <c r="L21" s="206"/>
      <c r="M21" s="217"/>
      <c r="N21" s="208"/>
      <c r="O21" s="205"/>
      <c r="P21" s="206"/>
      <c r="Q21" s="217"/>
      <c r="R21" s="218"/>
      <c r="S21" s="205"/>
      <c r="T21" s="206"/>
      <c r="U21" s="217"/>
      <c r="V21" s="218"/>
      <c r="W21" s="209">
        <f t="shared" si="6"/>
        <v>0</v>
      </c>
      <c r="X21" s="210">
        <f t="shared" si="7"/>
        <v>0</v>
      </c>
      <c r="Y21" s="211" t="e">
        <f t="shared" si="8"/>
        <v>#DIV/0!</v>
      </c>
      <c r="Z21" s="212" t="e">
        <f t="shared" si="9"/>
        <v>#DIV/0!</v>
      </c>
      <c r="AA21" s="209">
        <f t="shared" si="0"/>
        <v>0</v>
      </c>
      <c r="AB21" s="210">
        <f t="shared" si="2"/>
        <v>0</v>
      </c>
      <c r="AC21" s="211" t="e">
        <f t="shared" si="10"/>
        <v>#DIV/0!</v>
      </c>
      <c r="AD21" s="212" t="e">
        <f t="shared" si="10"/>
        <v>#DIV/0!</v>
      </c>
    </row>
    <row r="22" spans="2:30" x14ac:dyDescent="0.35">
      <c r="B22" s="219" t="s">
        <v>259</v>
      </c>
      <c r="C22" s="220">
        <f t="shared" ref="C22:R22" si="11">SUM(C16:C21)</f>
        <v>0</v>
      </c>
      <c r="D22" s="221">
        <f t="shared" si="11"/>
        <v>0</v>
      </c>
      <c r="E22" s="221">
        <f t="shared" si="11"/>
        <v>0</v>
      </c>
      <c r="F22" s="222">
        <f t="shared" si="11"/>
        <v>0</v>
      </c>
      <c r="G22" s="220">
        <f t="shared" si="11"/>
        <v>0</v>
      </c>
      <c r="H22" s="221">
        <f t="shared" si="11"/>
        <v>0</v>
      </c>
      <c r="I22" s="222">
        <f t="shared" si="11"/>
        <v>0</v>
      </c>
      <c r="J22" s="221">
        <f t="shared" si="11"/>
        <v>0</v>
      </c>
      <c r="K22" s="220">
        <f t="shared" si="11"/>
        <v>0</v>
      </c>
      <c r="L22" s="223">
        <f t="shared" si="11"/>
        <v>0</v>
      </c>
      <c r="M22" s="222">
        <f t="shared" si="11"/>
        <v>0</v>
      </c>
      <c r="N22" s="221">
        <f t="shared" si="11"/>
        <v>0</v>
      </c>
      <c r="O22" s="220">
        <f t="shared" si="11"/>
        <v>0</v>
      </c>
      <c r="P22" s="223">
        <f t="shared" si="11"/>
        <v>0</v>
      </c>
      <c r="Q22" s="222">
        <f t="shared" si="11"/>
        <v>0</v>
      </c>
      <c r="R22" s="221">
        <f t="shared" si="11"/>
        <v>0</v>
      </c>
      <c r="S22" s="220">
        <f>SUM(S16:S21)</f>
        <v>0</v>
      </c>
      <c r="T22" s="223">
        <f>SUM(T16:T21)</f>
        <v>0</v>
      </c>
      <c r="U22" s="222">
        <f>SUM(U16:U21)</f>
        <v>0</v>
      </c>
      <c r="V22" s="221">
        <f>SUM(V16:V21)</f>
        <v>0</v>
      </c>
      <c r="W22" s="224">
        <f t="shared" si="6"/>
        <v>0</v>
      </c>
      <c r="X22" s="225">
        <f t="shared" si="7"/>
        <v>0</v>
      </c>
      <c r="Y22" s="226" t="e">
        <f t="shared" si="8"/>
        <v>#DIV/0!</v>
      </c>
      <c r="Z22" s="227" t="e">
        <f t="shared" si="9"/>
        <v>#DIV/0!</v>
      </c>
      <c r="AA22" s="224">
        <f t="shared" si="0"/>
        <v>0</v>
      </c>
      <c r="AB22" s="225">
        <f t="shared" si="2"/>
        <v>0</v>
      </c>
      <c r="AC22" s="226" t="e">
        <f t="shared" si="10"/>
        <v>#DIV/0!</v>
      </c>
      <c r="AD22" s="227" t="e">
        <f t="shared" si="10"/>
        <v>#DIV/0!</v>
      </c>
    </row>
    <row r="23" spans="2:30" x14ac:dyDescent="0.35">
      <c r="B23" s="235" t="s">
        <v>4</v>
      </c>
      <c r="C23" s="220"/>
      <c r="D23" s="236"/>
      <c r="E23" s="236"/>
      <c r="F23" s="237"/>
      <c r="G23" s="220"/>
      <c r="H23" s="236"/>
      <c r="I23" s="237"/>
      <c r="J23" s="236"/>
      <c r="K23" s="220"/>
      <c r="L23" s="223"/>
      <c r="M23" s="237"/>
      <c r="N23" s="236"/>
      <c r="O23" s="220"/>
      <c r="P23" s="223"/>
      <c r="Q23" s="237"/>
      <c r="R23" s="236"/>
      <c r="S23" s="220"/>
      <c r="T23" s="223"/>
      <c r="U23" s="237"/>
      <c r="V23" s="236"/>
      <c r="W23" s="238"/>
      <c r="X23" s="239"/>
      <c r="Y23" s="240"/>
      <c r="Z23" s="241"/>
      <c r="AA23" s="238"/>
      <c r="AB23" s="239"/>
      <c r="AC23" s="240"/>
      <c r="AD23" s="241"/>
    </row>
    <row r="24" spans="2:30" x14ac:dyDescent="0.35">
      <c r="B24" s="202" t="s">
        <v>524</v>
      </c>
      <c r="C24" s="220"/>
      <c r="D24" s="215"/>
      <c r="E24" s="215"/>
      <c r="F24" s="216"/>
      <c r="G24" s="220"/>
      <c r="H24" s="215"/>
      <c r="I24" s="216"/>
      <c r="J24" s="215"/>
      <c r="K24" s="242"/>
      <c r="L24" s="206"/>
      <c r="M24" s="243"/>
      <c r="N24" s="244"/>
      <c r="O24" s="242"/>
      <c r="P24" s="206"/>
      <c r="Q24" s="243"/>
      <c r="R24" s="244"/>
      <c r="S24" s="242"/>
      <c r="T24" s="206"/>
      <c r="U24" s="243"/>
      <c r="V24" s="244"/>
      <c r="W24" s="209">
        <f>(N24-F24)</f>
        <v>0</v>
      </c>
      <c r="X24" s="210">
        <f>M24-E24</f>
        <v>0</v>
      </c>
      <c r="Y24" s="211" t="e">
        <f>((N24-F24)/F24)</f>
        <v>#DIV/0!</v>
      </c>
      <c r="Z24" s="212" t="e">
        <f>((M24-E24)/E24)</f>
        <v>#DIV/0!</v>
      </c>
      <c r="AA24" s="209">
        <f>(Q24-M24)</f>
        <v>0</v>
      </c>
      <c r="AB24" s="210">
        <f>R24-N24</f>
        <v>0</v>
      </c>
      <c r="AC24" s="211" t="e">
        <f>((Q24-M24)/M24)</f>
        <v>#DIV/0!</v>
      </c>
      <c r="AD24" s="212" t="e">
        <f>((R24-N24)/N24)</f>
        <v>#DIV/0!</v>
      </c>
    </row>
    <row r="25" spans="2:30" ht="15" thickBot="1" x14ac:dyDescent="0.4">
      <c r="B25" s="219" t="s">
        <v>260</v>
      </c>
      <c r="C25" s="220">
        <f t="shared" ref="C25:R25" si="12">SUM(C24)</f>
        <v>0</v>
      </c>
      <c r="D25" s="221">
        <f t="shared" si="12"/>
        <v>0</v>
      </c>
      <c r="E25" s="221">
        <f t="shared" si="12"/>
        <v>0</v>
      </c>
      <c r="F25" s="222">
        <f t="shared" si="12"/>
        <v>0</v>
      </c>
      <c r="G25" s="220">
        <f t="shared" si="12"/>
        <v>0</v>
      </c>
      <c r="H25" s="221">
        <f t="shared" si="12"/>
        <v>0</v>
      </c>
      <c r="I25" s="222">
        <f t="shared" si="12"/>
        <v>0</v>
      </c>
      <c r="J25" s="221">
        <f t="shared" si="12"/>
        <v>0</v>
      </c>
      <c r="K25" s="220">
        <f t="shared" si="12"/>
        <v>0</v>
      </c>
      <c r="L25" s="223">
        <f t="shared" si="12"/>
        <v>0</v>
      </c>
      <c r="M25" s="222">
        <f t="shared" si="12"/>
        <v>0</v>
      </c>
      <c r="N25" s="221">
        <f t="shared" si="12"/>
        <v>0</v>
      </c>
      <c r="O25" s="220">
        <f t="shared" si="12"/>
        <v>0</v>
      </c>
      <c r="P25" s="223">
        <f t="shared" si="12"/>
        <v>0</v>
      </c>
      <c r="Q25" s="222">
        <f t="shared" si="12"/>
        <v>0</v>
      </c>
      <c r="R25" s="221">
        <f t="shared" si="12"/>
        <v>0</v>
      </c>
      <c r="S25" s="220">
        <f>SUM(S24)</f>
        <v>0</v>
      </c>
      <c r="T25" s="223">
        <f>SUM(T24)</f>
        <v>0</v>
      </c>
      <c r="U25" s="222">
        <f>SUM(U24)</f>
        <v>0</v>
      </c>
      <c r="V25" s="221">
        <f>SUM(V24)</f>
        <v>0</v>
      </c>
      <c r="W25" s="238">
        <f>(N25-F25)</f>
        <v>0</v>
      </c>
      <c r="X25" s="239">
        <f>M25-E25</f>
        <v>0</v>
      </c>
      <c r="Y25" s="240" t="e">
        <f>((N25-F25)/F25)</f>
        <v>#DIV/0!</v>
      </c>
      <c r="Z25" s="241" t="e">
        <f>((M25-E25)/E25)</f>
        <v>#DIV/0!</v>
      </c>
      <c r="AA25" s="238">
        <f>(Q25-M25)</f>
        <v>0</v>
      </c>
      <c r="AB25" s="239">
        <f>R25-N25</f>
        <v>0</v>
      </c>
      <c r="AC25" s="240" t="e">
        <f>((Q25-M25)/M25)</f>
        <v>#DIV/0!</v>
      </c>
      <c r="AD25" s="241" t="e">
        <f>((R25-N25)/N25)</f>
        <v>#DIV/0!</v>
      </c>
    </row>
    <row r="26" spans="2:30" ht="15" thickBot="1" x14ac:dyDescent="0.4">
      <c r="B26" s="400" t="s">
        <v>24</v>
      </c>
      <c r="C26" s="401">
        <f>C9+C14+C22+C25</f>
        <v>0</v>
      </c>
      <c r="D26" s="402">
        <f>D25+D22+D14+D9</f>
        <v>0</v>
      </c>
      <c r="E26" s="402">
        <f>E9+E14+E22+E25</f>
        <v>0</v>
      </c>
      <c r="F26" s="403">
        <f>F9+F14+F22+F25</f>
        <v>0</v>
      </c>
      <c r="G26" s="401">
        <f>G9+G14+G22+G25</f>
        <v>0</v>
      </c>
      <c r="H26" s="402">
        <f>H25+H22+H14+H9</f>
        <v>0</v>
      </c>
      <c r="I26" s="403">
        <f>I9+I14+I22+I25</f>
        <v>0</v>
      </c>
      <c r="J26" s="402">
        <f>J9+J14+J22+J25</f>
        <v>0</v>
      </c>
      <c r="K26" s="401">
        <f>K9+K14+K22+K25</f>
        <v>0</v>
      </c>
      <c r="L26" s="404">
        <f>L25+L22+L14+L9</f>
        <v>0</v>
      </c>
      <c r="M26" s="403">
        <f>M9+M14+M22+M25</f>
        <v>0</v>
      </c>
      <c r="N26" s="405">
        <f>N9+N14+N22+N25</f>
        <v>0</v>
      </c>
      <c r="O26" s="401">
        <f>O9+O14+O22+O25</f>
        <v>0</v>
      </c>
      <c r="P26" s="404">
        <f>P25+P22+P14+P9</f>
        <v>0</v>
      </c>
      <c r="Q26" s="403">
        <f>Q9+Q14+Q22+Q25</f>
        <v>0</v>
      </c>
      <c r="R26" s="405">
        <f>R9+R14+R22+R25</f>
        <v>0</v>
      </c>
      <c r="S26" s="401">
        <f>S9+S14+S22+S25</f>
        <v>0</v>
      </c>
      <c r="T26" s="404">
        <f>T25+T22+T14+T9</f>
        <v>0</v>
      </c>
      <c r="U26" s="403">
        <f>U9+U14+U22+U25</f>
        <v>0</v>
      </c>
      <c r="V26" s="405">
        <f>V9+V14+V22+V25</f>
        <v>0</v>
      </c>
      <c r="W26" s="406">
        <f>(N26-F26)</f>
        <v>0</v>
      </c>
      <c r="X26" s="407">
        <f>M26-E26</f>
        <v>0</v>
      </c>
      <c r="Y26" s="408" t="e">
        <f>((N26-F26)/F26)</f>
        <v>#DIV/0!</v>
      </c>
      <c r="Z26" s="409" t="e">
        <f>((M26-E26)/E26)</f>
        <v>#DIV/0!</v>
      </c>
      <c r="AA26" s="406">
        <f t="shared" si="0"/>
        <v>0</v>
      </c>
      <c r="AB26" s="407">
        <f>R26-N26</f>
        <v>0</v>
      </c>
      <c r="AC26" s="408" t="e">
        <f t="shared" si="10"/>
        <v>#DIV/0!</v>
      </c>
      <c r="AD26" s="409" t="e">
        <f t="shared" si="10"/>
        <v>#DIV/0!</v>
      </c>
    </row>
    <row r="27" spans="2:30" x14ac:dyDescent="0.35">
      <c r="B27" s="213"/>
      <c r="C27" s="245"/>
      <c r="D27" s="245"/>
      <c r="E27" s="246"/>
      <c r="F27" s="246"/>
      <c r="G27" s="246"/>
      <c r="H27" s="246"/>
      <c r="I27" s="246"/>
      <c r="J27" s="246"/>
      <c r="K27" s="246"/>
      <c r="L27" s="246"/>
      <c r="M27" s="246"/>
      <c r="N27" s="246"/>
      <c r="O27" s="246"/>
      <c r="P27" s="246"/>
      <c r="Q27" s="246"/>
      <c r="R27" s="246"/>
      <c r="S27" s="246"/>
      <c r="T27" s="246"/>
      <c r="U27" s="246"/>
      <c r="V27" s="246"/>
    </row>
    <row r="28" spans="2:30" x14ac:dyDescent="0.35">
      <c r="B28" t="s">
        <v>261</v>
      </c>
      <c r="E28" s="247"/>
      <c r="F28" s="247"/>
      <c r="G28" s="247"/>
      <c r="H28" s="247"/>
      <c r="I28" s="247"/>
      <c r="J28" s="247"/>
      <c r="K28" s="247"/>
      <c r="L28" s="247"/>
      <c r="M28" s="247"/>
      <c r="N28" s="247"/>
      <c r="O28" s="247"/>
      <c r="P28" s="247"/>
      <c r="Q28" s="247"/>
      <c r="R28" s="247"/>
      <c r="S28" s="247"/>
      <c r="T28" s="247"/>
      <c r="U28" s="247"/>
      <c r="V28" s="247"/>
    </row>
    <row r="29" spans="2:30" x14ac:dyDescent="0.35">
      <c r="B29" t="s">
        <v>262</v>
      </c>
      <c r="E29" s="247"/>
      <c r="F29" s="247"/>
      <c r="G29" s="247"/>
      <c r="H29" s="247"/>
      <c r="I29" s="247"/>
      <c r="J29" s="247"/>
      <c r="K29" s="248"/>
      <c r="L29" s="247"/>
      <c r="M29" s="247"/>
      <c r="N29" s="247"/>
      <c r="O29" s="247"/>
      <c r="P29" s="247"/>
      <c r="Q29" s="247"/>
      <c r="R29" s="247"/>
      <c r="S29" s="247"/>
      <c r="T29" s="247"/>
      <c r="U29" s="247"/>
      <c r="V29" s="247"/>
    </row>
    <row r="30" spans="2:30" x14ac:dyDescent="0.35">
      <c r="B30" s="390"/>
      <c r="C30" s="391"/>
      <c r="D30" s="391"/>
      <c r="E30" s="391"/>
      <c r="F30" s="391"/>
      <c r="G30" s="391"/>
      <c r="H30" s="391"/>
      <c r="I30" s="391"/>
      <c r="J30" s="391"/>
      <c r="K30" s="391"/>
      <c r="L30" s="391"/>
      <c r="M30" s="391"/>
      <c r="N30" s="391"/>
      <c r="O30" s="391"/>
      <c r="P30" s="391"/>
      <c r="Q30" s="391"/>
      <c r="R30" s="391"/>
      <c r="S30" s="391"/>
      <c r="T30" s="391"/>
      <c r="U30" s="391"/>
      <c r="V30" s="391"/>
      <c r="W30" s="391"/>
      <c r="X30" s="391"/>
      <c r="Y30" s="391"/>
      <c r="Z30" s="391"/>
      <c r="AA30" s="391"/>
      <c r="AB30" s="391"/>
      <c r="AC30" s="391"/>
      <c r="AD30" s="391"/>
    </row>
    <row r="31" spans="2:30" ht="15.75" customHeight="1" x14ac:dyDescent="0.35">
      <c r="B31" s="391"/>
      <c r="C31" s="391"/>
      <c r="D31" s="391"/>
      <c r="E31" s="391"/>
      <c r="F31" s="391"/>
      <c r="G31" s="391"/>
      <c r="H31" s="391"/>
      <c r="I31" s="391"/>
      <c r="J31" s="391"/>
      <c r="K31" s="391"/>
      <c r="L31" s="391"/>
      <c r="M31" s="391"/>
      <c r="N31" s="391"/>
      <c r="O31" s="391"/>
      <c r="P31" s="391"/>
      <c r="Q31" s="391"/>
      <c r="R31" s="391"/>
      <c r="S31" s="391"/>
      <c r="T31" s="391"/>
      <c r="U31" s="391"/>
      <c r="V31" s="391"/>
      <c r="W31" s="391"/>
      <c r="X31" s="391"/>
      <c r="Y31" s="391"/>
      <c r="Z31" s="391"/>
      <c r="AA31" s="391"/>
      <c r="AB31" s="391"/>
      <c r="AC31" s="391"/>
      <c r="AD31" s="391"/>
    </row>
    <row r="32" spans="2:30" x14ac:dyDescent="0.35">
      <c r="E32" s="246"/>
      <c r="F32" s="246"/>
      <c r="G32" s="246"/>
      <c r="H32" s="246"/>
      <c r="I32" s="246"/>
      <c r="J32" s="246"/>
      <c r="K32" s="246"/>
      <c r="L32" s="246"/>
      <c r="M32" s="246"/>
      <c r="N32" s="246"/>
      <c r="O32" s="246"/>
      <c r="P32" s="246"/>
      <c r="Q32" s="246"/>
      <c r="R32" s="246"/>
      <c r="S32" s="246"/>
      <c r="T32" s="246"/>
      <c r="U32" s="246"/>
      <c r="V32" s="246"/>
    </row>
    <row r="33" spans="13:13" x14ac:dyDescent="0.35">
      <c r="M33" s="246"/>
    </row>
    <row r="34" spans="13:13" x14ac:dyDescent="0.35">
      <c r="M34" s="246"/>
    </row>
    <row r="35" spans="13:13" x14ac:dyDescent="0.35">
      <c r="M35" s="246"/>
    </row>
    <row r="36" spans="13:13" x14ac:dyDescent="0.35">
      <c r="M36" s="246"/>
    </row>
    <row r="37" spans="13:13" x14ac:dyDescent="0.35">
      <c r="M37" s="246"/>
    </row>
    <row r="38" spans="13:13" x14ac:dyDescent="0.35">
      <c r="M38" s="246"/>
    </row>
  </sheetData>
  <mergeCells count="9">
    <mergeCell ref="Y3:Z3"/>
    <mergeCell ref="AA3:AB3"/>
    <mergeCell ref="AC3:AD3"/>
    <mergeCell ref="S3:V3"/>
    <mergeCell ref="C3:F3"/>
    <mergeCell ref="G3:J3"/>
    <mergeCell ref="K3:N3"/>
    <mergeCell ref="O3:R3"/>
    <mergeCell ref="W3:X3"/>
  </mergeCells>
  <pageMargins left="0.5" right="0.5" top="0.5" bottom="0.5" header="0.3" footer="0.3"/>
  <pageSetup paperSize="3" scale="83" fitToWidth="0" orientation="landscape" r:id="rId1"/>
  <headerFooter>
    <oddHeader>&amp;CPart 4
Attachment E</oddHeader>
  </headerFooter>
  <colBreaks count="1" manualBreakCount="1">
    <brk id="6"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59999389629810485"/>
    <pageSetUpPr fitToPage="1"/>
  </sheetPr>
  <dimension ref="A1:T30"/>
  <sheetViews>
    <sheetView zoomScaleNormal="100" workbookViewId="0">
      <selection activeCell="H24" sqref="H24"/>
    </sheetView>
  </sheetViews>
  <sheetFormatPr defaultRowHeight="14.5" x14ac:dyDescent="0.35"/>
  <cols>
    <col min="1" max="1" width="9.1796875" style="12"/>
    <col min="2" max="2" width="55.1796875" customWidth="1"/>
    <col min="3" max="5" width="15.1796875" customWidth="1"/>
    <col min="6" max="6" width="17.453125" customWidth="1"/>
    <col min="7" max="7" width="15.1796875" customWidth="1"/>
    <col min="8" max="8" width="20.26953125" bestFit="1" customWidth="1"/>
    <col min="9" max="9" width="15.1796875" customWidth="1"/>
  </cols>
  <sheetData>
    <row r="1" spans="1:20" s="15" customFormat="1" x14ac:dyDescent="0.35">
      <c r="A1" s="12"/>
      <c r="B1" s="13" t="s">
        <v>537</v>
      </c>
      <c r="C1" s="292"/>
      <c r="D1" s="292"/>
      <c r="E1" s="292"/>
      <c r="F1" s="292"/>
      <c r="G1" s="292"/>
      <c r="H1" s="292"/>
      <c r="I1" s="292"/>
      <c r="J1" s="292"/>
      <c r="K1" s="294"/>
      <c r="L1" s="294"/>
      <c r="M1" s="294"/>
      <c r="N1" s="294"/>
      <c r="O1" s="294"/>
      <c r="P1" s="294"/>
      <c r="Q1" s="294"/>
      <c r="R1" s="294"/>
      <c r="S1" s="294"/>
      <c r="T1" s="294"/>
    </row>
    <row r="2" spans="1:20" s="15" customFormat="1" x14ac:dyDescent="0.35">
      <c r="A2" s="12"/>
      <c r="B2" s="13" t="s">
        <v>538</v>
      </c>
      <c r="C2" s="292"/>
      <c r="D2" s="292"/>
      <c r="E2" s="292"/>
      <c r="F2" s="292"/>
      <c r="G2" s="292"/>
      <c r="H2" s="292"/>
      <c r="I2" s="292"/>
      <c r="J2" s="292"/>
      <c r="K2" s="294"/>
      <c r="L2" s="294"/>
      <c r="M2" s="294"/>
      <c r="N2" s="294"/>
      <c r="O2" s="294"/>
      <c r="P2" s="294"/>
      <c r="Q2" s="294"/>
      <c r="R2" s="294"/>
      <c r="S2" s="294"/>
      <c r="T2" s="294"/>
    </row>
    <row r="3" spans="1:20" s="270" customFormat="1" ht="15" customHeight="1" x14ac:dyDescent="0.35">
      <c r="A3" s="426"/>
      <c r="C3" s="425" t="s">
        <v>25</v>
      </c>
      <c r="D3" s="425" t="s">
        <v>263</v>
      </c>
      <c r="E3" s="425" t="s">
        <v>539</v>
      </c>
      <c r="F3" s="425" t="s">
        <v>540</v>
      </c>
      <c r="G3" s="425" t="s">
        <v>433</v>
      </c>
      <c r="H3" s="427" t="s">
        <v>422</v>
      </c>
      <c r="I3" s="425" t="s">
        <v>264</v>
      </c>
    </row>
    <row r="4" spans="1:20" ht="15" customHeight="1" x14ac:dyDescent="0.35">
      <c r="B4" s="250" t="s">
        <v>265</v>
      </c>
      <c r="C4" s="251">
        <v>0</v>
      </c>
      <c r="D4" s="251">
        <v>0</v>
      </c>
      <c r="E4" s="251">
        <v>0</v>
      </c>
      <c r="F4" s="251">
        <v>0</v>
      </c>
      <c r="G4" s="251"/>
      <c r="H4" s="251"/>
      <c r="I4" s="251">
        <f>SUM(C4:F4)</f>
        <v>0</v>
      </c>
    </row>
    <row r="5" spans="1:20" ht="15" customHeight="1" x14ac:dyDescent="0.35">
      <c r="B5" s="250" t="s">
        <v>266</v>
      </c>
      <c r="C5" s="251">
        <v>0</v>
      </c>
      <c r="D5" s="251">
        <v>0</v>
      </c>
      <c r="E5" s="251">
        <v>0</v>
      </c>
      <c r="F5" s="251">
        <v>0</v>
      </c>
      <c r="G5" s="251"/>
      <c r="H5" s="251"/>
      <c r="I5" s="251">
        <f>SUM(C5:F5)</f>
        <v>0</v>
      </c>
    </row>
    <row r="6" spans="1:20" ht="15" customHeight="1" x14ac:dyDescent="0.35">
      <c r="B6" s="250" t="s">
        <v>267</v>
      </c>
      <c r="C6" s="252">
        <f>SUM(C4:C5)</f>
        <v>0</v>
      </c>
      <c r="D6" s="252">
        <f>SUM(D4:D5)</f>
        <v>0</v>
      </c>
      <c r="E6" s="252">
        <f>SUM(E4:E5)</f>
        <v>0</v>
      </c>
      <c r="F6" s="252">
        <f>SUM(F4:F5)</f>
        <v>0</v>
      </c>
      <c r="G6" s="252"/>
      <c r="H6" s="252"/>
      <c r="I6" s="252">
        <f>SUM(C6:F6)</f>
        <v>0</v>
      </c>
    </row>
    <row r="7" spans="1:20" ht="15" customHeight="1" x14ac:dyDescent="0.35">
      <c r="B7" s="253"/>
      <c r="C7" s="254"/>
      <c r="D7" s="254"/>
      <c r="E7" s="254"/>
      <c r="F7" s="254"/>
      <c r="G7" s="254"/>
      <c r="H7" s="254"/>
      <c r="I7" s="254"/>
    </row>
    <row r="8" spans="1:20" ht="15" customHeight="1" x14ac:dyDescent="0.35">
      <c r="B8" s="253" t="s">
        <v>268</v>
      </c>
      <c r="C8" s="251">
        <v>0</v>
      </c>
      <c r="D8" s="251">
        <v>0</v>
      </c>
      <c r="E8" s="251">
        <v>0</v>
      </c>
      <c r="F8" s="251">
        <v>0</v>
      </c>
      <c r="G8" s="251"/>
      <c r="H8" s="251"/>
      <c r="I8" s="251">
        <f t="shared" ref="I8:I16" si="0">SUM(C8:F8)</f>
        <v>0</v>
      </c>
    </row>
    <row r="9" spans="1:20" ht="15" customHeight="1" x14ac:dyDescent="0.35">
      <c r="B9" s="253" t="s">
        <v>269</v>
      </c>
      <c r="C9" s="251">
        <v>0</v>
      </c>
      <c r="D9" s="251">
        <v>0</v>
      </c>
      <c r="E9" s="251">
        <v>0</v>
      </c>
      <c r="F9" s="251">
        <v>0</v>
      </c>
      <c r="G9" s="251"/>
      <c r="H9" s="251"/>
      <c r="I9" s="251">
        <f t="shared" si="0"/>
        <v>0</v>
      </c>
    </row>
    <row r="10" spans="1:20" ht="15" customHeight="1" x14ac:dyDescent="0.35">
      <c r="B10" s="253" t="s">
        <v>270</v>
      </c>
      <c r="C10" s="251">
        <v>0</v>
      </c>
      <c r="D10" s="251">
        <v>0</v>
      </c>
      <c r="E10" s="251">
        <v>0</v>
      </c>
      <c r="F10" s="251">
        <v>0</v>
      </c>
      <c r="G10" s="251"/>
      <c r="H10" s="251"/>
      <c r="I10" s="251">
        <f t="shared" si="0"/>
        <v>0</v>
      </c>
    </row>
    <row r="11" spans="1:20" ht="15" customHeight="1" x14ac:dyDescent="0.35">
      <c r="B11" s="253" t="s">
        <v>271</v>
      </c>
      <c r="C11" s="251">
        <v>0</v>
      </c>
      <c r="D11" s="251">
        <v>0</v>
      </c>
      <c r="E11" s="251">
        <v>0</v>
      </c>
      <c r="F11" s="251">
        <v>0</v>
      </c>
      <c r="G11" s="251"/>
      <c r="H11" s="251"/>
      <c r="I11" s="251">
        <f t="shared" si="0"/>
        <v>0</v>
      </c>
    </row>
    <row r="12" spans="1:20" ht="15" customHeight="1" x14ac:dyDescent="0.35">
      <c r="B12" s="253" t="s">
        <v>272</v>
      </c>
      <c r="C12" s="251">
        <v>0</v>
      </c>
      <c r="D12" s="251">
        <v>0</v>
      </c>
      <c r="E12" s="251">
        <v>0</v>
      </c>
      <c r="F12" s="251">
        <v>0</v>
      </c>
      <c r="G12" s="251"/>
      <c r="H12" s="251"/>
      <c r="I12" s="251">
        <f t="shared" si="0"/>
        <v>0</v>
      </c>
    </row>
    <row r="13" spans="1:20" ht="15" customHeight="1" x14ac:dyDescent="0.35">
      <c r="B13" s="253" t="s">
        <v>273</v>
      </c>
      <c r="C13" s="251">
        <v>0</v>
      </c>
      <c r="D13" s="251">
        <v>0</v>
      </c>
      <c r="E13" s="251">
        <v>0</v>
      </c>
      <c r="F13" s="251">
        <v>0</v>
      </c>
      <c r="G13" s="251"/>
      <c r="H13" s="251"/>
      <c r="I13" s="251">
        <f t="shared" si="0"/>
        <v>0</v>
      </c>
    </row>
    <row r="14" spans="1:20" ht="15" customHeight="1" x14ac:dyDescent="0.35">
      <c r="B14" s="253" t="s">
        <v>274</v>
      </c>
      <c r="C14" s="252">
        <f>SUM(C8:C13)</f>
        <v>0</v>
      </c>
      <c r="D14" s="252">
        <f>SUM(D8:D13)</f>
        <v>0</v>
      </c>
      <c r="E14" s="252">
        <f>SUM(E8:E13)</f>
        <v>0</v>
      </c>
      <c r="F14" s="252">
        <f>SUM(F8:F13)</f>
        <v>0</v>
      </c>
      <c r="G14" s="252"/>
      <c r="H14" s="252"/>
      <c r="I14" s="252">
        <f t="shared" si="0"/>
        <v>0</v>
      </c>
    </row>
    <row r="15" spans="1:20" x14ac:dyDescent="0.35">
      <c r="B15" s="253" t="s">
        <v>275</v>
      </c>
      <c r="C15" s="251">
        <v>0</v>
      </c>
      <c r="D15" s="251">
        <v>0</v>
      </c>
      <c r="E15" s="251">
        <v>0</v>
      </c>
      <c r="F15" s="251">
        <v>0</v>
      </c>
      <c r="G15" s="251"/>
      <c r="H15" s="251"/>
      <c r="I15" s="251">
        <f t="shared" si="0"/>
        <v>0</v>
      </c>
      <c r="J15" t="s">
        <v>541</v>
      </c>
    </row>
    <row r="16" spans="1:20" ht="15" thickBot="1" x14ac:dyDescent="0.4">
      <c r="B16" s="253" t="s">
        <v>276</v>
      </c>
      <c r="C16" s="255">
        <f>C6+C14+C15</f>
        <v>0</v>
      </c>
      <c r="D16" s="255">
        <f>D6+D14+D15</f>
        <v>0</v>
      </c>
      <c r="E16" s="255">
        <f>E6+E14+E15</f>
        <v>0</v>
      </c>
      <c r="F16" s="255">
        <f>F6+F14+F15</f>
        <v>0</v>
      </c>
      <c r="G16" s="255"/>
      <c r="H16" s="255"/>
      <c r="I16" s="255">
        <f t="shared" si="0"/>
        <v>0</v>
      </c>
    </row>
    <row r="17" spans="2:9" ht="15" customHeight="1" thickTop="1" x14ac:dyDescent="0.35">
      <c r="B17" s="256"/>
    </row>
    <row r="18" spans="2:9" ht="15" customHeight="1" x14ac:dyDescent="0.35">
      <c r="B18" s="257" t="s">
        <v>277</v>
      </c>
      <c r="C18" s="258"/>
      <c r="D18" s="258"/>
      <c r="E18" s="258"/>
      <c r="F18" s="258"/>
      <c r="G18" s="258"/>
      <c r="H18" s="258"/>
      <c r="I18" s="258"/>
    </row>
    <row r="19" spans="2:9" ht="15" customHeight="1" x14ac:dyDescent="0.35"/>
    <row r="20" spans="2:9" ht="15" customHeight="1" x14ac:dyDescent="0.35">
      <c r="B20" s="257" t="s">
        <v>278</v>
      </c>
      <c r="C20" s="258"/>
      <c r="D20" s="258"/>
      <c r="E20" s="258"/>
      <c r="F20" s="258"/>
      <c r="G20" s="258"/>
      <c r="H20" s="258"/>
      <c r="I20" s="259"/>
    </row>
    <row r="21" spans="2:9" ht="15" customHeight="1" x14ac:dyDescent="0.35"/>
    <row r="22" spans="2:9" ht="15" customHeight="1" x14ac:dyDescent="0.35">
      <c r="B22" s="428" t="s">
        <v>542</v>
      </c>
    </row>
    <row r="23" spans="2:9" ht="15" customHeight="1" x14ac:dyDescent="0.35">
      <c r="B23" s="428" t="s">
        <v>543</v>
      </c>
    </row>
    <row r="24" spans="2:9" ht="15" customHeight="1" x14ac:dyDescent="0.35">
      <c r="B24" s="428" t="s">
        <v>544</v>
      </c>
    </row>
    <row r="25" spans="2:9" ht="15" customHeight="1" x14ac:dyDescent="0.35"/>
    <row r="26" spans="2:9" ht="15" customHeight="1" x14ac:dyDescent="0.35"/>
    <row r="27" spans="2:9" ht="15" customHeight="1" x14ac:dyDescent="0.35"/>
    <row r="28" spans="2:9" ht="15" customHeight="1" x14ac:dyDescent="0.35"/>
    <row r="29" spans="2:9" ht="15" customHeight="1" x14ac:dyDescent="0.35"/>
    <row r="30" spans="2:9" ht="15" customHeight="1" x14ac:dyDescent="0.35"/>
  </sheetData>
  <pageMargins left="0.3" right="0.3" top="0.3" bottom="0.3" header="0.3" footer="0.3"/>
  <pageSetup orientation="landscape" r:id="rId1"/>
  <headerFooter>
    <oddFooter>&amp;C&amp;9Green Mountain Care Board&amp;R&amp;9&amp;F</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59999389629810485"/>
  </sheetPr>
  <dimension ref="A1:N39"/>
  <sheetViews>
    <sheetView workbookViewId="0">
      <selection activeCell="F14" sqref="F14"/>
    </sheetView>
  </sheetViews>
  <sheetFormatPr defaultRowHeight="14.5" x14ac:dyDescent="0.35"/>
  <cols>
    <col min="1" max="1" width="8.81640625" style="12" customWidth="1"/>
    <col min="2" max="2" width="17.81640625" customWidth="1"/>
    <col min="3" max="3" width="18.453125" bestFit="1" customWidth="1"/>
  </cols>
  <sheetData>
    <row r="1" spans="1:14" s="15" customFormat="1" x14ac:dyDescent="0.35">
      <c r="A1" s="12"/>
      <c r="B1" s="13" t="s">
        <v>428</v>
      </c>
      <c r="C1" s="294"/>
      <c r="D1" s="294"/>
      <c r="E1" s="294"/>
      <c r="F1" s="294"/>
      <c r="G1" s="294"/>
      <c r="H1" s="294"/>
      <c r="I1" s="294"/>
      <c r="J1" s="294"/>
      <c r="K1" s="294"/>
      <c r="L1" s="294"/>
      <c r="M1" s="294"/>
      <c r="N1" s="294"/>
    </row>
    <row r="2" spans="1:14" s="15" customFormat="1" x14ac:dyDescent="0.35">
      <c r="A2" s="12"/>
      <c r="B2" s="13" t="s">
        <v>481</v>
      </c>
      <c r="C2" s="294"/>
      <c r="D2" s="294"/>
      <c r="E2" s="294"/>
      <c r="F2" s="294"/>
      <c r="G2" s="294"/>
      <c r="H2" s="294"/>
      <c r="I2" s="294"/>
      <c r="J2" s="294"/>
      <c r="K2" s="294"/>
      <c r="L2" s="294"/>
      <c r="M2" s="294"/>
      <c r="N2" s="294"/>
    </row>
    <row r="3" spans="1:14" x14ac:dyDescent="0.35">
      <c r="B3" s="300" t="s">
        <v>429</v>
      </c>
      <c r="C3" s="301" t="s">
        <v>480</v>
      </c>
    </row>
    <row r="4" spans="1:14" x14ac:dyDescent="0.35">
      <c r="B4" s="299"/>
      <c r="C4" s="3"/>
    </row>
    <row r="5" spans="1:14" x14ac:dyDescent="0.35">
      <c r="B5" s="299"/>
      <c r="C5" s="3"/>
    </row>
    <row r="6" spans="1:14" x14ac:dyDescent="0.35">
      <c r="B6" s="299"/>
      <c r="C6" s="3"/>
      <c r="G6" s="281"/>
    </row>
    <row r="7" spans="1:14" x14ac:dyDescent="0.35">
      <c r="B7" s="299"/>
      <c r="C7" s="3"/>
      <c r="G7" s="281"/>
    </row>
    <row r="8" spans="1:14" x14ac:dyDescent="0.35">
      <c r="B8" s="299"/>
      <c r="C8" s="3"/>
      <c r="G8" s="281"/>
    </row>
    <row r="9" spans="1:14" x14ac:dyDescent="0.35">
      <c r="B9" s="299"/>
      <c r="C9" s="3"/>
    </row>
    <row r="10" spans="1:14" x14ac:dyDescent="0.35">
      <c r="B10" s="299"/>
      <c r="C10" s="3"/>
    </row>
    <row r="11" spans="1:14" x14ac:dyDescent="0.35">
      <c r="B11" s="299"/>
      <c r="C11" s="3"/>
    </row>
    <row r="12" spans="1:14" x14ac:dyDescent="0.35">
      <c r="B12" s="299"/>
      <c r="C12" s="3"/>
    </row>
    <row r="13" spans="1:14" x14ac:dyDescent="0.35">
      <c r="B13" s="299"/>
      <c r="C13" s="3"/>
    </row>
    <row r="14" spans="1:14" x14ac:dyDescent="0.35">
      <c r="B14" s="299"/>
      <c r="C14" s="3"/>
    </row>
    <row r="15" spans="1:14" x14ac:dyDescent="0.35">
      <c r="B15" s="299"/>
      <c r="C15" s="3"/>
    </row>
    <row r="16" spans="1:14" x14ac:dyDescent="0.35">
      <c r="B16" s="299"/>
      <c r="C16" s="3"/>
    </row>
    <row r="17" spans="2:3" x14ac:dyDescent="0.35">
      <c r="B17" s="299"/>
      <c r="C17" s="3"/>
    </row>
    <row r="18" spans="2:3" x14ac:dyDescent="0.35">
      <c r="B18" s="299"/>
      <c r="C18" s="3"/>
    </row>
    <row r="19" spans="2:3" x14ac:dyDescent="0.35">
      <c r="B19" s="299"/>
      <c r="C19" s="3"/>
    </row>
    <row r="20" spans="2:3" x14ac:dyDescent="0.35">
      <c r="B20" s="299"/>
      <c r="C20" s="3"/>
    </row>
    <row r="21" spans="2:3" x14ac:dyDescent="0.35">
      <c r="B21" s="3"/>
      <c r="C21" s="3"/>
    </row>
    <row r="22" spans="2:3" x14ac:dyDescent="0.35">
      <c r="B22" s="3"/>
      <c r="C22" s="3"/>
    </row>
    <row r="23" spans="2:3" x14ac:dyDescent="0.35">
      <c r="B23" s="3"/>
      <c r="C23" s="3"/>
    </row>
    <row r="24" spans="2:3" x14ac:dyDescent="0.35">
      <c r="B24" s="3"/>
      <c r="C24" s="3"/>
    </row>
    <row r="25" spans="2:3" x14ac:dyDescent="0.35">
      <c r="B25" s="3"/>
      <c r="C25" s="3"/>
    </row>
    <row r="26" spans="2:3" x14ac:dyDescent="0.35">
      <c r="B26" s="3"/>
      <c r="C26" s="3"/>
    </row>
    <row r="27" spans="2:3" x14ac:dyDescent="0.35">
      <c r="B27" s="3"/>
      <c r="C27" s="3"/>
    </row>
    <row r="28" spans="2:3" x14ac:dyDescent="0.35">
      <c r="B28" s="3"/>
      <c r="C28" s="3"/>
    </row>
    <row r="29" spans="2:3" x14ac:dyDescent="0.35">
      <c r="B29" s="3"/>
      <c r="C29" s="3"/>
    </row>
    <row r="30" spans="2:3" x14ac:dyDescent="0.35">
      <c r="B30" s="3"/>
      <c r="C30" s="3"/>
    </row>
    <row r="31" spans="2:3" x14ac:dyDescent="0.35">
      <c r="B31" s="3"/>
      <c r="C31" s="3"/>
    </row>
    <row r="32" spans="2:3" x14ac:dyDescent="0.35">
      <c r="B32" s="3"/>
      <c r="C32" s="3"/>
    </row>
    <row r="33" spans="2:3" x14ac:dyDescent="0.35">
      <c r="B33" s="3"/>
      <c r="C33" s="3"/>
    </row>
    <row r="34" spans="2:3" x14ac:dyDescent="0.35">
      <c r="B34" s="3"/>
      <c r="C34" s="3"/>
    </row>
    <row r="35" spans="2:3" x14ac:dyDescent="0.35">
      <c r="B35" s="3"/>
      <c r="C35" s="3"/>
    </row>
    <row r="36" spans="2:3" x14ac:dyDescent="0.35">
      <c r="B36" s="3"/>
      <c r="C36" s="3"/>
    </row>
    <row r="37" spans="2:3" x14ac:dyDescent="0.35">
      <c r="B37" s="3"/>
      <c r="C37" s="3"/>
    </row>
    <row r="38" spans="2:3" x14ac:dyDescent="0.35">
      <c r="B38" s="3"/>
      <c r="C38" s="3"/>
    </row>
    <row r="39" spans="2:3" x14ac:dyDescent="0.35">
      <c r="B39" s="3"/>
      <c r="C39" s="3"/>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6" tint="0.79998168889431442"/>
    <pageSetUpPr fitToPage="1"/>
  </sheetPr>
  <dimension ref="A1:J31"/>
  <sheetViews>
    <sheetView topLeftCell="A16" zoomScaleNormal="100" workbookViewId="0">
      <selection activeCell="K15" sqref="K15"/>
    </sheetView>
  </sheetViews>
  <sheetFormatPr defaultColWidth="9.1796875" defaultRowHeight="14.5" x14ac:dyDescent="0.35"/>
  <cols>
    <col min="1" max="1" width="9.1796875" style="12"/>
    <col min="2" max="2" width="24.1796875" style="260" customWidth="1"/>
    <col min="3" max="3" width="44.81640625" style="260" customWidth="1"/>
    <col min="4" max="4" width="61.453125" style="260" customWidth="1"/>
    <col min="5" max="5" width="32.453125" style="260" customWidth="1"/>
    <col min="6" max="6" width="39.81640625" style="260" customWidth="1"/>
    <col min="7" max="16384" width="9.1796875" style="260"/>
  </cols>
  <sheetData>
    <row r="1" spans="1:10" s="15" customFormat="1" x14ac:dyDescent="0.35">
      <c r="A1" s="12"/>
      <c r="B1" s="333" t="s">
        <v>401</v>
      </c>
      <c r="C1" s="294"/>
      <c r="D1" s="294"/>
      <c r="E1" s="294"/>
      <c r="F1" s="294"/>
      <c r="G1" s="294"/>
      <c r="H1" s="294"/>
      <c r="I1" s="294"/>
      <c r="J1" s="294"/>
    </row>
    <row r="2" spans="1:10" s="15" customFormat="1" x14ac:dyDescent="0.35">
      <c r="A2" s="12"/>
      <c r="B2" s="333" t="s">
        <v>654</v>
      </c>
      <c r="C2" s="294"/>
      <c r="D2" s="294"/>
      <c r="E2" s="294"/>
      <c r="F2" s="294"/>
      <c r="G2" s="294"/>
      <c r="H2" s="294"/>
      <c r="I2" s="294"/>
      <c r="J2" s="294"/>
    </row>
    <row r="3" spans="1:10" ht="14.5" customHeight="1" x14ac:dyDescent="0.35">
      <c r="B3" s="831" t="s">
        <v>285</v>
      </c>
      <c r="C3" s="831"/>
      <c r="D3" s="831"/>
      <c r="E3" s="831"/>
      <c r="F3" s="831"/>
    </row>
    <row r="4" spans="1:10" x14ac:dyDescent="0.35">
      <c r="B4" s="336" t="s">
        <v>286</v>
      </c>
      <c r="C4" s="336" t="s">
        <v>287</v>
      </c>
      <c r="D4" s="336" t="s">
        <v>288</v>
      </c>
      <c r="E4" s="336" t="s">
        <v>289</v>
      </c>
      <c r="F4" s="336" t="s">
        <v>478</v>
      </c>
    </row>
    <row r="5" spans="1:10" ht="30.75" customHeight="1" x14ac:dyDescent="0.35">
      <c r="B5" s="551">
        <v>1</v>
      </c>
      <c r="C5" s="261" t="s">
        <v>290</v>
      </c>
      <c r="D5" s="261" t="s">
        <v>291</v>
      </c>
      <c r="E5" s="555"/>
      <c r="F5" s="555" t="s">
        <v>731</v>
      </c>
    </row>
    <row r="6" spans="1:10" ht="30.75" customHeight="1" x14ac:dyDescent="0.35">
      <c r="B6" s="551">
        <v>2</v>
      </c>
      <c r="C6" s="261" t="s">
        <v>292</v>
      </c>
      <c r="D6" s="261" t="s">
        <v>293</v>
      </c>
      <c r="E6" s="555"/>
      <c r="F6" s="555"/>
    </row>
    <row r="7" spans="1:10" ht="30.75" customHeight="1" x14ac:dyDescent="0.35">
      <c r="B7" s="551">
        <v>3</v>
      </c>
      <c r="C7" s="261" t="s">
        <v>294</v>
      </c>
      <c r="D7" s="261" t="s">
        <v>295</v>
      </c>
      <c r="E7" s="555"/>
      <c r="F7" s="555"/>
    </row>
    <row r="8" spans="1:10" ht="30.75" customHeight="1" x14ac:dyDescent="0.35">
      <c r="B8" s="551">
        <v>4</v>
      </c>
      <c r="C8" s="261" t="s">
        <v>296</v>
      </c>
      <c r="D8" s="261" t="s">
        <v>297</v>
      </c>
      <c r="E8" s="555"/>
      <c r="F8" s="555"/>
    </row>
    <row r="9" spans="1:10" ht="30.75" customHeight="1" x14ac:dyDescent="0.35">
      <c r="B9" s="551">
        <v>5</v>
      </c>
      <c r="C9" s="261" t="s">
        <v>298</v>
      </c>
      <c r="D9" s="261" t="s">
        <v>299</v>
      </c>
      <c r="E9" s="555"/>
      <c r="F9" s="555"/>
    </row>
    <row r="10" spans="1:10" ht="30.75" customHeight="1" x14ac:dyDescent="0.35">
      <c r="B10" s="551">
        <v>6</v>
      </c>
      <c r="C10" s="261" t="s">
        <v>300</v>
      </c>
      <c r="D10" s="261" t="s">
        <v>301</v>
      </c>
      <c r="E10" s="555"/>
      <c r="F10" s="555"/>
    </row>
    <row r="11" spans="1:10" ht="14.5" customHeight="1" x14ac:dyDescent="0.35">
      <c r="B11" s="830" t="s">
        <v>302</v>
      </c>
      <c r="C11" s="830"/>
      <c r="D11" s="830"/>
      <c r="E11" s="830"/>
      <c r="F11" s="830"/>
    </row>
    <row r="12" spans="1:10" x14ac:dyDescent="0.35">
      <c r="B12" s="336" t="s">
        <v>286</v>
      </c>
      <c r="C12" s="336" t="s">
        <v>287</v>
      </c>
      <c r="D12" s="336" t="s">
        <v>288</v>
      </c>
      <c r="E12" s="336" t="s">
        <v>289</v>
      </c>
      <c r="F12" s="336" t="s">
        <v>479</v>
      </c>
    </row>
    <row r="13" spans="1:10" ht="43.5" x14ac:dyDescent="0.35">
      <c r="B13" s="551">
        <v>1</v>
      </c>
      <c r="C13" s="262" t="s">
        <v>303</v>
      </c>
      <c r="D13" s="262" t="s">
        <v>304</v>
      </c>
      <c r="E13" s="554"/>
      <c r="F13" s="554" t="s">
        <v>731</v>
      </c>
    </row>
    <row r="14" spans="1:10" ht="43.5" x14ac:dyDescent="0.35">
      <c r="B14" s="551">
        <v>2</v>
      </c>
      <c r="C14" s="262" t="s">
        <v>294</v>
      </c>
      <c r="D14" s="262" t="s">
        <v>305</v>
      </c>
      <c r="E14" s="554"/>
      <c r="F14" s="554"/>
    </row>
    <row r="15" spans="1:10" ht="58" x14ac:dyDescent="0.35">
      <c r="B15" s="551">
        <v>3</v>
      </c>
      <c r="C15" s="262" t="s">
        <v>296</v>
      </c>
      <c r="D15" s="262" t="s">
        <v>306</v>
      </c>
      <c r="E15" s="554"/>
      <c r="F15" s="554"/>
    </row>
    <row r="16" spans="1:10" ht="29" x14ac:dyDescent="0.35">
      <c r="B16" s="551">
        <v>4</v>
      </c>
      <c r="C16" s="262" t="s">
        <v>298</v>
      </c>
      <c r="D16" s="262" t="s">
        <v>307</v>
      </c>
      <c r="E16" s="554"/>
      <c r="F16" s="554"/>
    </row>
    <row r="17" spans="2:6" ht="25.5" customHeight="1" x14ac:dyDescent="0.35">
      <c r="B17" s="551">
        <v>5</v>
      </c>
      <c r="C17" s="262" t="s">
        <v>300</v>
      </c>
      <c r="D17" s="262" t="s">
        <v>308</v>
      </c>
      <c r="E17" s="554"/>
      <c r="F17" s="554"/>
    </row>
    <row r="18" spans="2:6" x14ac:dyDescent="0.35">
      <c r="B18" s="830" t="s">
        <v>656</v>
      </c>
      <c r="C18" s="830"/>
      <c r="D18" s="830"/>
      <c r="E18" s="830"/>
      <c r="F18" s="830"/>
    </row>
    <row r="19" spans="2:6" x14ac:dyDescent="0.35">
      <c r="B19" s="336" t="s">
        <v>286</v>
      </c>
      <c r="C19" s="336" t="s">
        <v>287</v>
      </c>
      <c r="D19" s="336" t="s">
        <v>288</v>
      </c>
      <c r="E19" s="336" t="s">
        <v>289</v>
      </c>
      <c r="F19" s="336" t="s">
        <v>657</v>
      </c>
    </row>
    <row r="20" spans="2:6" x14ac:dyDescent="0.35">
      <c r="B20" s="551">
        <v>1</v>
      </c>
      <c r="C20" s="262" t="s">
        <v>649</v>
      </c>
      <c r="D20" s="262"/>
      <c r="E20" s="262"/>
      <c r="F20" s="262"/>
    </row>
    <row r="21" spans="2:6" x14ac:dyDescent="0.35">
      <c r="B21" s="551">
        <v>2</v>
      </c>
      <c r="C21" s="262" t="s">
        <v>650</v>
      </c>
      <c r="D21" s="262"/>
      <c r="E21" s="262"/>
      <c r="F21" s="262"/>
    </row>
    <row r="22" spans="2:6" x14ac:dyDescent="0.35">
      <c r="B22" s="551">
        <v>3</v>
      </c>
      <c r="C22" s="262" t="s">
        <v>651</v>
      </c>
      <c r="D22" s="262"/>
      <c r="E22" s="262"/>
      <c r="F22" s="262"/>
    </row>
    <row r="23" spans="2:6" x14ac:dyDescent="0.35">
      <c r="B23" s="551">
        <v>4</v>
      </c>
      <c r="C23" s="262" t="s">
        <v>652</v>
      </c>
      <c r="D23" s="262"/>
      <c r="E23" s="262"/>
      <c r="F23" s="262"/>
    </row>
    <row r="24" spans="2:6" x14ac:dyDescent="0.35">
      <c r="B24" s="830" t="s">
        <v>655</v>
      </c>
      <c r="C24" s="830"/>
      <c r="D24" s="830"/>
      <c r="E24" s="830"/>
      <c r="F24" s="830"/>
    </row>
    <row r="25" spans="2:6" x14ac:dyDescent="0.35">
      <c r="B25" s="336" t="s">
        <v>286</v>
      </c>
      <c r="C25" s="336" t="s">
        <v>287</v>
      </c>
      <c r="D25" s="336" t="s">
        <v>288</v>
      </c>
      <c r="E25" s="336" t="s">
        <v>289</v>
      </c>
      <c r="F25" s="336" t="s">
        <v>653</v>
      </c>
    </row>
    <row r="26" spans="2:6" x14ac:dyDescent="0.35">
      <c r="B26" s="551">
        <v>1</v>
      </c>
      <c r="C26" s="262" t="s">
        <v>647</v>
      </c>
      <c r="D26" s="262"/>
      <c r="E26" s="262"/>
      <c r="F26" s="553"/>
    </row>
    <row r="27" spans="2:6" x14ac:dyDescent="0.35">
      <c r="B27" s="551">
        <v>2</v>
      </c>
      <c r="C27" s="262" t="s">
        <v>353</v>
      </c>
      <c r="D27" s="262"/>
      <c r="E27" s="262"/>
      <c r="F27" s="553"/>
    </row>
    <row r="28" spans="2:6" ht="29" x14ac:dyDescent="0.35">
      <c r="B28" s="551">
        <v>3</v>
      </c>
      <c r="C28" s="262" t="s">
        <v>356</v>
      </c>
      <c r="D28" s="262"/>
      <c r="E28" s="262"/>
      <c r="F28" s="553"/>
    </row>
    <row r="29" spans="2:6" x14ac:dyDescent="0.35">
      <c r="B29" s="551">
        <v>4</v>
      </c>
      <c r="C29" s="262" t="s">
        <v>648</v>
      </c>
      <c r="D29" s="262"/>
      <c r="E29" s="262"/>
      <c r="F29" s="553"/>
    </row>
    <row r="30" spans="2:6" x14ac:dyDescent="0.35">
      <c r="B30" s="551"/>
      <c r="C30" s="262"/>
      <c r="D30" s="262"/>
      <c r="E30" s="262"/>
      <c r="F30" s="553"/>
    </row>
    <row r="31" spans="2:6" x14ac:dyDescent="0.35">
      <c r="B31" s="552"/>
      <c r="C31" s="262"/>
      <c r="D31" s="262"/>
      <c r="E31" s="262"/>
      <c r="F31" s="553"/>
    </row>
  </sheetData>
  <mergeCells count="4">
    <mergeCell ref="B24:F24"/>
    <mergeCell ref="B3:F3"/>
    <mergeCell ref="B11:F11"/>
    <mergeCell ref="B18:F18"/>
  </mergeCells>
  <pageMargins left="0.7" right="0.7" top="0.75" bottom="0.75" header="0.3" footer="0.3"/>
  <pageSetup scale="49"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20"/>
  <sheetViews>
    <sheetView zoomScaleNormal="100" workbookViewId="0">
      <selection activeCell="F3" sqref="F3"/>
    </sheetView>
  </sheetViews>
  <sheetFormatPr defaultRowHeight="14.5" x14ac:dyDescent="0.35"/>
  <cols>
    <col min="1" max="1" width="9.1796875" style="12"/>
    <col min="2" max="2" width="24.1796875" customWidth="1"/>
    <col min="3" max="3" width="24.81640625" customWidth="1"/>
    <col min="4" max="4" width="35.453125" customWidth="1"/>
    <col min="5" max="5" width="33.81640625" customWidth="1"/>
    <col min="6" max="7" width="26.1796875" customWidth="1"/>
    <col min="8" max="8" width="24.81640625" customWidth="1"/>
    <col min="9" max="9" width="30.54296875" customWidth="1"/>
    <col min="10" max="10" width="25.81640625" customWidth="1"/>
    <col min="11" max="11" width="29" customWidth="1"/>
    <col min="12" max="12" width="19.81640625" customWidth="1"/>
    <col min="13" max="13" width="32.26953125" customWidth="1"/>
    <col min="14" max="14" width="22.453125" customWidth="1"/>
  </cols>
  <sheetData>
    <row r="1" spans="1:19" s="15" customFormat="1" x14ac:dyDescent="0.35">
      <c r="A1" s="12"/>
      <c r="B1" s="13" t="s">
        <v>401</v>
      </c>
      <c r="C1" s="292"/>
      <c r="D1" s="292"/>
      <c r="E1" s="292"/>
      <c r="F1" s="292"/>
      <c r="G1" s="292"/>
      <c r="H1" s="292"/>
      <c r="I1" s="294"/>
      <c r="J1" s="294"/>
      <c r="K1" s="294"/>
      <c r="L1" s="294"/>
      <c r="M1" s="294"/>
      <c r="N1" s="294"/>
      <c r="O1" s="294"/>
      <c r="P1" s="294"/>
      <c r="Q1" s="294"/>
      <c r="R1" s="294"/>
      <c r="S1" s="294"/>
    </row>
    <row r="2" spans="1:19" s="15" customFormat="1" x14ac:dyDescent="0.35">
      <c r="A2" s="12"/>
      <c r="B2" s="13" t="s">
        <v>658</v>
      </c>
      <c r="C2" s="292"/>
      <c r="D2" s="292"/>
      <c r="E2" s="292"/>
      <c r="F2" s="292"/>
      <c r="G2" s="292"/>
      <c r="H2" s="292"/>
      <c r="I2" s="294"/>
      <c r="J2" s="294"/>
      <c r="K2" s="294"/>
      <c r="L2" s="294"/>
      <c r="M2" s="294"/>
      <c r="N2" s="294"/>
      <c r="O2" s="294"/>
      <c r="P2" s="294"/>
      <c r="Q2" s="294"/>
      <c r="R2" s="294"/>
      <c r="S2" s="294"/>
    </row>
    <row r="3" spans="1:19" ht="58" x14ac:dyDescent="0.35">
      <c r="B3" s="322" t="s">
        <v>374</v>
      </c>
      <c r="C3" s="322" t="s">
        <v>372</v>
      </c>
      <c r="D3" s="323" t="s">
        <v>373</v>
      </c>
      <c r="E3" s="323" t="s">
        <v>375</v>
      </c>
      <c r="F3" s="323" t="s">
        <v>376</v>
      </c>
      <c r="G3" s="323" t="s">
        <v>377</v>
      </c>
      <c r="H3" s="323" t="s">
        <v>378</v>
      </c>
      <c r="I3" s="323" t="s">
        <v>379</v>
      </c>
      <c r="J3" s="323" t="s">
        <v>380</v>
      </c>
      <c r="K3" s="323" t="s">
        <v>643</v>
      </c>
      <c r="L3" s="323" t="s">
        <v>644</v>
      </c>
      <c r="M3" s="323" t="s">
        <v>645</v>
      </c>
      <c r="N3" s="323" t="s">
        <v>646</v>
      </c>
    </row>
    <row r="4" spans="1:19" x14ac:dyDescent="0.35">
      <c r="B4" s="3"/>
      <c r="C4" s="3"/>
      <c r="D4" s="3"/>
      <c r="E4" s="3"/>
      <c r="F4" s="3"/>
      <c r="G4" s="3"/>
      <c r="H4" s="3"/>
      <c r="I4" s="3"/>
      <c r="J4" s="3"/>
      <c r="K4" s="3"/>
      <c r="L4" s="3"/>
      <c r="M4" s="3"/>
      <c r="N4" s="3"/>
    </row>
    <row r="5" spans="1:19" x14ac:dyDescent="0.35">
      <c r="B5" s="3"/>
      <c r="C5" s="3"/>
      <c r="D5" s="3"/>
      <c r="E5" s="3"/>
      <c r="F5" s="3"/>
      <c r="G5" s="3"/>
      <c r="H5" s="3"/>
      <c r="I5" s="3"/>
      <c r="J5" s="3"/>
      <c r="K5" s="3"/>
      <c r="L5" s="3"/>
      <c r="M5" s="3"/>
      <c r="N5" s="3"/>
    </row>
    <row r="6" spans="1:19" x14ac:dyDescent="0.35">
      <c r="B6" s="3"/>
      <c r="C6" s="3"/>
      <c r="D6" s="3"/>
      <c r="E6" s="3"/>
      <c r="F6" s="3"/>
      <c r="G6" s="3"/>
      <c r="H6" s="3"/>
      <c r="I6" s="3"/>
      <c r="J6" s="3"/>
      <c r="K6" s="3"/>
      <c r="L6" s="3"/>
      <c r="M6" s="3"/>
      <c r="N6" s="3"/>
    </row>
    <row r="7" spans="1:19" x14ac:dyDescent="0.35">
      <c r="B7" s="3"/>
      <c r="C7" s="3"/>
      <c r="D7" s="3"/>
      <c r="E7" s="3"/>
      <c r="F7" s="3"/>
      <c r="G7" s="3"/>
      <c r="H7" s="3"/>
      <c r="I7" s="3"/>
      <c r="J7" s="3"/>
      <c r="K7" s="3"/>
      <c r="L7" s="3"/>
      <c r="M7" s="3"/>
      <c r="N7" s="3"/>
    </row>
    <row r="8" spans="1:19" x14ac:dyDescent="0.35">
      <c r="B8" s="3"/>
      <c r="C8" s="3"/>
      <c r="D8" s="3"/>
      <c r="E8" s="3"/>
      <c r="F8" s="3"/>
      <c r="G8" s="3"/>
      <c r="H8" s="3"/>
      <c r="I8" s="3"/>
      <c r="J8" s="3"/>
      <c r="K8" s="3"/>
      <c r="L8" s="3"/>
      <c r="M8" s="3"/>
      <c r="N8" s="3"/>
    </row>
    <row r="9" spans="1:19" x14ac:dyDescent="0.35">
      <c r="B9" s="3"/>
      <c r="C9" s="3"/>
      <c r="D9" s="3"/>
      <c r="E9" s="3"/>
      <c r="F9" s="3"/>
      <c r="G9" s="3"/>
      <c r="H9" s="3"/>
      <c r="I9" s="3"/>
      <c r="J9" s="3"/>
      <c r="K9" s="3"/>
      <c r="L9" s="3"/>
      <c r="M9" s="3"/>
      <c r="N9" s="3"/>
    </row>
    <row r="10" spans="1:19" x14ac:dyDescent="0.35">
      <c r="B10" s="3"/>
      <c r="C10" s="3"/>
      <c r="D10" s="3"/>
      <c r="E10" s="3"/>
      <c r="F10" s="3"/>
      <c r="G10" s="3"/>
      <c r="H10" s="3"/>
      <c r="I10" s="3"/>
      <c r="J10" s="3"/>
      <c r="K10" s="3"/>
      <c r="L10" s="3"/>
      <c r="M10" s="3"/>
      <c r="N10" s="3"/>
    </row>
    <row r="11" spans="1:19" x14ac:dyDescent="0.35">
      <c r="B11" s="3"/>
      <c r="C11" s="3"/>
      <c r="D11" s="3"/>
      <c r="E11" s="3"/>
      <c r="F11" s="3"/>
      <c r="G11" s="3"/>
      <c r="H11" s="3"/>
      <c r="I11" s="3"/>
      <c r="J11" s="3"/>
      <c r="K11" s="3"/>
      <c r="L11" s="3"/>
      <c r="M11" s="3"/>
      <c r="N11" s="3"/>
    </row>
    <row r="12" spans="1:19" x14ac:dyDescent="0.35">
      <c r="B12" s="3"/>
      <c r="C12" s="3"/>
      <c r="D12" s="3"/>
      <c r="E12" s="3"/>
      <c r="F12" s="3"/>
      <c r="G12" s="3"/>
      <c r="H12" s="3"/>
      <c r="I12" s="3"/>
      <c r="J12" s="3"/>
      <c r="K12" s="3"/>
      <c r="L12" s="3"/>
      <c r="M12" s="3"/>
      <c r="N12" s="3"/>
    </row>
    <row r="13" spans="1:19" x14ac:dyDescent="0.35">
      <c r="B13" s="3"/>
      <c r="C13" s="3"/>
      <c r="D13" s="3"/>
      <c r="E13" s="3"/>
      <c r="F13" s="3"/>
      <c r="G13" s="3"/>
      <c r="H13" s="3"/>
      <c r="I13" s="3"/>
      <c r="J13" s="3"/>
      <c r="K13" s="3"/>
      <c r="L13" s="3"/>
      <c r="M13" s="3"/>
      <c r="N13" s="3"/>
    </row>
    <row r="14" spans="1:19" x14ac:dyDescent="0.35">
      <c r="B14" s="3"/>
      <c r="C14" s="3"/>
      <c r="D14" s="3"/>
      <c r="E14" s="3"/>
      <c r="F14" s="3"/>
      <c r="G14" s="3"/>
      <c r="H14" s="3"/>
      <c r="I14" s="3"/>
      <c r="J14" s="3"/>
      <c r="K14" s="3"/>
      <c r="L14" s="3"/>
      <c r="M14" s="3"/>
      <c r="N14" s="3"/>
    </row>
    <row r="15" spans="1:19" x14ac:dyDescent="0.35">
      <c r="B15" s="3"/>
      <c r="C15" s="3"/>
      <c r="D15" s="3"/>
      <c r="E15" s="3"/>
      <c r="F15" s="3"/>
      <c r="G15" s="3"/>
      <c r="H15" s="3"/>
      <c r="I15" s="3"/>
      <c r="J15" s="3"/>
      <c r="K15" s="3"/>
      <c r="L15" s="3"/>
      <c r="M15" s="3"/>
      <c r="N15" s="3"/>
    </row>
    <row r="16" spans="1:19" x14ac:dyDescent="0.35">
      <c r="B16" s="3"/>
      <c r="C16" s="3"/>
      <c r="D16" s="3"/>
      <c r="E16" s="3"/>
      <c r="F16" s="3"/>
      <c r="G16" s="3"/>
      <c r="H16" s="3"/>
      <c r="I16" s="3"/>
      <c r="J16" s="3"/>
      <c r="K16" s="3"/>
      <c r="L16" s="3"/>
      <c r="M16" s="3"/>
      <c r="N16" s="3"/>
    </row>
    <row r="17" spans="2:14" x14ac:dyDescent="0.35">
      <c r="B17" s="3"/>
      <c r="C17" s="3"/>
      <c r="D17" s="3"/>
      <c r="E17" s="3"/>
      <c r="F17" s="3"/>
      <c r="G17" s="3"/>
      <c r="H17" s="3"/>
      <c r="I17" s="3"/>
      <c r="J17" s="3"/>
      <c r="K17" s="3"/>
      <c r="L17" s="3"/>
      <c r="M17" s="3"/>
      <c r="N17" s="3"/>
    </row>
    <row r="18" spans="2:14" x14ac:dyDescent="0.35">
      <c r="B18" s="3"/>
      <c r="C18" s="3"/>
      <c r="D18" s="3"/>
      <c r="E18" s="3"/>
      <c r="F18" s="3"/>
      <c r="G18" s="3"/>
      <c r="H18" s="3"/>
      <c r="I18" s="3"/>
      <c r="J18" s="3"/>
      <c r="K18" s="3"/>
      <c r="L18" s="3"/>
      <c r="M18" s="3"/>
      <c r="N18" s="3"/>
    </row>
    <row r="19" spans="2:14" x14ac:dyDescent="0.35">
      <c r="B19" s="3"/>
      <c r="C19" s="3"/>
      <c r="D19" s="3"/>
      <c r="E19" s="3"/>
      <c r="F19" s="3"/>
      <c r="G19" s="3"/>
      <c r="H19" s="3"/>
      <c r="I19" s="3"/>
      <c r="J19" s="3"/>
      <c r="K19" s="3"/>
      <c r="L19" s="3"/>
      <c r="M19" s="3"/>
      <c r="N19" s="3"/>
    </row>
    <row r="20" spans="2:14" x14ac:dyDescent="0.35">
      <c r="B20" s="3"/>
      <c r="C20" s="3"/>
      <c r="D20" s="3"/>
      <c r="E20" s="3"/>
      <c r="F20" s="3"/>
      <c r="G20" s="3"/>
      <c r="H20" s="3"/>
      <c r="I20" s="3"/>
      <c r="J20" s="3"/>
      <c r="K20" s="3"/>
      <c r="L20" s="3"/>
      <c r="M20" s="3"/>
      <c r="N20" s="3"/>
    </row>
  </sheetData>
  <dataValidations count="1">
    <dataValidation type="list" allowBlank="1" showInputMessage="1" showErrorMessage="1" sqref="B4:C20" xr:uid="{00000000-0002-0000-1500-000000000000}">
      <formula1>#REF!</formula1>
    </dataValidation>
  </dataValidation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C13"/>
  <sheetViews>
    <sheetView workbookViewId="0">
      <selection activeCell="A11" sqref="A11"/>
    </sheetView>
  </sheetViews>
  <sheetFormatPr defaultRowHeight="14.5" x14ac:dyDescent="0.35"/>
  <cols>
    <col min="1" max="2" width="46.81640625" bestFit="1" customWidth="1"/>
    <col min="3" max="3" width="56.81640625" customWidth="1"/>
  </cols>
  <sheetData>
    <row r="1" spans="1:3" x14ac:dyDescent="0.35">
      <c r="A1" s="322" t="s">
        <v>372</v>
      </c>
      <c r="B1" s="322" t="s">
        <v>373</v>
      </c>
      <c r="C1" s="322" t="s">
        <v>380</v>
      </c>
    </row>
    <row r="2" spans="1:3" x14ac:dyDescent="0.35">
      <c r="A2" t="s">
        <v>449</v>
      </c>
      <c r="B2" t="s">
        <v>449</v>
      </c>
      <c r="C2" t="s">
        <v>454</v>
      </c>
    </row>
    <row r="3" spans="1:3" x14ac:dyDescent="0.35">
      <c r="A3" t="s">
        <v>450</v>
      </c>
      <c r="B3" t="s">
        <v>450</v>
      </c>
      <c r="C3" t="s">
        <v>463</v>
      </c>
    </row>
    <row r="4" spans="1:3" x14ac:dyDescent="0.35">
      <c r="A4" t="s">
        <v>465</v>
      </c>
      <c r="B4" t="s">
        <v>465</v>
      </c>
      <c r="C4" t="s">
        <v>461</v>
      </c>
    </row>
    <row r="5" spans="1:3" x14ac:dyDescent="0.35">
      <c r="A5" t="s">
        <v>448</v>
      </c>
      <c r="B5" t="s">
        <v>448</v>
      </c>
      <c r="C5" t="s">
        <v>462</v>
      </c>
    </row>
    <row r="6" spans="1:3" x14ac:dyDescent="0.35">
      <c r="A6" t="s">
        <v>447</v>
      </c>
      <c r="B6" t="s">
        <v>447</v>
      </c>
      <c r="C6" t="s">
        <v>453</v>
      </c>
    </row>
    <row r="7" spans="1:3" x14ac:dyDescent="0.35">
      <c r="A7" t="s">
        <v>451</v>
      </c>
      <c r="B7" t="s">
        <v>451</v>
      </c>
      <c r="C7" t="s">
        <v>458</v>
      </c>
    </row>
    <row r="8" spans="1:3" x14ac:dyDescent="0.35">
      <c r="A8" t="s">
        <v>464</v>
      </c>
      <c r="B8" t="s">
        <v>464</v>
      </c>
      <c r="C8" t="s">
        <v>457</v>
      </c>
    </row>
    <row r="9" spans="1:3" x14ac:dyDescent="0.35">
      <c r="A9" t="s">
        <v>452</v>
      </c>
      <c r="B9" t="s">
        <v>452</v>
      </c>
      <c r="C9" t="s">
        <v>459</v>
      </c>
    </row>
    <row r="10" spans="1:3" x14ac:dyDescent="0.35">
      <c r="A10" t="s">
        <v>300</v>
      </c>
      <c r="B10" t="s">
        <v>300</v>
      </c>
      <c r="C10" t="s">
        <v>455</v>
      </c>
    </row>
    <row r="11" spans="1:3" x14ac:dyDescent="0.35">
      <c r="A11" t="s">
        <v>446</v>
      </c>
      <c r="B11" t="s">
        <v>446</v>
      </c>
      <c r="C11" t="s">
        <v>456</v>
      </c>
    </row>
    <row r="12" spans="1:3" x14ac:dyDescent="0.35">
      <c r="A12" t="s">
        <v>4</v>
      </c>
      <c r="B12" t="s">
        <v>4</v>
      </c>
      <c r="C12" t="s">
        <v>460</v>
      </c>
    </row>
    <row r="13" spans="1:3" x14ac:dyDescent="0.35">
      <c r="C13" t="s">
        <v>4</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211"/>
  <sheetViews>
    <sheetView workbookViewId="0">
      <selection activeCell="F5" sqref="F5"/>
    </sheetView>
  </sheetViews>
  <sheetFormatPr defaultColWidth="9.1796875" defaultRowHeight="14.5" x14ac:dyDescent="0.35"/>
  <cols>
    <col min="1" max="1" width="9.1796875" style="12"/>
    <col min="2" max="2" width="11.81640625" style="267" bestFit="1" customWidth="1"/>
    <col min="3" max="3" width="8.81640625" style="267" bestFit="1" customWidth="1"/>
    <col min="4" max="4" width="8.453125" style="267" bestFit="1" customWidth="1"/>
    <col min="5" max="5" width="9.1796875" style="267"/>
    <col min="6" max="6" width="12.54296875" style="267" bestFit="1" customWidth="1"/>
    <col min="7" max="16384" width="9.1796875" style="267"/>
  </cols>
  <sheetData>
    <row r="1" spans="1:10" s="15" customFormat="1" x14ac:dyDescent="0.35">
      <c r="A1" s="12"/>
      <c r="B1" s="13" t="s">
        <v>401</v>
      </c>
      <c r="C1" s="294"/>
      <c r="D1" s="294"/>
      <c r="E1" s="294"/>
      <c r="F1" s="294"/>
      <c r="G1" s="294"/>
      <c r="H1" s="294"/>
      <c r="I1" s="294"/>
      <c r="J1" s="294"/>
    </row>
    <row r="2" spans="1:10" s="15" customFormat="1" x14ac:dyDescent="0.35">
      <c r="A2" s="12"/>
      <c r="B2" s="13" t="s">
        <v>402</v>
      </c>
      <c r="C2" s="294"/>
      <c r="D2" s="294"/>
      <c r="E2" s="294"/>
      <c r="F2" s="294"/>
      <c r="G2" s="294"/>
      <c r="H2" s="294"/>
      <c r="I2" s="294"/>
      <c r="J2" s="294"/>
    </row>
    <row r="3" spans="1:10" x14ac:dyDescent="0.35">
      <c r="B3" s="337" t="s">
        <v>364</v>
      </c>
      <c r="C3" s="337" t="s">
        <v>45</v>
      </c>
      <c r="D3" s="337" t="s">
        <v>365</v>
      </c>
      <c r="E3" s="337" t="s">
        <v>366</v>
      </c>
      <c r="F3" s="337" t="s">
        <v>367</v>
      </c>
    </row>
    <row r="4" spans="1:10" x14ac:dyDescent="0.35">
      <c r="B4" s="3"/>
      <c r="C4" s="3"/>
      <c r="D4" s="3"/>
      <c r="E4" s="3"/>
      <c r="F4" s="3"/>
    </row>
    <row r="5" spans="1:10" x14ac:dyDescent="0.35">
      <c r="B5" s="3"/>
      <c r="C5" s="3"/>
      <c r="D5" s="3"/>
      <c r="E5" s="3"/>
      <c r="F5" s="3"/>
    </row>
    <row r="6" spans="1:10" x14ac:dyDescent="0.35">
      <c r="B6" s="3"/>
      <c r="C6" s="3"/>
      <c r="D6" s="3"/>
      <c r="E6" s="3"/>
      <c r="F6" s="3"/>
    </row>
    <row r="7" spans="1:10" x14ac:dyDescent="0.35">
      <c r="B7" s="3"/>
      <c r="C7" s="3"/>
      <c r="D7" s="3"/>
      <c r="E7" s="3"/>
      <c r="F7" s="3"/>
    </row>
    <row r="8" spans="1:10" x14ac:dyDescent="0.35">
      <c r="B8" s="3"/>
      <c r="C8" s="3"/>
      <c r="D8" s="3"/>
      <c r="E8" s="3"/>
      <c r="F8" s="3"/>
      <c r="G8"/>
      <c r="H8"/>
    </row>
    <row r="9" spans="1:10" x14ac:dyDescent="0.35">
      <c r="B9" s="3"/>
      <c r="C9" s="3"/>
      <c r="D9" s="3"/>
      <c r="E9" s="3"/>
      <c r="F9" s="3"/>
      <c r="G9"/>
      <c r="H9"/>
    </row>
    <row r="10" spans="1:10" x14ac:dyDescent="0.35">
      <c r="B10" s="3"/>
      <c r="C10" s="3"/>
      <c r="D10" s="3"/>
      <c r="E10" s="3"/>
      <c r="F10" s="3"/>
      <c r="G10"/>
      <c r="H10"/>
    </row>
    <row r="11" spans="1:10" x14ac:dyDescent="0.35">
      <c r="B11" s="3"/>
      <c r="C11" s="3"/>
      <c r="D11" s="3"/>
      <c r="E11" s="3"/>
      <c r="F11" s="3"/>
      <c r="G11"/>
      <c r="H11"/>
    </row>
    <row r="12" spans="1:10" x14ac:dyDescent="0.35">
      <c r="B12" s="3"/>
      <c r="C12" s="3"/>
      <c r="D12" s="3"/>
      <c r="E12" s="3"/>
      <c r="F12" s="3"/>
      <c r="G12"/>
      <c r="H12"/>
    </row>
    <row r="13" spans="1:10" x14ac:dyDescent="0.35">
      <c r="B13" s="3"/>
      <c r="C13" s="3"/>
      <c r="D13" s="3"/>
      <c r="E13" s="3"/>
      <c r="F13" s="3"/>
      <c r="G13"/>
      <c r="H13"/>
    </row>
    <row r="14" spans="1:10" x14ac:dyDescent="0.35">
      <c r="B14" s="3"/>
      <c r="C14" s="3"/>
      <c r="D14" s="3"/>
      <c r="E14" s="3"/>
      <c r="F14" s="3"/>
      <c r="G14"/>
      <c r="H14"/>
    </row>
    <row r="15" spans="1:10" x14ac:dyDescent="0.35">
      <c r="B15" s="3"/>
      <c r="C15" s="3"/>
      <c r="D15" s="3"/>
      <c r="E15" s="3"/>
      <c r="F15" s="3"/>
      <c r="G15"/>
      <c r="H15"/>
    </row>
    <row r="16" spans="1:10" x14ac:dyDescent="0.35">
      <c r="B16" s="3"/>
      <c r="C16" s="3"/>
      <c r="D16" s="3"/>
      <c r="E16" s="3"/>
      <c r="F16" s="3"/>
      <c r="G16"/>
      <c r="H16"/>
    </row>
    <row r="17" spans="2:8" x14ac:dyDescent="0.35">
      <c r="B17" s="3"/>
      <c r="C17" s="3"/>
      <c r="D17" s="3"/>
      <c r="E17" s="3"/>
      <c r="F17" s="3"/>
      <c r="G17"/>
      <c r="H17"/>
    </row>
    <row r="18" spans="2:8" x14ac:dyDescent="0.35">
      <c r="B18" s="3"/>
      <c r="C18" s="3"/>
      <c r="D18" s="3"/>
      <c r="E18" s="3"/>
      <c r="F18" s="3"/>
      <c r="G18"/>
      <c r="H18"/>
    </row>
    <row r="19" spans="2:8" x14ac:dyDescent="0.35">
      <c r="B19" s="3"/>
      <c r="C19" s="3"/>
      <c r="D19" s="3"/>
      <c r="E19" s="3"/>
      <c r="F19" s="3"/>
      <c r="G19"/>
      <c r="H19"/>
    </row>
    <row r="20" spans="2:8" x14ac:dyDescent="0.35">
      <c r="B20" s="3"/>
      <c r="C20" s="3"/>
      <c r="D20" s="3"/>
      <c r="E20" s="3"/>
      <c r="F20" s="3"/>
      <c r="G20"/>
      <c r="H20"/>
    </row>
    <row r="21" spans="2:8" x14ac:dyDescent="0.35">
      <c r="B21" s="3"/>
      <c r="C21" s="3"/>
      <c r="D21" s="3"/>
      <c r="E21" s="3"/>
      <c r="F21" s="3"/>
      <c r="G21"/>
      <c r="H21"/>
    </row>
    <row r="22" spans="2:8" x14ac:dyDescent="0.35">
      <c r="B22" s="3"/>
      <c r="C22" s="3"/>
      <c r="D22" s="3"/>
      <c r="E22" s="3"/>
      <c r="F22" s="3"/>
      <c r="G22"/>
      <c r="H22"/>
    </row>
    <row r="23" spans="2:8" x14ac:dyDescent="0.35">
      <c r="B23" s="3"/>
      <c r="C23" s="3"/>
      <c r="D23" s="3"/>
      <c r="E23" s="3"/>
      <c r="F23" s="3"/>
      <c r="G23"/>
      <c r="H23"/>
    </row>
    <row r="24" spans="2:8" x14ac:dyDescent="0.35">
      <c r="B24" s="3"/>
      <c r="C24" s="3"/>
      <c r="D24" s="3"/>
      <c r="E24" s="3"/>
      <c r="F24" s="3"/>
      <c r="G24"/>
      <c r="H24"/>
    </row>
    <row r="25" spans="2:8" x14ac:dyDescent="0.35">
      <c r="B25" s="3"/>
      <c r="C25" s="3"/>
      <c r="D25" s="3"/>
      <c r="E25" s="3"/>
      <c r="F25" s="3"/>
      <c r="G25"/>
      <c r="H25"/>
    </row>
    <row r="26" spans="2:8" x14ac:dyDescent="0.35">
      <c r="B26" s="3"/>
      <c r="C26" s="3"/>
      <c r="D26" s="3"/>
      <c r="E26" s="3"/>
      <c r="F26" s="3"/>
    </row>
    <row r="27" spans="2:8" x14ac:dyDescent="0.35">
      <c r="B27" s="3"/>
      <c r="C27" s="3"/>
      <c r="D27" s="3"/>
      <c r="E27" s="3"/>
      <c r="F27" s="3"/>
    </row>
    <row r="28" spans="2:8" x14ac:dyDescent="0.35">
      <c r="B28" s="3"/>
      <c r="C28" s="3"/>
      <c r="D28" s="3"/>
      <c r="E28" s="3"/>
      <c r="F28" s="3"/>
    </row>
    <row r="29" spans="2:8" x14ac:dyDescent="0.35">
      <c r="B29" s="3"/>
      <c r="C29" s="3"/>
      <c r="D29" s="3"/>
      <c r="E29" s="3"/>
      <c r="F29" s="3"/>
    </row>
    <row r="30" spans="2:8" x14ac:dyDescent="0.35">
      <c r="B30" s="3"/>
      <c r="C30" s="3"/>
      <c r="D30" s="3"/>
      <c r="E30" s="3"/>
      <c r="F30" s="3"/>
    </row>
    <row r="31" spans="2:8" x14ac:dyDescent="0.35">
      <c r="B31" s="3"/>
      <c r="C31" s="3"/>
      <c r="D31" s="3"/>
      <c r="E31" s="3"/>
      <c r="F31" s="3"/>
    </row>
    <row r="32" spans="2:8" x14ac:dyDescent="0.35">
      <c r="B32" s="3"/>
      <c r="C32" s="3"/>
      <c r="D32" s="3"/>
      <c r="E32" s="3"/>
      <c r="F32" s="3"/>
    </row>
    <row r="33" spans="2:6" x14ac:dyDescent="0.35">
      <c r="B33" s="3"/>
      <c r="C33" s="3"/>
      <c r="D33" s="3"/>
      <c r="E33" s="3"/>
      <c r="F33" s="3"/>
    </row>
    <row r="34" spans="2:6" x14ac:dyDescent="0.35">
      <c r="B34" s="3"/>
      <c r="C34" s="3"/>
      <c r="D34" s="3"/>
      <c r="E34" s="3"/>
      <c r="F34" s="3"/>
    </row>
    <row r="35" spans="2:6" x14ac:dyDescent="0.35">
      <c r="B35" s="3"/>
      <c r="C35" s="3"/>
      <c r="D35" s="3"/>
      <c r="E35" s="3"/>
      <c r="F35" s="3"/>
    </row>
    <row r="36" spans="2:6" x14ac:dyDescent="0.35">
      <c r="B36" s="3"/>
      <c r="C36" s="3"/>
      <c r="D36" s="3"/>
      <c r="E36" s="3"/>
      <c r="F36" s="3"/>
    </row>
    <row r="37" spans="2:6" x14ac:dyDescent="0.35">
      <c r="B37" s="3"/>
      <c r="C37" s="3"/>
      <c r="D37" s="3"/>
      <c r="E37" s="3"/>
      <c r="F37" s="3"/>
    </row>
    <row r="38" spans="2:6" x14ac:dyDescent="0.35">
      <c r="B38" s="3"/>
      <c r="C38" s="3"/>
      <c r="D38" s="3"/>
      <c r="E38" s="3"/>
      <c r="F38" s="3"/>
    </row>
    <row r="39" spans="2:6" x14ac:dyDescent="0.35">
      <c r="B39" s="3"/>
      <c r="C39" s="3"/>
      <c r="D39" s="3"/>
      <c r="E39" s="3"/>
      <c r="F39" s="3"/>
    </row>
    <row r="40" spans="2:6" x14ac:dyDescent="0.35">
      <c r="B40" s="3"/>
      <c r="C40" s="3"/>
      <c r="D40" s="3"/>
      <c r="E40" s="3"/>
      <c r="F40" s="3"/>
    </row>
    <row r="41" spans="2:6" x14ac:dyDescent="0.35">
      <c r="B41" s="3"/>
      <c r="C41" s="3"/>
      <c r="D41" s="3"/>
      <c r="E41" s="3"/>
      <c r="F41" s="3"/>
    </row>
    <row r="42" spans="2:6" x14ac:dyDescent="0.35">
      <c r="B42" s="3"/>
      <c r="C42" s="3"/>
      <c r="D42" s="3"/>
      <c r="E42" s="3"/>
      <c r="F42" s="3"/>
    </row>
    <row r="43" spans="2:6" x14ac:dyDescent="0.35">
      <c r="B43" s="3"/>
      <c r="C43" s="3"/>
      <c r="D43" s="3"/>
      <c r="E43" s="3"/>
      <c r="F43" s="3"/>
    </row>
    <row r="44" spans="2:6" x14ac:dyDescent="0.35">
      <c r="B44" s="3"/>
      <c r="C44" s="3"/>
      <c r="D44" s="3"/>
      <c r="E44" s="3"/>
      <c r="F44" s="3"/>
    </row>
    <row r="45" spans="2:6" x14ac:dyDescent="0.35">
      <c r="B45" s="3"/>
      <c r="C45" s="3"/>
      <c r="D45" s="3"/>
      <c r="E45" s="3"/>
      <c r="F45" s="3"/>
    </row>
    <row r="46" spans="2:6" x14ac:dyDescent="0.35">
      <c r="B46" s="3"/>
      <c r="C46" s="3"/>
      <c r="D46" s="3"/>
      <c r="E46" s="3"/>
      <c r="F46" s="3"/>
    </row>
    <row r="47" spans="2:6" x14ac:dyDescent="0.35">
      <c r="B47" s="3"/>
      <c r="C47" s="3"/>
      <c r="D47" s="3"/>
      <c r="E47" s="3"/>
      <c r="F47" s="3"/>
    </row>
    <row r="48" spans="2:6" x14ac:dyDescent="0.35">
      <c r="B48" s="3"/>
      <c r="C48" s="3"/>
      <c r="D48" s="3"/>
      <c r="E48" s="3"/>
      <c r="F48" s="3"/>
    </row>
    <row r="49" spans="2:6" x14ac:dyDescent="0.35">
      <c r="B49" s="3"/>
      <c r="C49" s="3"/>
      <c r="D49" s="3"/>
      <c r="E49" s="3"/>
      <c r="F49" s="3"/>
    </row>
    <row r="50" spans="2:6" x14ac:dyDescent="0.35">
      <c r="B50" s="3"/>
      <c r="C50" s="3"/>
      <c r="D50" s="3"/>
      <c r="E50" s="3"/>
      <c r="F50" s="3"/>
    </row>
    <row r="51" spans="2:6" x14ac:dyDescent="0.35">
      <c r="B51" s="3"/>
      <c r="C51" s="3"/>
      <c r="D51" s="3"/>
      <c r="E51" s="3"/>
      <c r="F51" s="3"/>
    </row>
    <row r="52" spans="2:6" x14ac:dyDescent="0.35">
      <c r="B52" s="3"/>
      <c r="C52" s="3"/>
      <c r="D52" s="3"/>
      <c r="E52" s="3"/>
      <c r="F52" s="3"/>
    </row>
    <row r="53" spans="2:6" x14ac:dyDescent="0.35">
      <c r="B53" s="3"/>
      <c r="C53" s="3"/>
      <c r="D53" s="3"/>
      <c r="E53" s="3"/>
      <c r="F53" s="3"/>
    </row>
    <row r="54" spans="2:6" x14ac:dyDescent="0.35">
      <c r="B54" s="3"/>
      <c r="C54" s="3"/>
      <c r="D54" s="3"/>
      <c r="E54" s="3"/>
      <c r="F54" s="3"/>
    </row>
    <row r="55" spans="2:6" x14ac:dyDescent="0.35">
      <c r="B55" s="3"/>
      <c r="C55" s="3"/>
      <c r="D55" s="3"/>
      <c r="E55" s="3"/>
      <c r="F55" s="3"/>
    </row>
    <row r="56" spans="2:6" x14ac:dyDescent="0.35">
      <c r="B56" s="3"/>
      <c r="C56" s="3"/>
      <c r="D56" s="3"/>
      <c r="E56" s="3"/>
      <c r="F56" s="3"/>
    </row>
    <row r="57" spans="2:6" x14ac:dyDescent="0.35">
      <c r="B57" s="3"/>
      <c r="C57" s="3"/>
      <c r="D57" s="3"/>
      <c r="E57" s="3"/>
      <c r="F57" s="3"/>
    </row>
    <row r="58" spans="2:6" x14ac:dyDescent="0.35">
      <c r="B58" s="3"/>
      <c r="C58" s="3"/>
      <c r="D58" s="3"/>
      <c r="E58" s="3"/>
      <c r="F58" s="3"/>
    </row>
    <row r="59" spans="2:6" x14ac:dyDescent="0.35">
      <c r="B59" s="3"/>
      <c r="C59" s="3"/>
      <c r="D59" s="3"/>
      <c r="E59" s="3"/>
      <c r="F59" s="3"/>
    </row>
    <row r="60" spans="2:6" x14ac:dyDescent="0.35">
      <c r="B60" s="3"/>
      <c r="C60" s="3"/>
      <c r="D60" s="3"/>
      <c r="E60" s="3"/>
      <c r="F60" s="3"/>
    </row>
    <row r="61" spans="2:6" x14ac:dyDescent="0.35">
      <c r="B61" s="3"/>
      <c r="C61" s="3"/>
      <c r="D61" s="3"/>
      <c r="E61" s="3"/>
      <c r="F61" s="3"/>
    </row>
    <row r="62" spans="2:6" x14ac:dyDescent="0.35">
      <c r="B62" s="3"/>
      <c r="C62" s="3"/>
      <c r="D62" s="3"/>
      <c r="E62" s="3"/>
      <c r="F62" s="3"/>
    </row>
    <row r="63" spans="2:6" x14ac:dyDescent="0.35">
      <c r="B63" s="3"/>
      <c r="C63" s="3"/>
      <c r="D63" s="3"/>
      <c r="E63" s="3"/>
      <c r="F63" s="3"/>
    </row>
    <row r="64" spans="2:6" x14ac:dyDescent="0.35">
      <c r="B64" s="3"/>
      <c r="C64" s="3"/>
      <c r="D64" s="3"/>
      <c r="E64" s="3"/>
      <c r="F64" s="3"/>
    </row>
    <row r="65" spans="2:6" x14ac:dyDescent="0.35">
      <c r="B65" s="3"/>
      <c r="C65" s="3"/>
      <c r="D65" s="3"/>
      <c r="E65" s="3"/>
      <c r="F65" s="3"/>
    </row>
    <row r="66" spans="2:6" x14ac:dyDescent="0.35">
      <c r="B66" s="3"/>
      <c r="C66" s="3"/>
      <c r="D66" s="3"/>
      <c r="E66" s="3"/>
      <c r="F66" s="3"/>
    </row>
    <row r="67" spans="2:6" x14ac:dyDescent="0.35">
      <c r="B67" s="3"/>
      <c r="C67" s="3"/>
      <c r="D67" s="3"/>
      <c r="E67" s="3"/>
      <c r="F67" s="3"/>
    </row>
    <row r="68" spans="2:6" x14ac:dyDescent="0.35">
      <c r="B68" s="3"/>
      <c r="C68" s="3"/>
      <c r="D68" s="3"/>
      <c r="E68" s="3"/>
      <c r="F68" s="3"/>
    </row>
    <row r="69" spans="2:6" x14ac:dyDescent="0.35">
      <c r="B69" s="3"/>
      <c r="C69" s="3"/>
      <c r="D69" s="3"/>
      <c r="E69" s="3"/>
      <c r="F69" s="3"/>
    </row>
    <row r="70" spans="2:6" x14ac:dyDescent="0.35">
      <c r="B70" s="3"/>
      <c r="C70" s="3"/>
      <c r="D70" s="3"/>
      <c r="E70" s="3"/>
      <c r="F70" s="3"/>
    </row>
    <row r="71" spans="2:6" x14ac:dyDescent="0.35">
      <c r="B71" s="3"/>
      <c r="C71" s="3"/>
      <c r="D71" s="3"/>
      <c r="E71" s="3"/>
      <c r="F71" s="3"/>
    </row>
    <row r="72" spans="2:6" x14ac:dyDescent="0.35">
      <c r="B72" s="3"/>
      <c r="C72" s="3"/>
      <c r="D72" s="3"/>
      <c r="E72" s="3"/>
      <c r="F72" s="3"/>
    </row>
    <row r="73" spans="2:6" x14ac:dyDescent="0.35">
      <c r="B73" s="3"/>
      <c r="C73" s="3"/>
      <c r="D73" s="3"/>
      <c r="E73" s="3"/>
      <c r="F73" s="3"/>
    </row>
    <row r="74" spans="2:6" x14ac:dyDescent="0.35">
      <c r="B74" s="3"/>
      <c r="C74" s="3"/>
      <c r="D74" s="3"/>
      <c r="E74" s="3"/>
      <c r="F74" s="3"/>
    </row>
    <row r="75" spans="2:6" x14ac:dyDescent="0.35">
      <c r="B75" s="3"/>
      <c r="C75" s="3"/>
      <c r="D75" s="3"/>
      <c r="E75" s="3"/>
      <c r="F75" s="3"/>
    </row>
    <row r="76" spans="2:6" x14ac:dyDescent="0.35">
      <c r="B76" s="3"/>
      <c r="C76" s="3"/>
      <c r="D76" s="3"/>
      <c r="E76" s="3"/>
      <c r="F76" s="3"/>
    </row>
    <row r="77" spans="2:6" x14ac:dyDescent="0.35">
      <c r="B77" s="3"/>
      <c r="C77" s="3"/>
      <c r="D77" s="3"/>
      <c r="E77" s="3"/>
      <c r="F77" s="3"/>
    </row>
    <row r="78" spans="2:6" x14ac:dyDescent="0.35">
      <c r="B78" s="3"/>
      <c r="C78" s="3"/>
      <c r="D78" s="3"/>
      <c r="E78" s="3"/>
      <c r="F78" s="3"/>
    </row>
    <row r="79" spans="2:6" x14ac:dyDescent="0.35">
      <c r="B79" s="3"/>
      <c r="C79" s="3"/>
      <c r="D79" s="3"/>
      <c r="E79" s="3"/>
      <c r="F79" s="3"/>
    </row>
    <row r="80" spans="2:6" x14ac:dyDescent="0.35">
      <c r="B80" s="3"/>
      <c r="C80" s="3"/>
      <c r="D80" s="3"/>
      <c r="E80" s="3"/>
      <c r="F80" s="3"/>
    </row>
    <row r="81" spans="2:6" x14ac:dyDescent="0.35">
      <c r="B81" s="3"/>
      <c r="C81" s="3"/>
      <c r="D81" s="3"/>
      <c r="E81" s="3"/>
      <c r="F81" s="3"/>
    </row>
    <row r="82" spans="2:6" x14ac:dyDescent="0.35">
      <c r="B82" s="3"/>
      <c r="C82" s="3"/>
      <c r="D82" s="3"/>
      <c r="E82" s="3"/>
      <c r="F82" s="3"/>
    </row>
    <row r="83" spans="2:6" x14ac:dyDescent="0.35">
      <c r="B83" s="3"/>
      <c r="C83" s="3"/>
      <c r="D83" s="3"/>
      <c r="E83" s="3"/>
      <c r="F83" s="3"/>
    </row>
    <row r="84" spans="2:6" x14ac:dyDescent="0.35">
      <c r="B84" s="338"/>
      <c r="C84" s="3"/>
      <c r="D84" s="3"/>
      <c r="E84" s="338"/>
      <c r="F84" s="338"/>
    </row>
    <row r="85" spans="2:6" x14ac:dyDescent="0.35">
      <c r="B85" s="338"/>
      <c r="C85" s="3"/>
      <c r="D85" s="3"/>
      <c r="E85" s="338"/>
      <c r="F85" s="338"/>
    </row>
    <row r="86" spans="2:6" x14ac:dyDescent="0.35">
      <c r="B86" s="338"/>
      <c r="C86" s="3"/>
      <c r="D86" s="3"/>
      <c r="E86" s="338"/>
      <c r="F86" s="338"/>
    </row>
    <row r="87" spans="2:6" x14ac:dyDescent="0.35">
      <c r="B87" s="338"/>
      <c r="C87" s="3"/>
      <c r="D87" s="3"/>
      <c r="E87" s="338"/>
      <c r="F87" s="338"/>
    </row>
    <row r="88" spans="2:6" x14ac:dyDescent="0.35">
      <c r="B88" s="338"/>
      <c r="C88" s="3"/>
      <c r="D88" s="3"/>
      <c r="E88" s="338"/>
      <c r="F88" s="338"/>
    </row>
    <row r="89" spans="2:6" x14ac:dyDescent="0.35">
      <c r="B89" s="338"/>
      <c r="C89" s="3"/>
      <c r="D89" s="3"/>
      <c r="E89" s="338"/>
      <c r="F89" s="338"/>
    </row>
    <row r="90" spans="2:6" x14ac:dyDescent="0.35">
      <c r="B90" s="338"/>
      <c r="C90" s="3"/>
      <c r="D90" s="3"/>
      <c r="E90" s="338"/>
      <c r="F90" s="338"/>
    </row>
    <row r="91" spans="2:6" x14ac:dyDescent="0.35">
      <c r="B91" s="338"/>
      <c r="C91" s="3"/>
      <c r="D91" s="3"/>
      <c r="E91" s="338"/>
      <c r="F91" s="338"/>
    </row>
    <row r="92" spans="2:6" x14ac:dyDescent="0.35">
      <c r="B92" s="338"/>
      <c r="C92" s="3"/>
      <c r="D92" s="3"/>
      <c r="E92" s="338"/>
      <c r="F92" s="338"/>
    </row>
    <row r="93" spans="2:6" x14ac:dyDescent="0.35">
      <c r="B93" s="338"/>
      <c r="C93" s="3"/>
      <c r="D93" s="3"/>
      <c r="E93" s="338"/>
      <c r="F93" s="338"/>
    </row>
    <row r="94" spans="2:6" x14ac:dyDescent="0.35">
      <c r="B94" s="338"/>
      <c r="C94" s="3"/>
      <c r="D94" s="3"/>
      <c r="E94" s="338"/>
      <c r="F94" s="338"/>
    </row>
    <row r="95" spans="2:6" x14ac:dyDescent="0.35">
      <c r="B95" s="338"/>
      <c r="C95" s="3"/>
      <c r="D95" s="3"/>
      <c r="E95" s="338"/>
      <c r="F95" s="338"/>
    </row>
    <row r="96" spans="2:6" x14ac:dyDescent="0.35">
      <c r="B96" s="338"/>
      <c r="C96" s="3"/>
      <c r="D96" s="3"/>
      <c r="E96" s="338"/>
      <c r="F96" s="338"/>
    </row>
    <row r="97" spans="2:6" x14ac:dyDescent="0.35">
      <c r="B97" s="338"/>
      <c r="C97" s="3"/>
      <c r="D97" s="3"/>
      <c r="E97" s="338"/>
      <c r="F97" s="338"/>
    </row>
    <row r="98" spans="2:6" x14ac:dyDescent="0.35">
      <c r="B98" s="338"/>
      <c r="C98" s="3"/>
      <c r="D98" s="3"/>
      <c r="E98" s="338"/>
      <c r="F98" s="338"/>
    </row>
    <row r="99" spans="2:6" x14ac:dyDescent="0.35">
      <c r="B99" s="338"/>
      <c r="C99" s="3"/>
      <c r="D99" s="3"/>
      <c r="E99" s="338"/>
      <c r="F99" s="338"/>
    </row>
    <row r="100" spans="2:6" x14ac:dyDescent="0.35">
      <c r="B100" s="338"/>
      <c r="C100" s="3"/>
      <c r="D100" s="3"/>
      <c r="E100" s="338"/>
      <c r="F100" s="338"/>
    </row>
    <row r="101" spans="2:6" x14ac:dyDescent="0.35">
      <c r="B101" s="338"/>
      <c r="C101" s="3"/>
      <c r="D101" s="3"/>
      <c r="E101" s="338"/>
      <c r="F101" s="338"/>
    </row>
    <row r="102" spans="2:6" x14ac:dyDescent="0.35">
      <c r="B102" s="338"/>
      <c r="C102" s="3"/>
      <c r="D102" s="3"/>
      <c r="E102" s="338"/>
      <c r="F102" s="338"/>
    </row>
    <row r="103" spans="2:6" x14ac:dyDescent="0.35">
      <c r="B103" s="338"/>
      <c r="C103" s="3"/>
      <c r="D103" s="3"/>
      <c r="E103" s="338"/>
      <c r="F103" s="338"/>
    </row>
    <row r="104" spans="2:6" x14ac:dyDescent="0.35">
      <c r="B104" s="338"/>
      <c r="C104" s="3"/>
      <c r="D104" s="3"/>
      <c r="E104" s="338"/>
      <c r="F104" s="338"/>
    </row>
    <row r="105" spans="2:6" x14ac:dyDescent="0.35">
      <c r="B105" s="338"/>
      <c r="C105" s="3"/>
      <c r="D105" s="3"/>
      <c r="E105" s="338"/>
      <c r="F105" s="338"/>
    </row>
    <row r="106" spans="2:6" x14ac:dyDescent="0.35">
      <c r="B106" s="338"/>
      <c r="C106" s="3"/>
      <c r="D106" s="3"/>
      <c r="E106" s="338"/>
      <c r="F106" s="338"/>
    </row>
    <row r="107" spans="2:6" x14ac:dyDescent="0.35">
      <c r="B107" s="338"/>
      <c r="C107" s="3"/>
      <c r="D107" s="3"/>
      <c r="E107" s="338"/>
      <c r="F107" s="338"/>
    </row>
    <row r="108" spans="2:6" x14ac:dyDescent="0.35">
      <c r="B108" s="338"/>
      <c r="C108" s="3"/>
      <c r="D108" s="3"/>
      <c r="E108" s="338"/>
      <c r="F108" s="338"/>
    </row>
    <row r="109" spans="2:6" x14ac:dyDescent="0.35">
      <c r="B109" s="338"/>
      <c r="C109" s="3"/>
      <c r="D109" s="3"/>
      <c r="E109" s="338"/>
      <c r="F109" s="338"/>
    </row>
    <row r="110" spans="2:6" x14ac:dyDescent="0.35">
      <c r="B110" s="338"/>
      <c r="C110" s="3"/>
      <c r="D110" s="3"/>
      <c r="E110" s="338"/>
      <c r="F110" s="338"/>
    </row>
    <row r="111" spans="2:6" x14ac:dyDescent="0.35">
      <c r="B111" s="338"/>
      <c r="C111" s="3"/>
      <c r="D111" s="3"/>
      <c r="E111" s="338"/>
      <c r="F111" s="338"/>
    </row>
    <row r="112" spans="2:6" x14ac:dyDescent="0.35">
      <c r="B112" s="338"/>
      <c r="C112" s="3"/>
      <c r="D112" s="3"/>
      <c r="E112" s="338"/>
      <c r="F112" s="338"/>
    </row>
    <row r="113" spans="2:6" x14ac:dyDescent="0.35">
      <c r="B113" s="338"/>
      <c r="C113" s="3"/>
      <c r="D113" s="3"/>
      <c r="E113" s="338"/>
      <c r="F113" s="338"/>
    </row>
    <row r="114" spans="2:6" x14ac:dyDescent="0.35">
      <c r="B114" s="338"/>
      <c r="C114" s="3"/>
      <c r="D114" s="3"/>
      <c r="E114" s="338"/>
      <c r="F114" s="338"/>
    </row>
    <row r="115" spans="2:6" x14ac:dyDescent="0.35">
      <c r="B115" s="338"/>
      <c r="C115" s="3"/>
      <c r="D115" s="3"/>
      <c r="E115" s="338"/>
      <c r="F115" s="338"/>
    </row>
    <row r="116" spans="2:6" x14ac:dyDescent="0.35">
      <c r="B116" s="338"/>
      <c r="C116" s="3"/>
      <c r="D116" s="3"/>
      <c r="E116" s="338"/>
      <c r="F116" s="338"/>
    </row>
    <row r="117" spans="2:6" x14ac:dyDescent="0.35">
      <c r="B117" s="338"/>
      <c r="C117" s="3"/>
      <c r="D117" s="3"/>
      <c r="E117" s="338"/>
      <c r="F117" s="338"/>
    </row>
    <row r="118" spans="2:6" x14ac:dyDescent="0.35">
      <c r="B118" s="338"/>
      <c r="C118" s="3"/>
      <c r="D118" s="3"/>
      <c r="E118" s="338"/>
      <c r="F118" s="338"/>
    </row>
    <row r="119" spans="2:6" x14ac:dyDescent="0.35">
      <c r="B119" s="338"/>
      <c r="C119" s="3"/>
      <c r="D119" s="3"/>
      <c r="E119" s="338"/>
      <c r="F119" s="338"/>
    </row>
    <row r="120" spans="2:6" x14ac:dyDescent="0.35">
      <c r="B120" s="338"/>
      <c r="C120" s="3"/>
      <c r="D120" s="3"/>
      <c r="E120" s="338"/>
      <c r="F120" s="338"/>
    </row>
    <row r="121" spans="2:6" x14ac:dyDescent="0.35">
      <c r="B121" s="338"/>
      <c r="C121" s="3"/>
      <c r="D121" s="3"/>
      <c r="E121" s="338"/>
      <c r="F121" s="338"/>
    </row>
    <row r="122" spans="2:6" x14ac:dyDescent="0.35">
      <c r="B122" s="338"/>
      <c r="C122" s="3"/>
      <c r="D122" s="3"/>
      <c r="E122" s="338"/>
      <c r="F122" s="338"/>
    </row>
    <row r="123" spans="2:6" x14ac:dyDescent="0.35">
      <c r="B123" s="338"/>
      <c r="C123" s="3"/>
      <c r="D123" s="3"/>
      <c r="E123" s="338"/>
      <c r="F123" s="338"/>
    </row>
    <row r="124" spans="2:6" x14ac:dyDescent="0.35">
      <c r="B124" s="338"/>
      <c r="C124" s="3"/>
      <c r="D124" s="3"/>
      <c r="E124" s="338"/>
      <c r="F124" s="338"/>
    </row>
    <row r="125" spans="2:6" x14ac:dyDescent="0.35">
      <c r="B125" s="338"/>
      <c r="C125" s="3"/>
      <c r="D125" s="3"/>
      <c r="E125" s="338"/>
      <c r="F125" s="338"/>
    </row>
    <row r="126" spans="2:6" x14ac:dyDescent="0.35">
      <c r="B126" s="338"/>
      <c r="C126" s="3"/>
      <c r="D126" s="3"/>
      <c r="E126" s="338"/>
      <c r="F126" s="338"/>
    </row>
    <row r="127" spans="2:6" x14ac:dyDescent="0.35">
      <c r="B127" s="338"/>
      <c r="C127" s="3"/>
      <c r="D127" s="3"/>
      <c r="E127" s="338"/>
      <c r="F127" s="338"/>
    </row>
    <row r="128" spans="2:6" x14ac:dyDescent="0.35">
      <c r="B128" s="338"/>
      <c r="C128" s="3"/>
      <c r="D128" s="3"/>
      <c r="E128" s="338"/>
      <c r="F128" s="338"/>
    </row>
    <row r="129" spans="2:6" x14ac:dyDescent="0.35">
      <c r="B129" s="338"/>
      <c r="C129" s="3"/>
      <c r="D129" s="3"/>
      <c r="E129" s="338"/>
      <c r="F129" s="338"/>
    </row>
    <row r="130" spans="2:6" x14ac:dyDescent="0.35">
      <c r="B130" s="338"/>
      <c r="C130" s="3"/>
      <c r="D130" s="3"/>
      <c r="E130" s="338"/>
      <c r="F130" s="338"/>
    </row>
    <row r="131" spans="2:6" x14ac:dyDescent="0.35">
      <c r="B131" s="338"/>
      <c r="C131" s="3"/>
      <c r="D131" s="3"/>
      <c r="E131" s="338"/>
      <c r="F131" s="338"/>
    </row>
    <row r="132" spans="2:6" x14ac:dyDescent="0.35">
      <c r="B132" s="338"/>
      <c r="C132" s="3"/>
      <c r="D132" s="3"/>
      <c r="E132" s="338"/>
      <c r="F132" s="338"/>
    </row>
    <row r="133" spans="2:6" x14ac:dyDescent="0.35">
      <c r="B133" s="338"/>
      <c r="C133" s="3"/>
      <c r="D133" s="3"/>
      <c r="E133" s="338"/>
      <c r="F133" s="338"/>
    </row>
    <row r="134" spans="2:6" x14ac:dyDescent="0.35">
      <c r="B134" s="338"/>
      <c r="C134" s="3"/>
      <c r="D134" s="3"/>
      <c r="E134" s="338"/>
      <c r="F134" s="338"/>
    </row>
    <row r="135" spans="2:6" x14ac:dyDescent="0.35">
      <c r="B135" s="338"/>
      <c r="C135" s="3"/>
      <c r="D135" s="3"/>
      <c r="E135" s="338"/>
      <c r="F135" s="338"/>
    </row>
    <row r="136" spans="2:6" x14ac:dyDescent="0.35">
      <c r="B136" s="338"/>
      <c r="C136" s="3"/>
      <c r="D136" s="3"/>
      <c r="E136" s="338"/>
      <c r="F136" s="338"/>
    </row>
    <row r="137" spans="2:6" x14ac:dyDescent="0.35">
      <c r="B137" s="338"/>
      <c r="C137" s="3"/>
      <c r="D137" s="3"/>
      <c r="E137" s="338"/>
      <c r="F137" s="338"/>
    </row>
    <row r="138" spans="2:6" x14ac:dyDescent="0.35">
      <c r="B138" s="338"/>
      <c r="C138" s="3"/>
      <c r="D138" s="3"/>
      <c r="E138" s="338"/>
      <c r="F138" s="338"/>
    </row>
    <row r="139" spans="2:6" x14ac:dyDescent="0.35">
      <c r="B139" s="338"/>
      <c r="C139" s="3"/>
      <c r="D139" s="3"/>
      <c r="E139" s="338"/>
      <c r="F139" s="338"/>
    </row>
    <row r="140" spans="2:6" x14ac:dyDescent="0.35">
      <c r="B140" s="338"/>
      <c r="C140" s="3"/>
      <c r="D140" s="3"/>
      <c r="E140" s="338"/>
      <c r="F140" s="338"/>
    </row>
    <row r="141" spans="2:6" x14ac:dyDescent="0.35">
      <c r="B141" s="338"/>
      <c r="C141" s="3"/>
      <c r="D141" s="3"/>
      <c r="E141" s="338"/>
      <c r="F141" s="338"/>
    </row>
    <row r="142" spans="2:6" x14ac:dyDescent="0.35">
      <c r="B142" s="338"/>
      <c r="C142" s="3"/>
      <c r="D142" s="3"/>
      <c r="E142" s="338"/>
      <c r="F142" s="338"/>
    </row>
    <row r="143" spans="2:6" x14ac:dyDescent="0.35">
      <c r="B143" s="338"/>
      <c r="C143" s="3"/>
      <c r="D143" s="3"/>
      <c r="E143" s="338"/>
      <c r="F143" s="338"/>
    </row>
    <row r="144" spans="2:6" x14ac:dyDescent="0.35">
      <c r="B144" s="338"/>
      <c r="C144" s="3"/>
      <c r="D144" s="3"/>
      <c r="E144" s="338"/>
      <c r="F144" s="338"/>
    </row>
    <row r="145" spans="2:6" x14ac:dyDescent="0.35">
      <c r="B145" s="338"/>
      <c r="C145" s="3"/>
      <c r="D145" s="3"/>
      <c r="E145" s="338"/>
      <c r="F145" s="338"/>
    </row>
    <row r="146" spans="2:6" x14ac:dyDescent="0.35">
      <c r="B146" s="338"/>
      <c r="C146" s="3"/>
      <c r="D146" s="3"/>
      <c r="E146" s="338"/>
      <c r="F146" s="338"/>
    </row>
    <row r="147" spans="2:6" x14ac:dyDescent="0.35">
      <c r="B147" s="338"/>
      <c r="C147" s="3"/>
      <c r="D147" s="3"/>
      <c r="E147" s="338"/>
      <c r="F147" s="338"/>
    </row>
    <row r="148" spans="2:6" x14ac:dyDescent="0.35">
      <c r="B148" s="338"/>
      <c r="C148" s="3"/>
      <c r="D148" s="3"/>
      <c r="E148" s="338"/>
      <c r="F148" s="338"/>
    </row>
    <row r="149" spans="2:6" x14ac:dyDescent="0.35">
      <c r="B149" s="338"/>
      <c r="C149" s="3"/>
      <c r="D149" s="3"/>
      <c r="E149" s="338"/>
      <c r="F149" s="338"/>
    </row>
    <row r="150" spans="2:6" x14ac:dyDescent="0.35">
      <c r="B150" s="338"/>
      <c r="C150" s="3"/>
      <c r="D150" s="3"/>
      <c r="E150" s="338"/>
      <c r="F150" s="338"/>
    </row>
    <row r="151" spans="2:6" x14ac:dyDescent="0.35">
      <c r="B151" s="338"/>
      <c r="C151" s="3"/>
      <c r="D151" s="3"/>
      <c r="E151" s="338"/>
      <c r="F151" s="338"/>
    </row>
    <row r="152" spans="2:6" x14ac:dyDescent="0.35">
      <c r="B152" s="338"/>
      <c r="C152" s="3"/>
      <c r="D152" s="3"/>
      <c r="E152" s="338"/>
      <c r="F152" s="338"/>
    </row>
    <row r="153" spans="2:6" x14ac:dyDescent="0.35">
      <c r="B153" s="338"/>
      <c r="C153" s="3"/>
      <c r="D153" s="3"/>
      <c r="E153" s="338"/>
      <c r="F153" s="338"/>
    </row>
    <row r="154" spans="2:6" x14ac:dyDescent="0.35">
      <c r="B154" s="338"/>
      <c r="C154" s="3"/>
      <c r="D154" s="3"/>
      <c r="E154" s="338"/>
      <c r="F154" s="338"/>
    </row>
    <row r="155" spans="2:6" x14ac:dyDescent="0.35">
      <c r="B155" s="338"/>
      <c r="C155" s="3"/>
      <c r="D155" s="3"/>
      <c r="E155" s="338"/>
      <c r="F155" s="338"/>
    </row>
    <row r="156" spans="2:6" x14ac:dyDescent="0.35">
      <c r="B156" s="338"/>
      <c r="C156" s="3"/>
      <c r="D156" s="3"/>
      <c r="E156" s="338"/>
      <c r="F156" s="338"/>
    </row>
    <row r="157" spans="2:6" x14ac:dyDescent="0.35">
      <c r="B157" s="338"/>
      <c r="C157" s="3"/>
      <c r="D157" s="3"/>
      <c r="E157" s="338"/>
      <c r="F157" s="338"/>
    </row>
    <row r="158" spans="2:6" x14ac:dyDescent="0.35">
      <c r="B158" s="338"/>
      <c r="C158" s="3"/>
      <c r="D158" s="3"/>
      <c r="E158" s="338"/>
      <c r="F158" s="338"/>
    </row>
    <row r="159" spans="2:6" x14ac:dyDescent="0.35">
      <c r="B159" s="338"/>
      <c r="C159" s="3"/>
      <c r="D159" s="3"/>
      <c r="E159" s="338"/>
      <c r="F159" s="338"/>
    </row>
    <row r="160" spans="2:6" x14ac:dyDescent="0.35">
      <c r="B160" s="338"/>
      <c r="C160" s="3"/>
      <c r="D160" s="3"/>
      <c r="E160" s="338"/>
      <c r="F160" s="338"/>
    </row>
    <row r="161" spans="2:6" x14ac:dyDescent="0.35">
      <c r="B161" s="338"/>
      <c r="C161" s="3"/>
      <c r="D161" s="3"/>
      <c r="E161" s="338"/>
      <c r="F161" s="338"/>
    </row>
    <row r="162" spans="2:6" x14ac:dyDescent="0.35">
      <c r="B162" s="338"/>
      <c r="C162" s="3"/>
      <c r="D162" s="3"/>
      <c r="E162" s="338"/>
      <c r="F162" s="338"/>
    </row>
    <row r="163" spans="2:6" x14ac:dyDescent="0.35">
      <c r="B163" s="338"/>
      <c r="C163" s="3"/>
      <c r="D163" s="3"/>
      <c r="E163" s="338"/>
      <c r="F163" s="338"/>
    </row>
    <row r="164" spans="2:6" x14ac:dyDescent="0.35">
      <c r="B164" s="338"/>
      <c r="C164" s="3"/>
      <c r="D164" s="3"/>
      <c r="E164" s="338"/>
      <c r="F164" s="338"/>
    </row>
    <row r="165" spans="2:6" x14ac:dyDescent="0.35">
      <c r="B165" s="338"/>
      <c r="C165" s="3"/>
      <c r="D165" s="3"/>
      <c r="E165" s="338"/>
      <c r="F165" s="338"/>
    </row>
    <row r="166" spans="2:6" x14ac:dyDescent="0.35">
      <c r="B166" s="338"/>
      <c r="C166" s="3"/>
      <c r="D166" s="3"/>
      <c r="E166" s="338"/>
      <c r="F166" s="338"/>
    </row>
    <row r="167" spans="2:6" x14ac:dyDescent="0.35">
      <c r="B167" s="338"/>
      <c r="C167" s="3"/>
      <c r="D167" s="3"/>
      <c r="E167" s="338"/>
      <c r="F167" s="338"/>
    </row>
    <row r="168" spans="2:6" x14ac:dyDescent="0.35">
      <c r="B168" s="338"/>
      <c r="C168" s="3"/>
      <c r="D168" s="3"/>
      <c r="E168" s="338"/>
      <c r="F168" s="338"/>
    </row>
    <row r="169" spans="2:6" x14ac:dyDescent="0.35">
      <c r="B169" s="338"/>
      <c r="C169" s="3"/>
      <c r="D169" s="3"/>
      <c r="E169" s="338"/>
      <c r="F169" s="338"/>
    </row>
    <row r="170" spans="2:6" x14ac:dyDescent="0.35">
      <c r="B170" s="338"/>
      <c r="C170" s="3"/>
      <c r="D170" s="3"/>
      <c r="E170" s="338"/>
      <c r="F170" s="338"/>
    </row>
    <row r="171" spans="2:6" x14ac:dyDescent="0.35">
      <c r="B171" s="338"/>
      <c r="C171" s="3"/>
      <c r="D171" s="3"/>
      <c r="E171" s="338"/>
      <c r="F171" s="338"/>
    </row>
    <row r="172" spans="2:6" x14ac:dyDescent="0.35">
      <c r="B172" s="338"/>
      <c r="C172" s="3"/>
      <c r="D172" s="3"/>
      <c r="E172" s="338"/>
      <c r="F172" s="338"/>
    </row>
    <row r="173" spans="2:6" x14ac:dyDescent="0.35">
      <c r="B173" s="338"/>
      <c r="C173" s="3"/>
      <c r="D173" s="3"/>
      <c r="E173" s="338"/>
      <c r="F173" s="338"/>
    </row>
    <row r="174" spans="2:6" x14ac:dyDescent="0.35">
      <c r="B174" s="338"/>
      <c r="C174" s="3"/>
      <c r="D174" s="3"/>
      <c r="E174" s="338"/>
      <c r="F174" s="338"/>
    </row>
    <row r="175" spans="2:6" x14ac:dyDescent="0.35">
      <c r="B175" s="338"/>
      <c r="C175" s="3"/>
      <c r="D175" s="3"/>
      <c r="E175" s="338"/>
      <c r="F175" s="338"/>
    </row>
    <row r="176" spans="2:6" x14ac:dyDescent="0.35">
      <c r="B176" s="338"/>
      <c r="C176" s="3"/>
      <c r="D176" s="3"/>
      <c r="E176" s="338"/>
      <c r="F176" s="338"/>
    </row>
    <row r="177" spans="2:6" x14ac:dyDescent="0.35">
      <c r="B177" s="338"/>
      <c r="C177" s="3"/>
      <c r="D177" s="3"/>
      <c r="E177" s="338"/>
      <c r="F177" s="338"/>
    </row>
    <row r="178" spans="2:6" x14ac:dyDescent="0.35">
      <c r="B178" s="338"/>
      <c r="C178" s="3"/>
      <c r="D178" s="3"/>
      <c r="E178" s="338"/>
      <c r="F178" s="338"/>
    </row>
    <row r="179" spans="2:6" x14ac:dyDescent="0.35">
      <c r="B179" s="338"/>
      <c r="C179" s="3"/>
      <c r="D179" s="3"/>
      <c r="E179" s="338"/>
      <c r="F179" s="338"/>
    </row>
    <row r="180" spans="2:6" x14ac:dyDescent="0.35">
      <c r="B180" s="338"/>
      <c r="C180" s="3"/>
      <c r="D180" s="3"/>
      <c r="E180" s="338"/>
      <c r="F180" s="338"/>
    </row>
    <row r="181" spans="2:6" x14ac:dyDescent="0.35">
      <c r="B181" s="338"/>
      <c r="C181" s="3"/>
      <c r="D181" s="3"/>
      <c r="E181" s="338"/>
      <c r="F181" s="338"/>
    </row>
    <row r="182" spans="2:6" x14ac:dyDescent="0.35">
      <c r="B182" s="338"/>
      <c r="C182" s="3"/>
      <c r="D182" s="3"/>
      <c r="E182" s="338"/>
      <c r="F182" s="338"/>
    </row>
    <row r="183" spans="2:6" x14ac:dyDescent="0.35">
      <c r="B183" s="338"/>
      <c r="C183" s="3"/>
      <c r="D183" s="3"/>
      <c r="E183" s="338"/>
      <c r="F183" s="338"/>
    </row>
    <row r="184" spans="2:6" x14ac:dyDescent="0.35">
      <c r="B184" s="338"/>
      <c r="C184" s="3"/>
      <c r="D184" s="3"/>
      <c r="E184" s="338"/>
      <c r="F184" s="338"/>
    </row>
    <row r="185" spans="2:6" x14ac:dyDescent="0.35">
      <c r="B185" s="338"/>
      <c r="C185" s="3"/>
      <c r="D185" s="3"/>
      <c r="E185" s="338"/>
      <c r="F185" s="338"/>
    </row>
    <row r="186" spans="2:6" x14ac:dyDescent="0.35">
      <c r="B186" s="338"/>
      <c r="C186" s="3"/>
      <c r="D186" s="3"/>
      <c r="E186" s="338"/>
      <c r="F186" s="338"/>
    </row>
    <row r="187" spans="2:6" x14ac:dyDescent="0.35">
      <c r="B187" s="338"/>
      <c r="C187" s="3"/>
      <c r="D187" s="3"/>
      <c r="E187" s="338"/>
      <c r="F187" s="338"/>
    </row>
    <row r="188" spans="2:6" x14ac:dyDescent="0.35">
      <c r="B188" s="338"/>
      <c r="C188" s="3"/>
      <c r="D188" s="3"/>
      <c r="E188" s="338"/>
      <c r="F188" s="338"/>
    </row>
    <row r="189" spans="2:6" x14ac:dyDescent="0.35">
      <c r="B189" s="338"/>
      <c r="C189" s="3"/>
      <c r="D189" s="3"/>
      <c r="E189" s="338"/>
      <c r="F189" s="338"/>
    </row>
    <row r="190" spans="2:6" x14ac:dyDescent="0.35">
      <c r="B190" s="338"/>
      <c r="C190" s="3"/>
      <c r="D190" s="3"/>
      <c r="E190" s="338"/>
      <c r="F190" s="338"/>
    </row>
    <row r="191" spans="2:6" x14ac:dyDescent="0.35">
      <c r="B191" s="338"/>
      <c r="C191" s="3"/>
      <c r="D191" s="3"/>
      <c r="E191" s="338"/>
      <c r="F191" s="338"/>
    </row>
    <row r="192" spans="2:6" x14ac:dyDescent="0.35">
      <c r="B192" s="338"/>
      <c r="C192" s="3"/>
      <c r="D192" s="3"/>
      <c r="E192" s="338"/>
      <c r="F192" s="338"/>
    </row>
    <row r="193" spans="2:6" x14ac:dyDescent="0.35">
      <c r="B193" s="338"/>
      <c r="C193" s="3"/>
      <c r="D193" s="3"/>
      <c r="E193" s="338"/>
      <c r="F193" s="338"/>
    </row>
    <row r="194" spans="2:6" x14ac:dyDescent="0.35">
      <c r="B194" s="338"/>
      <c r="C194" s="3"/>
      <c r="D194" s="3"/>
      <c r="E194" s="338"/>
      <c r="F194" s="338"/>
    </row>
    <row r="195" spans="2:6" x14ac:dyDescent="0.35">
      <c r="B195" s="338"/>
      <c r="C195" s="3"/>
      <c r="D195" s="3"/>
      <c r="E195" s="338"/>
      <c r="F195" s="338"/>
    </row>
    <row r="196" spans="2:6" x14ac:dyDescent="0.35">
      <c r="B196" s="338"/>
      <c r="C196" s="3"/>
      <c r="D196" s="3"/>
      <c r="E196" s="338"/>
      <c r="F196" s="338"/>
    </row>
    <row r="197" spans="2:6" x14ac:dyDescent="0.35">
      <c r="B197" s="338"/>
      <c r="C197" s="3"/>
      <c r="D197" s="3"/>
      <c r="E197" s="338"/>
      <c r="F197" s="338"/>
    </row>
    <row r="198" spans="2:6" x14ac:dyDescent="0.35">
      <c r="B198" s="338"/>
      <c r="C198" s="3"/>
      <c r="D198" s="3"/>
      <c r="E198" s="338"/>
      <c r="F198" s="338"/>
    </row>
    <row r="199" spans="2:6" x14ac:dyDescent="0.35">
      <c r="B199" s="338"/>
      <c r="C199" s="3"/>
      <c r="D199" s="3"/>
      <c r="E199" s="338"/>
      <c r="F199" s="338"/>
    </row>
    <row r="200" spans="2:6" x14ac:dyDescent="0.35">
      <c r="B200" s="338"/>
      <c r="C200" s="3"/>
      <c r="D200" s="3"/>
      <c r="E200" s="338"/>
      <c r="F200" s="338"/>
    </row>
    <row r="201" spans="2:6" x14ac:dyDescent="0.35">
      <c r="B201" s="338"/>
      <c r="C201" s="3"/>
      <c r="D201" s="3"/>
      <c r="E201" s="338"/>
      <c r="F201" s="338"/>
    </row>
    <row r="202" spans="2:6" x14ac:dyDescent="0.35">
      <c r="B202" s="338"/>
      <c r="C202" s="3"/>
      <c r="D202" s="3"/>
      <c r="E202" s="338"/>
      <c r="F202" s="338"/>
    </row>
    <row r="203" spans="2:6" x14ac:dyDescent="0.35">
      <c r="B203" s="338"/>
      <c r="C203" s="3"/>
      <c r="D203" s="3"/>
      <c r="E203" s="338"/>
      <c r="F203" s="338"/>
    </row>
    <row r="204" spans="2:6" x14ac:dyDescent="0.35">
      <c r="B204" s="338"/>
      <c r="C204" s="3"/>
      <c r="D204" s="3"/>
      <c r="E204" s="338"/>
      <c r="F204" s="338"/>
    </row>
    <row r="205" spans="2:6" x14ac:dyDescent="0.35">
      <c r="B205" s="338"/>
      <c r="C205" s="3"/>
      <c r="D205" s="3"/>
      <c r="E205" s="338"/>
      <c r="F205" s="338"/>
    </row>
    <row r="206" spans="2:6" x14ac:dyDescent="0.35">
      <c r="B206" s="338"/>
      <c r="C206" s="3"/>
      <c r="D206" s="3"/>
      <c r="E206" s="338"/>
      <c r="F206" s="338"/>
    </row>
    <row r="207" spans="2:6" x14ac:dyDescent="0.35">
      <c r="B207" s="338"/>
      <c r="C207" s="3"/>
      <c r="D207" s="3"/>
      <c r="E207" s="338"/>
      <c r="F207" s="338"/>
    </row>
    <row r="208" spans="2:6" x14ac:dyDescent="0.35">
      <c r="C208"/>
      <c r="D208"/>
    </row>
    <row r="209" spans="3:4" x14ac:dyDescent="0.35">
      <c r="C209"/>
      <c r="D209"/>
    </row>
    <row r="210" spans="3:4" x14ac:dyDescent="0.35">
      <c r="C210"/>
      <c r="D210"/>
    </row>
    <row r="211" spans="3:4" x14ac:dyDescent="0.35">
      <c r="C211"/>
      <c r="D21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02C6A-B5C0-4E3A-9446-317948CC56D3}">
  <sheetPr>
    <tabColor theme="8"/>
  </sheetPr>
  <dimension ref="B2:J53"/>
  <sheetViews>
    <sheetView topLeftCell="D1" workbookViewId="0">
      <selection activeCell="N18" sqref="N18"/>
    </sheetView>
  </sheetViews>
  <sheetFormatPr defaultColWidth="9.1796875" defaultRowHeight="14.5" x14ac:dyDescent="0.35"/>
  <cols>
    <col min="1" max="1" width="9.1796875" style="267"/>
    <col min="2" max="2" width="31.81640625" style="267" customWidth="1"/>
    <col min="3" max="3" width="112.453125" style="267" customWidth="1"/>
    <col min="4" max="4" width="26" style="267" bestFit="1" customWidth="1"/>
    <col min="5" max="5" width="25.7265625" style="267" customWidth="1"/>
    <col min="6" max="6" width="28.453125" style="267" customWidth="1"/>
    <col min="7" max="7" width="55.7265625" style="267" customWidth="1"/>
    <col min="8" max="8" width="38.54296875" style="267" customWidth="1"/>
    <col min="9" max="9" width="20.1796875" style="267" customWidth="1"/>
    <col min="10" max="10" width="18" style="267" customWidth="1"/>
    <col min="11" max="16384" width="9.1796875" style="267"/>
  </cols>
  <sheetData>
    <row r="2" spans="2:10" ht="18.5" x14ac:dyDescent="0.45">
      <c r="B2" s="774" t="s">
        <v>682</v>
      </c>
      <c r="C2" s="775"/>
      <c r="E2" s="774" t="s">
        <v>683</v>
      </c>
      <c r="F2" s="776"/>
      <c r="G2" s="776"/>
      <c r="H2" s="776"/>
      <c r="I2" s="776"/>
      <c r="J2" s="777"/>
    </row>
    <row r="3" spans="2:10" x14ac:dyDescent="0.35">
      <c r="B3" s="778" t="s">
        <v>684</v>
      </c>
      <c r="C3" s="778"/>
      <c r="E3" s="574" t="s">
        <v>364</v>
      </c>
      <c r="F3" s="574" t="s">
        <v>593</v>
      </c>
      <c r="G3" s="574" t="s">
        <v>3</v>
      </c>
      <c r="H3" s="574" t="s">
        <v>405</v>
      </c>
      <c r="I3" s="574" t="s">
        <v>406</v>
      </c>
      <c r="J3" s="574" t="s">
        <v>675</v>
      </c>
    </row>
    <row r="4" spans="2:10" x14ac:dyDescent="0.35">
      <c r="B4" s="575" t="s">
        <v>685</v>
      </c>
      <c r="C4" s="575" t="s">
        <v>686</v>
      </c>
      <c r="E4" s="576" t="s">
        <v>33</v>
      </c>
      <c r="F4" s="577" t="s">
        <v>619</v>
      </c>
      <c r="G4" s="578" t="s">
        <v>604</v>
      </c>
      <c r="H4" s="578" t="s">
        <v>407</v>
      </c>
      <c r="I4" s="578" t="s">
        <v>411</v>
      </c>
      <c r="J4" s="577" t="s">
        <v>607</v>
      </c>
    </row>
    <row r="5" spans="2:10" x14ac:dyDescent="0.35">
      <c r="B5" s="338" t="s">
        <v>364</v>
      </c>
      <c r="C5" s="338" t="s">
        <v>1</v>
      </c>
      <c r="E5" s="576" t="s">
        <v>500</v>
      </c>
      <c r="F5" s="577" t="s">
        <v>617</v>
      </c>
      <c r="G5" s="578" t="s">
        <v>687</v>
      </c>
      <c r="H5" s="578" t="s">
        <v>410</v>
      </c>
      <c r="I5" s="578" t="s">
        <v>688</v>
      </c>
      <c r="J5" s="577" t="s">
        <v>408</v>
      </c>
    </row>
    <row r="6" spans="2:10" x14ac:dyDescent="0.35">
      <c r="B6" s="338" t="s">
        <v>593</v>
      </c>
      <c r="C6" s="338" t="s">
        <v>689</v>
      </c>
      <c r="E6" s="576" t="s">
        <v>34</v>
      </c>
      <c r="F6" s="577" t="s">
        <v>409</v>
      </c>
      <c r="G6" s="578" t="s">
        <v>625</v>
      </c>
      <c r="H6" s="579"/>
      <c r="I6" s="578" t="s">
        <v>611</v>
      </c>
      <c r="J6" s="579"/>
    </row>
    <row r="7" spans="2:10" x14ac:dyDescent="0.35">
      <c r="B7" s="338" t="s">
        <v>3</v>
      </c>
      <c r="C7" s="338" t="s">
        <v>690</v>
      </c>
      <c r="E7" s="576" t="s">
        <v>35</v>
      </c>
      <c r="F7" s="578" t="s">
        <v>603</v>
      </c>
      <c r="G7" s="578" t="s">
        <v>606</v>
      </c>
      <c r="H7" s="261"/>
      <c r="I7" s="578" t="s">
        <v>691</v>
      </c>
      <c r="J7" s="578"/>
    </row>
    <row r="8" spans="2:10" x14ac:dyDescent="0.35">
      <c r="B8" s="338" t="s">
        <v>405</v>
      </c>
      <c r="C8" s="338" t="s">
        <v>692</v>
      </c>
      <c r="E8" s="576" t="s">
        <v>502</v>
      </c>
      <c r="F8" s="578" t="s">
        <v>605</v>
      </c>
      <c r="G8" s="578" t="s">
        <v>414</v>
      </c>
      <c r="H8" s="261"/>
      <c r="I8" s="578" t="s">
        <v>608</v>
      </c>
      <c r="J8" s="578"/>
    </row>
    <row r="9" spans="2:10" ht="29" x14ac:dyDescent="0.35">
      <c r="B9" s="338" t="s">
        <v>406</v>
      </c>
      <c r="C9" s="261" t="s">
        <v>693</v>
      </c>
      <c r="E9" s="576" t="s">
        <v>36</v>
      </c>
      <c r="F9" s="261" t="s">
        <v>694</v>
      </c>
      <c r="G9" s="578" t="s">
        <v>610</v>
      </c>
      <c r="H9" s="578"/>
      <c r="I9" s="578" t="s">
        <v>695</v>
      </c>
      <c r="J9" s="578"/>
    </row>
    <row r="10" spans="2:10" ht="29" x14ac:dyDescent="0.35">
      <c r="B10" s="338" t="s">
        <v>675</v>
      </c>
      <c r="C10" s="261" t="s">
        <v>696</v>
      </c>
      <c r="E10" s="576" t="s">
        <v>37</v>
      </c>
      <c r="F10" s="578" t="s">
        <v>4</v>
      </c>
      <c r="G10" s="578" t="s">
        <v>412</v>
      </c>
      <c r="H10" s="578"/>
      <c r="I10" s="578"/>
      <c r="J10" s="578"/>
    </row>
    <row r="11" spans="2:10" x14ac:dyDescent="0.35">
      <c r="B11" s="778" t="s">
        <v>697</v>
      </c>
      <c r="C11" s="778"/>
      <c r="E11" s="576" t="s">
        <v>38</v>
      </c>
      <c r="F11" s="578" t="s">
        <v>612</v>
      </c>
      <c r="G11" s="578" t="s">
        <v>624</v>
      </c>
      <c r="H11" s="578"/>
      <c r="I11" s="578"/>
      <c r="J11" s="578"/>
    </row>
    <row r="12" spans="2:10" x14ac:dyDescent="0.35">
      <c r="B12" s="575" t="s">
        <v>685</v>
      </c>
      <c r="C12" s="575" t="s">
        <v>686</v>
      </c>
      <c r="E12" s="576" t="s">
        <v>39</v>
      </c>
      <c r="F12" s="578" t="s">
        <v>609</v>
      </c>
      <c r="G12" s="578" t="s">
        <v>615</v>
      </c>
      <c r="H12" s="578"/>
      <c r="I12" s="261"/>
      <c r="J12" s="578"/>
    </row>
    <row r="13" spans="2:10" x14ac:dyDescent="0.35">
      <c r="B13" s="338" t="s">
        <v>404</v>
      </c>
      <c r="C13" s="338" t="s">
        <v>698</v>
      </c>
      <c r="E13" s="576" t="s">
        <v>40</v>
      </c>
      <c r="F13" s="578" t="s">
        <v>614</v>
      </c>
      <c r="G13" s="578" t="s">
        <v>618</v>
      </c>
      <c r="H13" s="578"/>
      <c r="I13" s="261"/>
      <c r="J13" s="578"/>
    </row>
    <row r="14" spans="2:10" x14ac:dyDescent="0.35">
      <c r="B14" s="338" t="s">
        <v>2</v>
      </c>
      <c r="C14" s="338" t="s">
        <v>699</v>
      </c>
      <c r="E14" s="576" t="s">
        <v>41</v>
      </c>
      <c r="F14" s="261"/>
      <c r="G14" s="578" t="s">
        <v>620</v>
      </c>
      <c r="H14" s="578"/>
      <c r="I14" s="261"/>
      <c r="J14" s="578"/>
    </row>
    <row r="15" spans="2:10" x14ac:dyDescent="0.35">
      <c r="B15" s="338" t="s">
        <v>593</v>
      </c>
      <c r="C15" s="338" t="s">
        <v>689</v>
      </c>
      <c r="E15" s="576" t="s">
        <v>42</v>
      </c>
      <c r="F15" s="261"/>
      <c r="G15" s="578" t="s">
        <v>622</v>
      </c>
      <c r="H15" s="578"/>
      <c r="I15" s="578"/>
      <c r="J15" s="578"/>
    </row>
    <row r="16" spans="2:10" x14ac:dyDescent="0.35">
      <c r="B16" s="338" t="s">
        <v>674</v>
      </c>
      <c r="C16" s="338" t="s">
        <v>700</v>
      </c>
      <c r="E16" s="576" t="s">
        <v>43</v>
      </c>
      <c r="F16" s="578"/>
      <c r="G16" s="578" t="s">
        <v>616</v>
      </c>
      <c r="H16" s="578"/>
      <c r="I16" s="578"/>
      <c r="J16" s="578"/>
    </row>
    <row r="17" spans="2:10" x14ac:dyDescent="0.35">
      <c r="B17" s="338" t="s">
        <v>3</v>
      </c>
      <c r="C17" s="338" t="s">
        <v>690</v>
      </c>
      <c r="E17" s="576" t="s">
        <v>509</v>
      </c>
      <c r="F17" s="578"/>
      <c r="G17" s="578" t="s">
        <v>621</v>
      </c>
      <c r="H17" s="578"/>
      <c r="I17" s="578"/>
      <c r="J17" s="578"/>
    </row>
    <row r="18" spans="2:10" ht="29" x14ac:dyDescent="0.35">
      <c r="B18" s="338" t="s">
        <v>675</v>
      </c>
      <c r="C18" s="261" t="s">
        <v>696</v>
      </c>
      <c r="E18" s="576" t="s">
        <v>511</v>
      </c>
      <c r="F18" s="578"/>
      <c r="G18" s="578" t="s">
        <v>613</v>
      </c>
      <c r="H18" s="578"/>
      <c r="I18" s="578"/>
      <c r="J18" s="578"/>
    </row>
    <row r="19" spans="2:10" x14ac:dyDescent="0.35">
      <c r="B19" s="338" t="s">
        <v>701</v>
      </c>
      <c r="C19" s="338" t="s">
        <v>702</v>
      </c>
      <c r="E19" s="261"/>
      <c r="F19" s="578"/>
      <c r="G19" s="578" t="s">
        <v>413</v>
      </c>
      <c r="H19" s="578"/>
      <c r="I19" s="578"/>
      <c r="J19" s="578"/>
    </row>
    <row r="20" spans="2:10" x14ac:dyDescent="0.35">
      <c r="B20" s="338" t="s">
        <v>703</v>
      </c>
      <c r="C20" s="338" t="s">
        <v>704</v>
      </c>
      <c r="E20" s="261"/>
      <c r="F20" s="578"/>
      <c r="G20" s="578" t="s">
        <v>623</v>
      </c>
      <c r="H20" s="578"/>
      <c r="I20" s="578"/>
      <c r="J20" s="578"/>
    </row>
    <row r="21" spans="2:10" x14ac:dyDescent="0.35">
      <c r="B21" s="338" t="s">
        <v>678</v>
      </c>
      <c r="C21" s="338" t="s">
        <v>705</v>
      </c>
    </row>
    <row r="22" spans="2:10" ht="29" x14ac:dyDescent="0.35">
      <c r="B22" s="338" t="s">
        <v>421</v>
      </c>
      <c r="C22" s="261" t="s">
        <v>706</v>
      </c>
    </row>
    <row r="23" spans="2:10" ht="21" x14ac:dyDescent="0.5">
      <c r="B23" s="778" t="s">
        <v>707</v>
      </c>
      <c r="C23" s="778"/>
      <c r="E23" s="779" t="s">
        <v>708</v>
      </c>
      <c r="F23" s="776"/>
      <c r="G23" s="776"/>
      <c r="H23" s="776"/>
      <c r="I23" s="777"/>
    </row>
    <row r="24" spans="2:10" ht="29" x14ac:dyDescent="0.35">
      <c r="B24" s="338" t="s">
        <v>675</v>
      </c>
      <c r="C24" s="261" t="s">
        <v>696</v>
      </c>
      <c r="E24" s="580" t="s">
        <v>626</v>
      </c>
      <c r="F24" s="580" t="s">
        <v>627</v>
      </c>
      <c r="G24" s="580" t="s">
        <v>628</v>
      </c>
      <c r="H24" s="580" t="s">
        <v>629</v>
      </c>
      <c r="I24" s="581" t="s">
        <v>630</v>
      </c>
    </row>
    <row r="25" spans="2:10" ht="29" x14ac:dyDescent="0.35">
      <c r="B25" s="338" t="s">
        <v>5</v>
      </c>
      <c r="C25" s="338" t="s">
        <v>709</v>
      </c>
      <c r="E25" s="582" t="s">
        <v>602</v>
      </c>
      <c r="F25" s="582" t="s">
        <v>631</v>
      </c>
      <c r="G25" s="583" t="s">
        <v>632</v>
      </c>
      <c r="H25" s="582" t="s">
        <v>254</v>
      </c>
      <c r="I25" s="3" t="s">
        <v>633</v>
      </c>
    </row>
    <row r="26" spans="2:10" ht="29" x14ac:dyDescent="0.35">
      <c r="B26" s="338" t="s">
        <v>2</v>
      </c>
      <c r="C26" s="338" t="s">
        <v>699</v>
      </c>
      <c r="E26" s="582" t="s">
        <v>601</v>
      </c>
      <c r="F26" s="582" t="s">
        <v>634</v>
      </c>
      <c r="G26" s="583" t="s">
        <v>635</v>
      </c>
      <c r="H26" s="582" t="s">
        <v>254</v>
      </c>
      <c r="I26" s="3" t="s">
        <v>633</v>
      </c>
    </row>
    <row r="27" spans="2:10" ht="29" x14ac:dyDescent="0.35">
      <c r="B27" s="338" t="s">
        <v>7</v>
      </c>
      <c r="C27" s="338" t="s">
        <v>710</v>
      </c>
      <c r="E27" s="582" t="s">
        <v>600</v>
      </c>
      <c r="F27" s="582" t="s">
        <v>636</v>
      </c>
      <c r="G27" s="583" t="s">
        <v>637</v>
      </c>
      <c r="H27" s="582" t="s">
        <v>254</v>
      </c>
      <c r="I27" s="3" t="s">
        <v>633</v>
      </c>
    </row>
    <row r="28" spans="2:10" ht="29" x14ac:dyDescent="0.35">
      <c r="B28" s="338" t="s">
        <v>711</v>
      </c>
      <c r="C28" s="338" t="s">
        <v>712</v>
      </c>
      <c r="E28" s="582" t="s">
        <v>675</v>
      </c>
      <c r="F28" s="582" t="s">
        <v>634</v>
      </c>
      <c r="G28" s="583" t="s">
        <v>638</v>
      </c>
      <c r="H28" s="583" t="s">
        <v>639</v>
      </c>
      <c r="I28" s="3" t="s">
        <v>640</v>
      </c>
    </row>
    <row r="29" spans="2:10" x14ac:dyDescent="0.35">
      <c r="B29" s="338" t="s">
        <v>6</v>
      </c>
      <c r="C29" s="338" t="s">
        <v>713</v>
      </c>
      <c r="E29" s="582" t="s">
        <v>5</v>
      </c>
      <c r="F29" s="582" t="s">
        <v>631</v>
      </c>
      <c r="G29" s="582"/>
      <c r="H29" s="583">
        <v>999</v>
      </c>
      <c r="I29" s="3" t="s">
        <v>640</v>
      </c>
    </row>
    <row r="30" spans="2:10" ht="43.5" x14ac:dyDescent="0.35">
      <c r="B30" s="338" t="s">
        <v>599</v>
      </c>
      <c r="C30" s="338" t="s">
        <v>714</v>
      </c>
      <c r="E30" s="582" t="s">
        <v>7</v>
      </c>
      <c r="F30" s="582" t="s">
        <v>634</v>
      </c>
      <c r="G30" s="582"/>
      <c r="H30" s="583" t="s">
        <v>641</v>
      </c>
      <c r="I30" s="3" t="s">
        <v>640</v>
      </c>
    </row>
    <row r="31" spans="2:10" x14ac:dyDescent="0.35">
      <c r="B31" s="338" t="s">
        <v>715</v>
      </c>
      <c r="C31" s="338" t="s">
        <v>716</v>
      </c>
      <c r="E31" s="582" t="s">
        <v>717</v>
      </c>
      <c r="F31" s="582" t="s">
        <v>631</v>
      </c>
      <c r="G31" s="582"/>
      <c r="H31" s="583">
        <v>999</v>
      </c>
      <c r="I31" s="3" t="s">
        <v>640</v>
      </c>
    </row>
    <row r="32" spans="2:10" ht="43.5" x14ac:dyDescent="0.35">
      <c r="B32" s="338" t="s">
        <v>718</v>
      </c>
      <c r="C32" s="338" t="s">
        <v>719</v>
      </c>
      <c r="E32" s="582" t="s">
        <v>6</v>
      </c>
      <c r="F32" s="582" t="s">
        <v>634</v>
      </c>
      <c r="G32" s="582"/>
      <c r="H32" s="583" t="s">
        <v>641</v>
      </c>
      <c r="I32" s="3" t="s">
        <v>640</v>
      </c>
    </row>
    <row r="33" spans="2:9" x14ac:dyDescent="0.35">
      <c r="B33" s="338" t="s">
        <v>596</v>
      </c>
      <c r="C33" s="338" t="s">
        <v>720</v>
      </c>
      <c r="E33" s="582" t="s">
        <v>599</v>
      </c>
      <c r="F33" s="582" t="s">
        <v>631</v>
      </c>
      <c r="G33" s="582"/>
      <c r="H33" s="583">
        <v>999</v>
      </c>
      <c r="I33" s="3" t="s">
        <v>640</v>
      </c>
    </row>
    <row r="34" spans="2:9" x14ac:dyDescent="0.35">
      <c r="B34" s="338" t="s">
        <v>595</v>
      </c>
      <c r="C34" s="338" t="s">
        <v>721</v>
      </c>
      <c r="E34" s="582" t="s">
        <v>722</v>
      </c>
      <c r="F34" s="582" t="s">
        <v>634</v>
      </c>
      <c r="G34" s="582"/>
      <c r="H34" s="583"/>
      <c r="I34" s="3"/>
    </row>
    <row r="35" spans="2:9" ht="43.5" x14ac:dyDescent="0.35">
      <c r="B35" s="338" t="s">
        <v>594</v>
      </c>
      <c r="C35" s="338" t="s">
        <v>723</v>
      </c>
      <c r="E35" s="582" t="s">
        <v>715</v>
      </c>
      <c r="F35" s="582" t="s">
        <v>634</v>
      </c>
      <c r="G35" s="582"/>
      <c r="H35" s="583" t="s">
        <v>642</v>
      </c>
      <c r="I35" s="3" t="s">
        <v>640</v>
      </c>
    </row>
    <row r="36" spans="2:9" ht="43.5" x14ac:dyDescent="0.35">
      <c r="E36" s="582" t="s">
        <v>718</v>
      </c>
      <c r="F36" s="582" t="s">
        <v>634</v>
      </c>
      <c r="G36" s="582"/>
      <c r="H36" s="583" t="s">
        <v>642</v>
      </c>
      <c r="I36" s="3" t="s">
        <v>640</v>
      </c>
    </row>
    <row r="37" spans="2:9" x14ac:dyDescent="0.35">
      <c r="E37" s="582" t="s">
        <v>596</v>
      </c>
      <c r="F37" s="582" t="s">
        <v>634</v>
      </c>
      <c r="G37" s="582"/>
      <c r="H37" s="582"/>
      <c r="I37" s="3" t="s">
        <v>640</v>
      </c>
    </row>
    <row r="38" spans="2:9" x14ac:dyDescent="0.35">
      <c r="E38" s="582" t="s">
        <v>595</v>
      </c>
      <c r="F38" s="582" t="s">
        <v>634</v>
      </c>
      <c r="G38" s="582"/>
      <c r="H38" s="582"/>
      <c r="I38" s="3" t="s">
        <v>640</v>
      </c>
    </row>
    <row r="39" spans="2:9" x14ac:dyDescent="0.35">
      <c r="E39" s="582" t="s">
        <v>594</v>
      </c>
      <c r="F39" s="582" t="s">
        <v>631</v>
      </c>
      <c r="G39" s="582"/>
      <c r="H39" s="582"/>
      <c r="I39" s="3" t="s">
        <v>640</v>
      </c>
    </row>
    <row r="40" spans="2:9" x14ac:dyDescent="0.35">
      <c r="E40" s="582" t="s">
        <v>404</v>
      </c>
      <c r="F40" s="582" t="s">
        <v>634</v>
      </c>
      <c r="G40" s="582"/>
      <c r="H40" s="582"/>
      <c r="I40" s="3" t="s">
        <v>640</v>
      </c>
    </row>
    <row r="41" spans="2:9" x14ac:dyDescent="0.35">
      <c r="E41" s="582" t="s">
        <v>2</v>
      </c>
      <c r="F41" s="582" t="s">
        <v>634</v>
      </c>
      <c r="G41" s="582"/>
      <c r="H41" s="582"/>
      <c r="I41" s="3" t="s">
        <v>640</v>
      </c>
    </row>
    <row r="42" spans="2:9" x14ac:dyDescent="0.35">
      <c r="E42" s="582" t="s">
        <v>593</v>
      </c>
      <c r="F42" s="582" t="s">
        <v>634</v>
      </c>
      <c r="G42" s="582"/>
      <c r="H42" s="582"/>
      <c r="I42" s="3" t="s">
        <v>640</v>
      </c>
    </row>
    <row r="43" spans="2:9" x14ac:dyDescent="0.35">
      <c r="E43" s="582" t="s">
        <v>592</v>
      </c>
      <c r="F43" s="582" t="s">
        <v>634</v>
      </c>
      <c r="G43" s="582"/>
      <c r="H43" s="582"/>
      <c r="I43" s="3" t="s">
        <v>640</v>
      </c>
    </row>
    <row r="44" spans="2:9" x14ac:dyDescent="0.35">
      <c r="E44" s="582" t="s">
        <v>3</v>
      </c>
      <c r="F44" s="582" t="s">
        <v>634</v>
      </c>
      <c r="G44" s="582"/>
      <c r="H44" s="582"/>
      <c r="I44" s="3" t="s">
        <v>640</v>
      </c>
    </row>
    <row r="45" spans="2:9" x14ac:dyDescent="0.35">
      <c r="E45" s="582" t="s">
        <v>724</v>
      </c>
      <c r="F45" s="582" t="s">
        <v>634</v>
      </c>
      <c r="G45" s="582"/>
      <c r="H45" s="582"/>
      <c r="I45" s="3" t="s">
        <v>640</v>
      </c>
    </row>
    <row r="46" spans="2:9" x14ac:dyDescent="0.35">
      <c r="E46" s="582" t="s">
        <v>725</v>
      </c>
      <c r="F46" s="582" t="s">
        <v>634</v>
      </c>
      <c r="G46" s="582"/>
      <c r="H46" s="582"/>
      <c r="I46" s="3" t="s">
        <v>640</v>
      </c>
    </row>
    <row r="47" spans="2:9" x14ac:dyDescent="0.35">
      <c r="E47" s="582" t="s">
        <v>726</v>
      </c>
      <c r="F47" s="582" t="s">
        <v>634</v>
      </c>
      <c r="G47" s="582"/>
      <c r="H47" s="582"/>
      <c r="I47" s="3" t="s">
        <v>640</v>
      </c>
    </row>
    <row r="48" spans="2:9" x14ac:dyDescent="0.35">
      <c r="E48" s="582" t="s">
        <v>25</v>
      </c>
      <c r="F48" s="582" t="s">
        <v>634</v>
      </c>
      <c r="G48" s="582"/>
      <c r="H48" s="582" t="s">
        <v>639</v>
      </c>
      <c r="I48" s="3" t="s">
        <v>640</v>
      </c>
    </row>
    <row r="49" spans="5:9" x14ac:dyDescent="0.35">
      <c r="E49" s="582" t="s">
        <v>44</v>
      </c>
      <c r="F49" s="582" t="s">
        <v>634</v>
      </c>
      <c r="G49" s="582"/>
      <c r="H49" s="582" t="s">
        <v>639</v>
      </c>
      <c r="I49" s="3" t="s">
        <v>640</v>
      </c>
    </row>
    <row r="50" spans="5:9" x14ac:dyDescent="0.35">
      <c r="E50" s="582" t="s">
        <v>237</v>
      </c>
      <c r="F50" s="582" t="s">
        <v>634</v>
      </c>
      <c r="G50" s="582"/>
      <c r="H50" s="582" t="s">
        <v>639</v>
      </c>
      <c r="I50" s="3" t="s">
        <v>640</v>
      </c>
    </row>
    <row r="51" spans="5:9" x14ac:dyDescent="0.35">
      <c r="E51" s="582" t="s">
        <v>433</v>
      </c>
      <c r="F51" s="582" t="s">
        <v>634</v>
      </c>
      <c r="G51" s="582"/>
      <c r="H51" s="582" t="s">
        <v>639</v>
      </c>
      <c r="I51" s="3" t="s">
        <v>640</v>
      </c>
    </row>
    <row r="52" spans="5:9" x14ac:dyDescent="0.35">
      <c r="E52" s="582" t="s">
        <v>727</v>
      </c>
      <c r="F52" s="582" t="s">
        <v>634</v>
      </c>
      <c r="G52" s="582"/>
      <c r="H52" s="582" t="s">
        <v>639</v>
      </c>
      <c r="I52" s="3" t="s">
        <v>640</v>
      </c>
    </row>
    <row r="53" spans="5:9" x14ac:dyDescent="0.35">
      <c r="E53" s="582" t="s">
        <v>4</v>
      </c>
      <c r="F53" s="582" t="s">
        <v>634</v>
      </c>
      <c r="G53" s="582"/>
      <c r="H53" s="582" t="s">
        <v>639</v>
      </c>
      <c r="I53" s="3" t="s">
        <v>640</v>
      </c>
    </row>
  </sheetData>
  <mergeCells count="6">
    <mergeCell ref="B2:C2"/>
    <mergeCell ref="E2:J2"/>
    <mergeCell ref="B3:C3"/>
    <mergeCell ref="B11:C11"/>
    <mergeCell ref="B23:C23"/>
    <mergeCell ref="E23:I23"/>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C17"/>
  <sheetViews>
    <sheetView workbookViewId="0">
      <selection activeCell="N29" sqref="N29"/>
    </sheetView>
  </sheetViews>
  <sheetFormatPr defaultRowHeight="14.5" x14ac:dyDescent="0.35"/>
  <cols>
    <col min="1" max="1" width="25.1796875" customWidth="1"/>
    <col min="2" max="2" width="18.81640625" bestFit="1" customWidth="1"/>
  </cols>
  <sheetData>
    <row r="1" spans="1:3" x14ac:dyDescent="0.35">
      <c r="A1" s="268" t="s">
        <v>364</v>
      </c>
      <c r="B1" s="268" t="s">
        <v>45</v>
      </c>
      <c r="C1" s="268" t="s">
        <v>365</v>
      </c>
    </row>
    <row r="2" spans="1:3" x14ac:dyDescent="0.35">
      <c r="A2" s="297" t="s">
        <v>9</v>
      </c>
      <c r="B2" t="s">
        <v>44</v>
      </c>
      <c r="C2" t="s">
        <v>368</v>
      </c>
    </row>
    <row r="3" spans="1:3" x14ac:dyDescent="0.35">
      <c r="A3" s="297" t="s">
        <v>10</v>
      </c>
      <c r="B3" t="s">
        <v>25</v>
      </c>
      <c r="C3" t="s">
        <v>369</v>
      </c>
    </row>
    <row r="4" spans="1:3" x14ac:dyDescent="0.35">
      <c r="A4" s="297" t="s">
        <v>11</v>
      </c>
      <c r="B4" t="s">
        <v>419</v>
      </c>
      <c r="C4" t="s">
        <v>370</v>
      </c>
    </row>
    <row r="5" spans="1:3" x14ac:dyDescent="0.35">
      <c r="A5" s="297" t="s">
        <v>12</v>
      </c>
      <c r="B5" t="s">
        <v>466</v>
      </c>
      <c r="C5" t="s">
        <v>371</v>
      </c>
    </row>
    <row r="6" spans="1:3" x14ac:dyDescent="0.35">
      <c r="A6" s="297" t="s">
        <v>13</v>
      </c>
      <c r="B6" t="s">
        <v>420</v>
      </c>
    </row>
    <row r="7" spans="1:3" x14ac:dyDescent="0.35">
      <c r="A7" s="297" t="s">
        <v>14</v>
      </c>
      <c r="B7" t="s">
        <v>467</v>
      </c>
    </row>
    <row r="8" spans="1:3" x14ac:dyDescent="0.35">
      <c r="A8" s="297" t="s">
        <v>15</v>
      </c>
    </row>
    <row r="9" spans="1:3" x14ac:dyDescent="0.35">
      <c r="A9" s="297" t="s">
        <v>16</v>
      </c>
    </row>
    <row r="10" spans="1:3" x14ac:dyDescent="0.35">
      <c r="A10" s="297" t="s">
        <v>17</v>
      </c>
    </row>
    <row r="11" spans="1:3" x14ac:dyDescent="0.35">
      <c r="A11" s="297" t="s">
        <v>18</v>
      </c>
    </row>
    <row r="12" spans="1:3" x14ac:dyDescent="0.35">
      <c r="A12" s="297" t="s">
        <v>19</v>
      </c>
    </row>
    <row r="13" spans="1:3" x14ac:dyDescent="0.35">
      <c r="A13" s="297" t="s">
        <v>20</v>
      </c>
    </row>
    <row r="14" spans="1:3" x14ac:dyDescent="0.35">
      <c r="A14" s="297" t="s">
        <v>21</v>
      </c>
    </row>
    <row r="15" spans="1:3" x14ac:dyDescent="0.35">
      <c r="A15" s="297" t="s">
        <v>22</v>
      </c>
    </row>
    <row r="16" spans="1:3" x14ac:dyDescent="0.35">
      <c r="A16" s="297" t="s">
        <v>23</v>
      </c>
    </row>
    <row r="17" spans="1:1" x14ac:dyDescent="0.35">
      <c r="A17" s="332"/>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U87"/>
  <sheetViews>
    <sheetView zoomScaleNormal="100" zoomScalePageLayoutView="60" workbookViewId="0">
      <selection activeCell="B2" sqref="B2"/>
    </sheetView>
  </sheetViews>
  <sheetFormatPr defaultColWidth="9.1796875" defaultRowHeight="14.5" x14ac:dyDescent="0.35"/>
  <cols>
    <col min="1" max="1" width="4" style="1" customWidth="1"/>
    <col min="2" max="3" width="19.81640625" customWidth="1"/>
    <col min="4" max="10" width="22.1796875" customWidth="1"/>
    <col min="11" max="11" width="19.81640625" customWidth="1"/>
    <col min="12" max="21" width="15.81640625" customWidth="1"/>
  </cols>
  <sheetData>
    <row r="1" spans="1:21" s="1" customFormat="1" ht="15.5" x14ac:dyDescent="0.35">
      <c r="B1" s="2" t="s">
        <v>400</v>
      </c>
      <c r="K1" s="2"/>
    </row>
    <row r="2" spans="1:21" s="1" customFormat="1" ht="15.5" x14ac:dyDescent="0.35">
      <c r="B2" s="2" t="s">
        <v>531</v>
      </c>
      <c r="K2" s="2"/>
    </row>
    <row r="3" spans="1:21" ht="14.5" customHeight="1" x14ac:dyDescent="0.35">
      <c r="E3" s="832" t="s">
        <v>387</v>
      </c>
      <c r="F3" s="833"/>
      <c r="G3" s="833"/>
      <c r="H3" s="833"/>
      <c r="I3" s="833"/>
      <c r="J3" s="834"/>
      <c r="L3" s="832" t="s">
        <v>526</v>
      </c>
      <c r="M3" s="833"/>
      <c r="N3" s="833"/>
      <c r="O3" s="833"/>
      <c r="P3" s="833"/>
      <c r="Q3" s="833"/>
      <c r="R3" s="833"/>
      <c r="S3" s="833"/>
      <c r="T3" s="833"/>
      <c r="U3" s="834"/>
    </row>
    <row r="4" spans="1:21" s="6" customFormat="1" ht="43.5" x14ac:dyDescent="0.35">
      <c r="A4" s="5"/>
      <c r="B4" s="7" t="s">
        <v>1</v>
      </c>
      <c r="C4" s="7" t="s">
        <v>385</v>
      </c>
      <c r="D4" s="7" t="s">
        <v>386</v>
      </c>
      <c r="E4" s="7" t="s">
        <v>388</v>
      </c>
      <c r="F4" s="7" t="s">
        <v>389</v>
      </c>
      <c r="G4" s="7" t="s">
        <v>390</v>
      </c>
      <c r="H4" s="7" t="s">
        <v>391</v>
      </c>
      <c r="I4" s="7" t="s">
        <v>392</v>
      </c>
      <c r="J4" s="7" t="s">
        <v>393</v>
      </c>
      <c r="K4" s="7" t="s">
        <v>526</v>
      </c>
      <c r="L4" s="7" t="s">
        <v>409</v>
      </c>
      <c r="M4" s="7" t="s">
        <v>528</v>
      </c>
      <c r="N4" s="7" t="s">
        <v>527</v>
      </c>
      <c r="O4" s="7" t="s">
        <v>529</v>
      </c>
      <c r="P4" s="7" t="s">
        <v>530</v>
      </c>
      <c r="Q4" s="7" t="s">
        <v>395</v>
      </c>
      <c r="R4" s="7" t="s">
        <v>397</v>
      </c>
      <c r="S4" s="7" t="s">
        <v>396</v>
      </c>
      <c r="T4" s="7" t="s">
        <v>183</v>
      </c>
      <c r="U4" s="7" t="s">
        <v>4</v>
      </c>
    </row>
    <row r="5" spans="1:21" x14ac:dyDescent="0.35">
      <c r="B5" s="4"/>
      <c r="C5" s="4"/>
      <c r="D5" s="4"/>
      <c r="E5" s="4"/>
      <c r="F5" s="4"/>
      <c r="G5" s="4"/>
      <c r="H5" s="4"/>
      <c r="I5" s="4"/>
      <c r="J5" s="4"/>
      <c r="K5" s="4"/>
      <c r="L5" s="4"/>
      <c r="M5" s="4"/>
      <c r="N5" s="4"/>
      <c r="O5" s="4"/>
      <c r="P5" s="4"/>
      <c r="Q5" s="4"/>
      <c r="R5" s="4"/>
      <c r="S5" s="4"/>
      <c r="T5" s="4"/>
      <c r="U5" s="4"/>
    </row>
    <row r="6" spans="1:21" x14ac:dyDescent="0.35">
      <c r="B6" s="4"/>
      <c r="C6" s="4"/>
      <c r="D6" s="4"/>
      <c r="E6" s="4"/>
      <c r="F6" s="4"/>
      <c r="G6" s="4"/>
      <c r="H6" s="4"/>
      <c r="I6" s="4"/>
      <c r="J6" s="4"/>
      <c r="K6" s="4"/>
      <c r="L6" s="4"/>
      <c r="M6" s="4"/>
      <c r="N6" s="4"/>
      <c r="O6" s="4"/>
      <c r="P6" s="4"/>
      <c r="Q6" s="4"/>
      <c r="R6" s="4"/>
      <c r="S6" s="4"/>
      <c r="T6" s="4"/>
      <c r="U6" s="4"/>
    </row>
    <row r="7" spans="1:21" x14ac:dyDescent="0.35">
      <c r="B7" s="4"/>
      <c r="C7" s="4"/>
      <c r="D7" s="4"/>
      <c r="E7" s="4"/>
      <c r="F7" s="4"/>
      <c r="G7" s="4"/>
      <c r="H7" s="4"/>
      <c r="I7" s="4"/>
      <c r="J7" s="4"/>
      <c r="K7" s="4"/>
      <c r="L7" s="4"/>
      <c r="M7" s="4"/>
      <c r="N7" s="4"/>
      <c r="O7" s="4"/>
      <c r="P7" s="4"/>
      <c r="Q7" s="4"/>
      <c r="R7" s="4"/>
      <c r="S7" s="4"/>
      <c r="T7" s="4"/>
      <c r="U7" s="4"/>
    </row>
    <row r="8" spans="1:21" x14ac:dyDescent="0.35">
      <c r="B8" s="4"/>
      <c r="C8" s="4"/>
      <c r="D8" s="4"/>
      <c r="E8" s="4"/>
      <c r="F8" s="4"/>
      <c r="G8" s="4"/>
      <c r="H8" s="4"/>
      <c r="I8" s="4"/>
      <c r="J8" s="4"/>
      <c r="K8" s="4"/>
      <c r="L8" s="4"/>
      <c r="M8" s="4"/>
      <c r="N8" s="4"/>
      <c r="O8" s="4"/>
      <c r="P8" s="4"/>
      <c r="Q8" s="4"/>
      <c r="R8" s="4"/>
      <c r="S8" s="4"/>
      <c r="T8" s="4"/>
      <c r="U8" s="4"/>
    </row>
    <row r="9" spans="1:21" x14ac:dyDescent="0.35">
      <c r="B9" s="4"/>
      <c r="C9" s="4"/>
      <c r="D9" s="4"/>
      <c r="E9" s="4"/>
      <c r="F9" s="4"/>
      <c r="G9" s="4"/>
      <c r="H9" s="4"/>
      <c r="I9" s="4"/>
      <c r="J9" s="4"/>
      <c r="K9" s="4"/>
      <c r="L9" s="4"/>
      <c r="M9" s="4"/>
      <c r="N9" s="4"/>
      <c r="O9" s="4"/>
      <c r="P9" s="4"/>
      <c r="Q9" s="4"/>
      <c r="R9" s="4"/>
      <c r="S9" s="4"/>
      <c r="T9" s="4"/>
      <c r="U9" s="4"/>
    </row>
    <row r="10" spans="1:21" x14ac:dyDescent="0.35">
      <c r="B10" s="4"/>
      <c r="C10" s="4"/>
      <c r="D10" s="4"/>
      <c r="E10" s="4"/>
      <c r="F10" s="4"/>
      <c r="G10" s="4"/>
      <c r="H10" s="4"/>
      <c r="I10" s="4"/>
      <c r="J10" s="4"/>
      <c r="K10" s="4"/>
      <c r="L10" s="4"/>
      <c r="M10" s="4"/>
      <c r="N10" s="4"/>
      <c r="O10" s="4"/>
      <c r="P10" s="4"/>
      <c r="Q10" s="4"/>
      <c r="R10" s="4"/>
      <c r="S10" s="4"/>
      <c r="T10" s="4"/>
      <c r="U10" s="4"/>
    </row>
    <row r="11" spans="1:21" x14ac:dyDescent="0.35">
      <c r="B11" s="4"/>
      <c r="C11" s="4"/>
      <c r="D11" s="4"/>
      <c r="E11" s="4"/>
      <c r="F11" s="4"/>
      <c r="G11" s="4"/>
      <c r="H11" s="4"/>
      <c r="I11" s="4"/>
      <c r="J11" s="4"/>
      <c r="K11" s="4"/>
      <c r="L11" s="4"/>
      <c r="M11" s="4"/>
      <c r="N11" s="4"/>
      <c r="O11" s="4"/>
      <c r="P11" s="4"/>
      <c r="Q11" s="4"/>
      <c r="R11" s="4"/>
      <c r="S11" s="4"/>
      <c r="T11" s="4"/>
      <c r="U11" s="4"/>
    </row>
    <row r="12" spans="1:21" ht="13" customHeight="1" x14ac:dyDescent="0.35">
      <c r="B12" s="4"/>
      <c r="C12" s="4"/>
      <c r="D12" s="4"/>
      <c r="E12" s="4"/>
      <c r="F12" s="4"/>
      <c r="G12" s="4"/>
      <c r="H12" s="4"/>
      <c r="I12" s="4"/>
      <c r="J12" s="4"/>
      <c r="K12" s="4"/>
      <c r="L12" s="4"/>
      <c r="M12" s="4"/>
      <c r="N12" s="4"/>
      <c r="O12" s="4"/>
      <c r="P12" s="4"/>
      <c r="Q12" s="4"/>
      <c r="R12" s="4"/>
      <c r="S12" s="4"/>
      <c r="T12" s="4"/>
      <c r="U12" s="4"/>
    </row>
    <row r="13" spans="1:21" x14ac:dyDescent="0.35">
      <c r="B13" s="4"/>
      <c r="C13" s="4"/>
      <c r="D13" s="4"/>
      <c r="E13" s="4"/>
      <c r="F13" s="4"/>
      <c r="G13" s="4"/>
      <c r="H13" s="4"/>
      <c r="I13" s="4"/>
      <c r="J13" s="4"/>
      <c r="K13" s="4"/>
      <c r="L13" s="4"/>
      <c r="M13" s="4"/>
      <c r="N13" s="4"/>
      <c r="O13" s="4"/>
      <c r="P13" s="4"/>
      <c r="Q13" s="4"/>
      <c r="R13" s="4"/>
      <c r="S13" s="4"/>
      <c r="T13" s="4"/>
      <c r="U13" s="4"/>
    </row>
    <row r="14" spans="1:21" x14ac:dyDescent="0.35">
      <c r="B14" s="4"/>
      <c r="C14" s="4"/>
      <c r="D14" s="4"/>
      <c r="E14" s="4"/>
      <c r="F14" s="4"/>
      <c r="G14" s="4"/>
      <c r="H14" s="4"/>
      <c r="I14" s="4"/>
      <c r="J14" s="4"/>
      <c r="K14" s="4"/>
      <c r="L14" s="4"/>
      <c r="M14" s="4"/>
      <c r="N14" s="4"/>
      <c r="O14" s="4"/>
      <c r="P14" s="4"/>
      <c r="Q14" s="4"/>
      <c r="R14" s="4"/>
      <c r="S14" s="4"/>
      <c r="T14" s="4"/>
      <c r="U14" s="4"/>
    </row>
    <row r="15" spans="1:21" x14ac:dyDescent="0.35">
      <c r="B15" s="4"/>
      <c r="C15" s="4"/>
      <c r="D15" s="4"/>
      <c r="E15" s="4"/>
      <c r="F15" s="4"/>
      <c r="G15" s="4"/>
      <c r="H15" s="4"/>
      <c r="I15" s="4"/>
      <c r="J15" s="4"/>
      <c r="K15" s="4"/>
      <c r="L15" s="4"/>
      <c r="M15" s="4"/>
      <c r="N15" s="4"/>
      <c r="O15" s="4"/>
      <c r="P15" s="4"/>
      <c r="Q15" s="4"/>
      <c r="R15" s="4"/>
      <c r="S15" s="4"/>
      <c r="T15" s="4"/>
      <c r="U15" s="4"/>
    </row>
    <row r="16" spans="1:21" x14ac:dyDescent="0.35">
      <c r="B16" s="4"/>
      <c r="C16" s="4"/>
      <c r="D16" s="4"/>
      <c r="E16" s="4"/>
      <c r="F16" s="4"/>
      <c r="G16" s="4"/>
      <c r="H16" s="4"/>
      <c r="I16" s="4"/>
      <c r="J16" s="4"/>
      <c r="K16" s="4"/>
      <c r="L16" s="4"/>
      <c r="M16" s="4"/>
      <c r="N16" s="4"/>
      <c r="O16" s="4"/>
      <c r="P16" s="4"/>
      <c r="Q16" s="4"/>
      <c r="R16" s="4"/>
      <c r="S16" s="4"/>
      <c r="T16" s="4"/>
      <c r="U16" s="4"/>
    </row>
    <row r="17" spans="2:21" x14ac:dyDescent="0.35">
      <c r="B17" s="4"/>
      <c r="C17" s="4"/>
      <c r="D17" s="4"/>
      <c r="E17" s="4"/>
      <c r="F17" s="4"/>
      <c r="G17" s="4"/>
      <c r="H17" s="4"/>
      <c r="I17" s="4"/>
      <c r="J17" s="4"/>
      <c r="K17" s="4"/>
      <c r="L17" s="4"/>
      <c r="M17" s="4"/>
      <c r="N17" s="4"/>
      <c r="O17" s="4"/>
      <c r="P17" s="4"/>
      <c r="Q17" s="4"/>
      <c r="R17" s="4"/>
      <c r="S17" s="4"/>
      <c r="T17" s="4"/>
      <c r="U17" s="4"/>
    </row>
    <row r="18" spans="2:21" x14ac:dyDescent="0.35">
      <c r="B18" s="4"/>
      <c r="C18" s="4"/>
      <c r="D18" s="4"/>
      <c r="E18" s="4"/>
      <c r="F18" s="4"/>
      <c r="G18" s="4"/>
      <c r="H18" s="4"/>
      <c r="I18" s="4"/>
      <c r="J18" s="4"/>
      <c r="K18" s="4"/>
      <c r="L18" s="4"/>
      <c r="M18" s="4"/>
      <c r="N18" s="4"/>
      <c r="O18" s="4"/>
      <c r="P18" s="4"/>
      <c r="Q18" s="4"/>
      <c r="R18" s="4"/>
      <c r="S18" s="4"/>
      <c r="T18" s="4"/>
      <c r="U18" s="4"/>
    </row>
    <row r="19" spans="2:21" x14ac:dyDescent="0.35">
      <c r="B19" s="4"/>
      <c r="C19" s="3"/>
      <c r="D19" s="4"/>
      <c r="E19" s="4"/>
      <c r="F19" s="4"/>
      <c r="G19" s="4"/>
      <c r="H19" s="4"/>
      <c r="I19" s="4"/>
      <c r="J19" s="4"/>
      <c r="K19" s="4"/>
      <c r="L19" s="4"/>
      <c r="M19" s="4"/>
      <c r="N19" s="4"/>
      <c r="O19" s="4"/>
      <c r="P19" s="4"/>
      <c r="Q19" s="4"/>
      <c r="R19" s="4"/>
      <c r="S19" s="4"/>
      <c r="T19" s="4"/>
      <c r="U19" s="4"/>
    </row>
    <row r="20" spans="2:21" x14ac:dyDescent="0.35">
      <c r="B20" s="4"/>
      <c r="C20" s="3"/>
      <c r="D20" s="4"/>
      <c r="E20" s="4"/>
      <c r="F20" s="4"/>
      <c r="G20" s="4"/>
      <c r="H20" s="4"/>
      <c r="I20" s="4"/>
      <c r="J20" s="4"/>
      <c r="K20" s="4"/>
      <c r="L20" s="4"/>
      <c r="M20" s="4"/>
      <c r="N20" s="4"/>
      <c r="O20" s="4"/>
      <c r="P20" s="4"/>
      <c r="Q20" s="4"/>
      <c r="R20" s="4"/>
      <c r="S20" s="4"/>
      <c r="T20" s="4"/>
      <c r="U20" s="4"/>
    </row>
    <row r="21" spans="2:21" x14ac:dyDescent="0.35">
      <c r="B21" s="4"/>
      <c r="C21" s="3"/>
      <c r="D21" s="4"/>
      <c r="E21" s="4"/>
      <c r="F21" s="4"/>
      <c r="G21" s="4"/>
      <c r="H21" s="4"/>
      <c r="I21" s="4"/>
      <c r="J21" s="4"/>
      <c r="K21" s="4"/>
      <c r="L21" s="4"/>
      <c r="M21" s="4"/>
      <c r="N21" s="4"/>
      <c r="O21" s="4"/>
      <c r="P21" s="4"/>
      <c r="Q21" s="4"/>
      <c r="R21" s="4"/>
      <c r="S21" s="4"/>
      <c r="T21" s="4"/>
      <c r="U21" s="4"/>
    </row>
    <row r="22" spans="2:21" x14ac:dyDescent="0.35">
      <c r="B22" s="4"/>
      <c r="C22" s="3"/>
      <c r="D22" s="4"/>
      <c r="E22" s="4"/>
      <c r="F22" s="4"/>
      <c r="G22" s="4"/>
      <c r="H22" s="4"/>
      <c r="I22" s="4"/>
      <c r="J22" s="4"/>
      <c r="K22" s="4"/>
      <c r="L22" s="4"/>
      <c r="M22" s="4"/>
      <c r="N22" s="4"/>
      <c r="O22" s="4"/>
      <c r="P22" s="4"/>
      <c r="Q22" s="4"/>
      <c r="R22" s="4"/>
      <c r="S22" s="4"/>
      <c r="T22" s="4"/>
      <c r="U22" s="4"/>
    </row>
    <row r="23" spans="2:21" x14ac:dyDescent="0.35">
      <c r="B23" s="4"/>
      <c r="C23" s="3"/>
      <c r="D23" s="4"/>
      <c r="E23" s="4"/>
      <c r="F23" s="4"/>
      <c r="G23" s="4"/>
      <c r="H23" s="4"/>
      <c r="I23" s="4"/>
      <c r="J23" s="4"/>
      <c r="K23" s="4"/>
      <c r="L23" s="4"/>
      <c r="M23" s="4"/>
      <c r="N23" s="4"/>
      <c r="O23" s="4"/>
      <c r="P23" s="4"/>
      <c r="Q23" s="4"/>
      <c r="R23" s="4"/>
      <c r="S23" s="4"/>
      <c r="T23" s="4"/>
      <c r="U23" s="4"/>
    </row>
    <row r="24" spans="2:21" x14ac:dyDescent="0.35">
      <c r="B24" s="4"/>
      <c r="C24" s="3"/>
      <c r="D24" s="4"/>
      <c r="E24" s="4"/>
      <c r="F24" s="4"/>
      <c r="G24" s="4"/>
      <c r="H24" s="4"/>
      <c r="I24" s="4"/>
      <c r="J24" s="4"/>
      <c r="K24" s="4"/>
      <c r="L24" s="4"/>
      <c r="M24" s="4"/>
      <c r="N24" s="4"/>
      <c r="O24" s="4"/>
      <c r="P24" s="4"/>
      <c r="Q24" s="4"/>
      <c r="R24" s="4"/>
      <c r="S24" s="4"/>
      <c r="T24" s="4"/>
      <c r="U24" s="4"/>
    </row>
    <row r="25" spans="2:21" x14ac:dyDescent="0.35">
      <c r="B25" s="4"/>
      <c r="C25" s="3"/>
      <c r="D25" s="4"/>
      <c r="E25" s="4"/>
      <c r="F25" s="4"/>
      <c r="G25" s="4"/>
      <c r="H25" s="4"/>
      <c r="I25" s="4"/>
      <c r="J25" s="4"/>
      <c r="K25" s="4"/>
      <c r="L25" s="4"/>
      <c r="M25" s="4"/>
      <c r="N25" s="4"/>
      <c r="O25" s="4"/>
      <c r="P25" s="4"/>
      <c r="Q25" s="4"/>
      <c r="R25" s="4"/>
      <c r="S25" s="4"/>
      <c r="T25" s="4"/>
      <c r="U25" s="4"/>
    </row>
    <row r="26" spans="2:21" x14ac:dyDescent="0.35">
      <c r="B26" s="4"/>
      <c r="C26" s="3"/>
      <c r="D26" s="4"/>
      <c r="E26" s="4"/>
      <c r="F26" s="4"/>
      <c r="G26" s="4"/>
      <c r="H26" s="4"/>
      <c r="I26" s="4"/>
      <c r="J26" s="4"/>
      <c r="K26" s="4"/>
      <c r="L26" s="4"/>
      <c r="M26" s="4"/>
      <c r="N26" s="4"/>
      <c r="O26" s="4"/>
      <c r="P26" s="4"/>
      <c r="Q26" s="4"/>
      <c r="R26" s="4"/>
      <c r="S26" s="4"/>
      <c r="T26" s="4"/>
      <c r="U26" s="4"/>
    </row>
    <row r="27" spans="2:21" x14ac:dyDescent="0.35">
      <c r="B27" s="4"/>
      <c r="C27" s="3"/>
      <c r="D27" s="4"/>
      <c r="E27" s="4"/>
      <c r="F27" s="4"/>
      <c r="G27" s="4"/>
      <c r="H27" s="4"/>
      <c r="I27" s="4"/>
      <c r="J27" s="4"/>
      <c r="K27" s="4"/>
      <c r="L27" s="4"/>
      <c r="M27" s="4"/>
      <c r="N27" s="4"/>
      <c r="O27" s="4"/>
      <c r="P27" s="4"/>
      <c r="Q27" s="4"/>
      <c r="R27" s="4"/>
      <c r="S27" s="4"/>
      <c r="T27" s="4"/>
      <c r="U27" s="4"/>
    </row>
    <row r="28" spans="2:21" x14ac:dyDescent="0.35">
      <c r="B28" s="4"/>
      <c r="C28" s="3"/>
      <c r="D28" s="4"/>
      <c r="E28" s="4"/>
      <c r="F28" s="4"/>
      <c r="G28" s="4"/>
      <c r="H28" s="4"/>
      <c r="I28" s="4"/>
      <c r="J28" s="4"/>
      <c r="K28" s="4"/>
      <c r="L28" s="4"/>
      <c r="M28" s="4"/>
      <c r="N28" s="4"/>
      <c r="O28" s="4"/>
      <c r="P28" s="4"/>
      <c r="Q28" s="4"/>
      <c r="R28" s="4"/>
      <c r="S28" s="4"/>
      <c r="T28" s="4"/>
      <c r="U28" s="4"/>
    </row>
    <row r="29" spans="2:21" x14ac:dyDescent="0.35">
      <c r="B29" s="4"/>
      <c r="C29" s="3"/>
      <c r="D29" s="4"/>
      <c r="E29" s="4"/>
      <c r="F29" s="4"/>
      <c r="G29" s="4"/>
      <c r="H29" s="4"/>
      <c r="I29" s="4"/>
      <c r="J29" s="4"/>
      <c r="K29" s="4"/>
      <c r="L29" s="4"/>
      <c r="M29" s="4"/>
      <c r="N29" s="4"/>
      <c r="O29" s="4"/>
      <c r="P29" s="4"/>
      <c r="Q29" s="4"/>
      <c r="R29" s="4"/>
      <c r="S29" s="4"/>
      <c r="T29" s="4"/>
      <c r="U29" s="4"/>
    </row>
    <row r="30" spans="2:21" x14ac:dyDescent="0.35">
      <c r="B30" s="4"/>
      <c r="C30" s="3"/>
      <c r="D30" s="4"/>
      <c r="E30" s="4"/>
      <c r="F30" s="4"/>
      <c r="G30" s="4"/>
      <c r="H30" s="4"/>
      <c r="I30" s="4"/>
      <c r="J30" s="4"/>
      <c r="K30" s="4"/>
      <c r="L30" s="4"/>
      <c r="M30" s="4"/>
      <c r="N30" s="4"/>
      <c r="O30" s="4"/>
      <c r="P30" s="4"/>
      <c r="Q30" s="4"/>
      <c r="R30" s="4"/>
      <c r="S30" s="4"/>
      <c r="T30" s="4"/>
      <c r="U30" s="4"/>
    </row>
    <row r="31" spans="2:21" x14ac:dyDescent="0.35">
      <c r="B31" s="4"/>
      <c r="C31" s="3"/>
      <c r="D31" s="4"/>
      <c r="E31" s="4"/>
      <c r="F31" s="4"/>
      <c r="G31" s="4"/>
      <c r="H31" s="4"/>
      <c r="I31" s="4"/>
      <c r="J31" s="4"/>
      <c r="K31" s="4"/>
      <c r="L31" s="4"/>
      <c r="M31" s="4"/>
      <c r="N31" s="4"/>
      <c r="O31" s="4"/>
      <c r="P31" s="4"/>
      <c r="Q31" s="4"/>
      <c r="R31" s="4"/>
      <c r="S31" s="4"/>
      <c r="T31" s="4"/>
      <c r="U31" s="4"/>
    </row>
    <row r="32" spans="2:21" x14ac:dyDescent="0.35">
      <c r="B32" s="4"/>
      <c r="C32" s="3"/>
      <c r="D32" s="4"/>
      <c r="E32" s="4"/>
      <c r="F32" s="4"/>
      <c r="G32" s="4"/>
      <c r="H32" s="4"/>
      <c r="I32" s="4"/>
      <c r="J32" s="4"/>
      <c r="K32" s="4"/>
      <c r="L32" s="4"/>
      <c r="M32" s="4"/>
      <c r="N32" s="4"/>
      <c r="O32" s="4"/>
      <c r="P32" s="4"/>
      <c r="Q32" s="4"/>
      <c r="R32" s="4"/>
      <c r="S32" s="4"/>
      <c r="T32" s="4"/>
      <c r="U32" s="4"/>
    </row>
    <row r="33" spans="2:21" x14ac:dyDescent="0.35">
      <c r="B33" s="4"/>
      <c r="C33" s="3"/>
      <c r="D33" s="4"/>
      <c r="E33" s="4"/>
      <c r="F33" s="4"/>
      <c r="G33" s="4"/>
      <c r="H33" s="4"/>
      <c r="I33" s="4"/>
      <c r="J33" s="4"/>
      <c r="K33" s="4"/>
      <c r="L33" s="4"/>
      <c r="M33" s="4"/>
      <c r="N33" s="4"/>
      <c r="O33" s="4"/>
      <c r="P33" s="4"/>
      <c r="Q33" s="4"/>
      <c r="R33" s="4"/>
      <c r="S33" s="4"/>
      <c r="T33" s="4"/>
      <c r="U33" s="4"/>
    </row>
    <row r="34" spans="2:21" x14ac:dyDescent="0.35">
      <c r="B34" s="4"/>
      <c r="C34" s="3"/>
      <c r="D34" s="4"/>
      <c r="E34" s="4"/>
      <c r="F34" s="4"/>
      <c r="G34" s="4"/>
      <c r="H34" s="4"/>
      <c r="I34" s="4"/>
      <c r="J34" s="4"/>
      <c r="K34" s="4"/>
      <c r="L34" s="4"/>
      <c r="M34" s="4"/>
      <c r="N34" s="4"/>
      <c r="O34" s="4"/>
      <c r="P34" s="4"/>
      <c r="Q34" s="4"/>
      <c r="R34" s="4"/>
      <c r="S34" s="4"/>
      <c r="T34" s="4"/>
      <c r="U34" s="4"/>
    </row>
    <row r="35" spans="2:21" x14ac:dyDescent="0.35">
      <c r="B35" s="4"/>
      <c r="C35" s="3"/>
      <c r="D35" s="4"/>
      <c r="E35" s="4"/>
      <c r="F35" s="4"/>
      <c r="G35" s="4"/>
      <c r="H35" s="4"/>
      <c r="I35" s="4"/>
      <c r="J35" s="4"/>
      <c r="K35" s="4"/>
      <c r="L35" s="4"/>
      <c r="M35" s="4"/>
      <c r="N35" s="4"/>
      <c r="O35" s="4"/>
      <c r="P35" s="4"/>
      <c r="Q35" s="4"/>
      <c r="R35" s="4"/>
      <c r="S35" s="4"/>
      <c r="T35" s="4"/>
      <c r="U35" s="4"/>
    </row>
    <row r="36" spans="2:21" x14ac:dyDescent="0.35">
      <c r="B36" s="4"/>
      <c r="C36" s="3"/>
      <c r="D36" s="4"/>
      <c r="E36" s="4"/>
      <c r="F36" s="4"/>
      <c r="G36" s="4"/>
      <c r="H36" s="4"/>
      <c r="I36" s="4"/>
      <c r="J36" s="4"/>
      <c r="K36" s="4"/>
      <c r="L36" s="4"/>
      <c r="M36" s="4"/>
      <c r="N36" s="4"/>
      <c r="O36" s="4"/>
      <c r="P36" s="4"/>
      <c r="Q36" s="4"/>
      <c r="R36" s="4"/>
      <c r="S36" s="4"/>
      <c r="T36" s="4"/>
      <c r="U36" s="4"/>
    </row>
    <row r="37" spans="2:21" x14ac:dyDescent="0.35">
      <c r="B37" s="4"/>
      <c r="C37" s="3"/>
      <c r="D37" s="4"/>
      <c r="E37" s="4"/>
      <c r="F37" s="4"/>
      <c r="G37" s="4"/>
      <c r="H37" s="4"/>
      <c r="I37" s="4"/>
      <c r="J37" s="4"/>
      <c r="K37" s="4"/>
      <c r="L37" s="4"/>
      <c r="M37" s="4"/>
      <c r="N37" s="4"/>
      <c r="O37" s="4"/>
      <c r="P37" s="4"/>
      <c r="Q37" s="4"/>
      <c r="R37" s="4"/>
      <c r="S37" s="4"/>
      <c r="T37" s="4"/>
      <c r="U37" s="4"/>
    </row>
    <row r="38" spans="2:21" x14ac:dyDescent="0.35">
      <c r="B38" s="4"/>
      <c r="C38" s="3"/>
      <c r="D38" s="4"/>
      <c r="E38" s="4"/>
      <c r="F38" s="4"/>
      <c r="G38" s="4"/>
      <c r="H38" s="4"/>
      <c r="I38" s="4"/>
      <c r="J38" s="4"/>
      <c r="K38" s="4"/>
      <c r="L38" s="4"/>
      <c r="M38" s="4"/>
      <c r="N38" s="4"/>
      <c r="O38" s="4"/>
      <c r="P38" s="4"/>
      <c r="Q38" s="4"/>
      <c r="R38" s="4"/>
      <c r="S38" s="4"/>
      <c r="T38" s="4"/>
      <c r="U38" s="4"/>
    </row>
    <row r="39" spans="2:21" x14ac:dyDescent="0.35">
      <c r="B39" s="4"/>
      <c r="C39" s="3"/>
      <c r="D39" s="4"/>
      <c r="E39" s="4"/>
      <c r="F39" s="4"/>
      <c r="G39" s="4"/>
      <c r="H39" s="4"/>
      <c r="I39" s="4"/>
      <c r="J39" s="4"/>
      <c r="K39" s="4"/>
      <c r="L39" s="4"/>
      <c r="M39" s="4"/>
      <c r="N39" s="4"/>
      <c r="O39" s="4"/>
      <c r="P39" s="4"/>
      <c r="Q39" s="4"/>
      <c r="R39" s="4"/>
      <c r="S39" s="4"/>
      <c r="T39" s="4"/>
      <c r="U39" s="4"/>
    </row>
    <row r="40" spans="2:21" x14ac:dyDescent="0.35">
      <c r="B40" s="4"/>
      <c r="C40" s="3"/>
      <c r="D40" s="4"/>
      <c r="E40" s="4"/>
      <c r="F40" s="4"/>
      <c r="G40" s="4"/>
      <c r="H40" s="4"/>
      <c r="I40" s="4"/>
      <c r="J40" s="4"/>
      <c r="K40" s="4"/>
      <c r="L40" s="4"/>
      <c r="M40" s="4"/>
      <c r="N40" s="4"/>
      <c r="O40" s="4"/>
      <c r="P40" s="4"/>
      <c r="Q40" s="4"/>
      <c r="R40" s="4"/>
      <c r="S40" s="4"/>
      <c r="T40" s="4"/>
      <c r="U40" s="4"/>
    </row>
    <row r="41" spans="2:21" x14ac:dyDescent="0.35">
      <c r="B41" s="4"/>
      <c r="C41" s="3"/>
      <c r="D41" s="4"/>
      <c r="E41" s="4"/>
      <c r="F41" s="4"/>
      <c r="G41" s="4"/>
      <c r="H41" s="4"/>
      <c r="I41" s="4"/>
      <c r="J41" s="4"/>
      <c r="K41" s="4"/>
      <c r="L41" s="4"/>
      <c r="M41" s="4"/>
      <c r="N41" s="4"/>
      <c r="O41" s="4"/>
      <c r="P41" s="4"/>
      <c r="Q41" s="4"/>
      <c r="R41" s="4"/>
      <c r="S41" s="4"/>
      <c r="T41" s="4"/>
      <c r="U41" s="4"/>
    </row>
    <row r="42" spans="2:21" x14ac:dyDescent="0.35">
      <c r="B42" s="4"/>
      <c r="C42" s="3"/>
      <c r="D42" s="4"/>
      <c r="E42" s="4"/>
      <c r="F42" s="4"/>
      <c r="G42" s="4"/>
      <c r="H42" s="4"/>
      <c r="I42" s="4"/>
      <c r="J42" s="4"/>
      <c r="K42" s="4"/>
      <c r="L42" s="4"/>
      <c r="M42" s="4"/>
      <c r="N42" s="4"/>
      <c r="O42" s="4"/>
      <c r="P42" s="4"/>
      <c r="Q42" s="4"/>
      <c r="R42" s="4"/>
      <c r="S42" s="4"/>
      <c r="T42" s="4"/>
      <c r="U42" s="4"/>
    </row>
    <row r="43" spans="2:21" x14ac:dyDescent="0.35">
      <c r="B43" s="4"/>
      <c r="C43" s="3"/>
      <c r="D43" s="4"/>
      <c r="E43" s="4"/>
      <c r="F43" s="4"/>
      <c r="G43" s="4"/>
      <c r="H43" s="4"/>
      <c r="I43" s="4"/>
      <c r="J43" s="4"/>
      <c r="K43" s="4"/>
      <c r="L43" s="4"/>
      <c r="M43" s="4"/>
      <c r="N43" s="4"/>
      <c r="O43" s="4"/>
      <c r="P43" s="4"/>
      <c r="Q43" s="4"/>
      <c r="R43" s="4"/>
      <c r="S43" s="4"/>
      <c r="T43" s="4"/>
      <c r="U43" s="4"/>
    </row>
    <row r="44" spans="2:21" x14ac:dyDescent="0.35">
      <c r="B44" s="4"/>
      <c r="C44" s="3"/>
      <c r="D44" s="4"/>
      <c r="E44" s="4"/>
      <c r="F44" s="4"/>
      <c r="G44" s="4"/>
      <c r="H44" s="4"/>
      <c r="I44" s="4"/>
      <c r="J44" s="4"/>
      <c r="K44" s="4"/>
      <c r="L44" s="4"/>
      <c r="M44" s="4"/>
      <c r="N44" s="4"/>
      <c r="O44" s="4"/>
      <c r="P44" s="4"/>
      <c r="Q44" s="4"/>
      <c r="R44" s="4"/>
      <c r="S44" s="4"/>
      <c r="T44" s="4"/>
      <c r="U44" s="4"/>
    </row>
    <row r="45" spans="2:21" x14ac:dyDescent="0.35">
      <c r="B45" s="4"/>
      <c r="C45" s="3"/>
      <c r="D45" s="4"/>
      <c r="E45" s="4"/>
      <c r="F45" s="4"/>
      <c r="G45" s="4"/>
      <c r="H45" s="4"/>
      <c r="I45" s="4"/>
      <c r="J45" s="4"/>
      <c r="K45" s="4"/>
      <c r="L45" s="4"/>
      <c r="M45" s="4"/>
      <c r="N45" s="4"/>
      <c r="O45" s="4"/>
      <c r="P45" s="4"/>
      <c r="Q45" s="4"/>
      <c r="R45" s="4"/>
      <c r="S45" s="4"/>
      <c r="T45" s="4"/>
      <c r="U45" s="4"/>
    </row>
    <row r="46" spans="2:21" x14ac:dyDescent="0.35">
      <c r="B46" s="4"/>
      <c r="C46" s="3"/>
      <c r="D46" s="4"/>
      <c r="E46" s="4"/>
      <c r="F46" s="4"/>
      <c r="G46" s="4"/>
      <c r="H46" s="4"/>
      <c r="I46" s="4"/>
      <c r="J46" s="4"/>
      <c r="K46" s="4"/>
      <c r="L46" s="4"/>
      <c r="M46" s="4"/>
      <c r="N46" s="4"/>
      <c r="O46" s="4"/>
      <c r="P46" s="4"/>
      <c r="Q46" s="4"/>
      <c r="R46" s="4"/>
      <c r="S46" s="4"/>
      <c r="T46" s="4"/>
      <c r="U46" s="4"/>
    </row>
    <row r="47" spans="2:21" x14ac:dyDescent="0.35">
      <c r="B47" s="4"/>
      <c r="C47" s="3"/>
      <c r="D47" s="4"/>
      <c r="E47" s="4"/>
      <c r="F47" s="4"/>
      <c r="G47" s="4"/>
      <c r="H47" s="4"/>
      <c r="I47" s="4"/>
      <c r="J47" s="4"/>
      <c r="K47" s="4"/>
      <c r="L47" s="4"/>
      <c r="M47" s="4"/>
      <c r="N47" s="4"/>
      <c r="O47" s="4"/>
      <c r="P47" s="4"/>
      <c r="Q47" s="4"/>
      <c r="R47" s="4"/>
      <c r="S47" s="4"/>
      <c r="T47" s="4"/>
      <c r="U47" s="4"/>
    </row>
    <row r="48" spans="2:21" x14ac:dyDescent="0.35">
      <c r="B48" s="4"/>
      <c r="C48" s="3"/>
      <c r="D48" s="4"/>
      <c r="E48" s="4"/>
      <c r="F48" s="4"/>
      <c r="G48" s="4"/>
      <c r="H48" s="4"/>
      <c r="I48" s="4"/>
      <c r="J48" s="4"/>
      <c r="K48" s="4"/>
      <c r="L48" s="4"/>
      <c r="M48" s="4"/>
      <c r="N48" s="4"/>
      <c r="O48" s="4"/>
      <c r="P48" s="4"/>
      <c r="Q48" s="4"/>
      <c r="R48" s="4"/>
      <c r="S48" s="4"/>
      <c r="T48" s="4"/>
      <c r="U48" s="4"/>
    </row>
    <row r="49" spans="2:21" x14ac:dyDescent="0.35">
      <c r="B49" s="4"/>
      <c r="C49" s="3"/>
      <c r="D49" s="4"/>
      <c r="E49" s="4"/>
      <c r="F49" s="4"/>
      <c r="G49" s="4"/>
      <c r="H49" s="4"/>
      <c r="I49" s="4"/>
      <c r="J49" s="4"/>
      <c r="K49" s="4"/>
      <c r="L49" s="4"/>
      <c r="M49" s="4"/>
      <c r="N49" s="4"/>
      <c r="O49" s="4"/>
      <c r="P49" s="4"/>
      <c r="Q49" s="4"/>
      <c r="R49" s="4"/>
      <c r="S49" s="4"/>
      <c r="T49" s="4"/>
      <c r="U49" s="4"/>
    </row>
    <row r="50" spans="2:21" x14ac:dyDescent="0.35">
      <c r="B50" s="4"/>
      <c r="C50" s="3"/>
      <c r="D50" s="4"/>
      <c r="E50" s="4"/>
      <c r="F50" s="4"/>
      <c r="G50" s="4"/>
      <c r="H50" s="4"/>
      <c r="I50" s="4"/>
      <c r="J50" s="4"/>
      <c r="K50" s="4"/>
      <c r="L50" s="4"/>
      <c r="M50" s="4"/>
      <c r="N50" s="4"/>
      <c r="O50" s="4"/>
      <c r="P50" s="4"/>
      <c r="Q50" s="4"/>
      <c r="R50" s="4"/>
      <c r="S50" s="4"/>
      <c r="T50" s="4"/>
      <c r="U50" s="4"/>
    </row>
    <row r="51" spans="2:21" x14ac:dyDescent="0.35">
      <c r="B51" s="4"/>
      <c r="C51" s="3"/>
      <c r="D51" s="4"/>
      <c r="E51" s="4"/>
      <c r="F51" s="4"/>
      <c r="G51" s="4"/>
      <c r="H51" s="4"/>
      <c r="I51" s="4"/>
      <c r="J51" s="4"/>
      <c r="K51" s="4"/>
      <c r="L51" s="4"/>
      <c r="M51" s="4"/>
      <c r="N51" s="4"/>
      <c r="O51" s="4"/>
      <c r="P51" s="4"/>
      <c r="Q51" s="4"/>
      <c r="R51" s="4"/>
      <c r="S51" s="4"/>
      <c r="T51" s="4"/>
      <c r="U51" s="4"/>
    </row>
    <row r="52" spans="2:21" x14ac:dyDescent="0.35">
      <c r="B52" s="4"/>
      <c r="C52" s="3"/>
      <c r="D52" s="4"/>
      <c r="E52" s="4"/>
      <c r="F52" s="4"/>
      <c r="G52" s="4"/>
      <c r="H52" s="4"/>
      <c r="I52" s="4"/>
      <c r="J52" s="4"/>
      <c r="K52" s="4"/>
      <c r="L52" s="4"/>
      <c r="M52" s="4"/>
      <c r="N52" s="4"/>
      <c r="O52" s="4"/>
      <c r="P52" s="4"/>
      <c r="Q52" s="4"/>
      <c r="R52" s="4"/>
      <c r="S52" s="4"/>
      <c r="T52" s="4"/>
      <c r="U52" s="4"/>
    </row>
    <row r="53" spans="2:21" x14ac:dyDescent="0.35">
      <c r="B53" s="4"/>
      <c r="C53" s="3"/>
      <c r="D53" s="4"/>
      <c r="E53" s="4"/>
      <c r="F53" s="4"/>
      <c r="G53" s="4"/>
      <c r="H53" s="4"/>
      <c r="I53" s="4"/>
      <c r="J53" s="4"/>
      <c r="K53" s="4"/>
      <c r="L53" s="4"/>
      <c r="M53" s="4"/>
      <c r="N53" s="4"/>
      <c r="O53" s="4"/>
      <c r="P53" s="4"/>
      <c r="Q53" s="4"/>
      <c r="R53" s="4"/>
      <c r="S53" s="4"/>
      <c r="T53" s="4"/>
      <c r="U53" s="4"/>
    </row>
    <row r="54" spans="2:21" x14ac:dyDescent="0.35">
      <c r="B54" s="4"/>
      <c r="C54" s="3"/>
      <c r="D54" s="4"/>
      <c r="E54" s="4"/>
      <c r="F54" s="4"/>
      <c r="G54" s="4"/>
      <c r="H54" s="4"/>
      <c r="I54" s="4"/>
      <c r="J54" s="4"/>
      <c r="K54" s="4"/>
      <c r="L54" s="4"/>
      <c r="M54" s="4"/>
      <c r="N54" s="4"/>
      <c r="O54" s="4"/>
      <c r="P54" s="4"/>
      <c r="Q54" s="4"/>
      <c r="R54" s="4"/>
      <c r="S54" s="4"/>
      <c r="T54" s="4"/>
      <c r="U54" s="4"/>
    </row>
    <row r="55" spans="2:21" x14ac:dyDescent="0.35">
      <c r="B55" s="4"/>
      <c r="C55" s="3"/>
      <c r="D55" s="4"/>
      <c r="E55" s="4"/>
      <c r="F55" s="4"/>
      <c r="G55" s="4"/>
      <c r="H55" s="4"/>
      <c r="I55" s="4"/>
      <c r="J55" s="4"/>
      <c r="K55" s="4"/>
      <c r="L55" s="4"/>
      <c r="M55" s="4"/>
      <c r="N55" s="4"/>
      <c r="O55" s="4"/>
      <c r="P55" s="4"/>
      <c r="Q55" s="4"/>
      <c r="R55" s="4"/>
      <c r="S55" s="4"/>
      <c r="T55" s="4"/>
      <c r="U55" s="4"/>
    </row>
    <row r="56" spans="2:21" x14ac:dyDescent="0.35">
      <c r="B56" s="4"/>
      <c r="C56" s="3"/>
      <c r="D56" s="4"/>
      <c r="E56" s="4"/>
      <c r="F56" s="4"/>
      <c r="G56" s="4"/>
      <c r="H56" s="4"/>
      <c r="I56" s="4"/>
      <c r="J56" s="4"/>
      <c r="K56" s="4"/>
      <c r="L56" s="4"/>
      <c r="M56" s="4"/>
      <c r="N56" s="4"/>
      <c r="O56" s="4"/>
      <c r="P56" s="4"/>
      <c r="Q56" s="4"/>
      <c r="R56" s="4"/>
      <c r="S56" s="4"/>
      <c r="T56" s="4"/>
      <c r="U56" s="4"/>
    </row>
    <row r="57" spans="2:21" x14ac:dyDescent="0.35">
      <c r="B57" s="4"/>
      <c r="C57" s="3"/>
      <c r="D57" s="4"/>
      <c r="E57" s="4"/>
      <c r="F57" s="4"/>
      <c r="G57" s="4"/>
      <c r="H57" s="4"/>
      <c r="I57" s="4"/>
      <c r="J57" s="4"/>
      <c r="K57" s="4"/>
      <c r="L57" s="4"/>
      <c r="M57" s="4"/>
      <c r="N57" s="4"/>
      <c r="O57" s="4"/>
      <c r="P57" s="4"/>
      <c r="Q57" s="4"/>
      <c r="R57" s="4"/>
      <c r="S57" s="4"/>
      <c r="T57" s="4"/>
      <c r="U57" s="4"/>
    </row>
    <row r="58" spans="2:21" x14ac:dyDescent="0.35">
      <c r="B58" s="4"/>
      <c r="C58" s="3"/>
      <c r="D58" s="4"/>
      <c r="E58" s="4"/>
      <c r="F58" s="4"/>
      <c r="G58" s="4"/>
      <c r="H58" s="4"/>
      <c r="I58" s="4"/>
      <c r="J58" s="4"/>
      <c r="K58" s="4"/>
      <c r="L58" s="4"/>
      <c r="M58" s="4"/>
      <c r="N58" s="4"/>
      <c r="O58" s="4"/>
      <c r="P58" s="4"/>
      <c r="Q58" s="4"/>
      <c r="R58" s="4"/>
      <c r="S58" s="4"/>
      <c r="T58" s="4"/>
      <c r="U58" s="4"/>
    </row>
    <row r="59" spans="2:21" x14ac:dyDescent="0.35">
      <c r="B59" s="4"/>
      <c r="C59" s="3"/>
      <c r="D59" s="4"/>
      <c r="E59" s="4"/>
      <c r="F59" s="4"/>
      <c r="G59" s="4"/>
      <c r="H59" s="4"/>
      <c r="I59" s="4"/>
      <c r="J59" s="4"/>
      <c r="K59" s="4"/>
      <c r="L59" s="4"/>
      <c r="M59" s="4"/>
      <c r="N59" s="4"/>
      <c r="O59" s="4"/>
      <c r="P59" s="4"/>
      <c r="Q59" s="4"/>
      <c r="R59" s="4"/>
      <c r="S59" s="4"/>
      <c r="T59" s="4"/>
      <c r="U59" s="4"/>
    </row>
    <row r="60" spans="2:21" x14ac:dyDescent="0.35">
      <c r="B60" s="4"/>
      <c r="C60" s="3"/>
      <c r="D60" s="4"/>
      <c r="E60" s="4"/>
      <c r="F60" s="4"/>
      <c r="G60" s="4"/>
      <c r="H60" s="4"/>
      <c r="I60" s="4"/>
      <c r="J60" s="4"/>
      <c r="K60" s="4"/>
      <c r="L60" s="4"/>
      <c r="M60" s="4"/>
      <c r="N60" s="4"/>
      <c r="O60" s="4"/>
      <c r="P60" s="4"/>
      <c r="Q60" s="4"/>
      <c r="R60" s="4"/>
      <c r="S60" s="4"/>
      <c r="T60" s="4"/>
      <c r="U60" s="4"/>
    </row>
    <row r="61" spans="2:21" x14ac:dyDescent="0.35">
      <c r="B61" s="4"/>
      <c r="C61" s="3"/>
      <c r="D61" s="4"/>
      <c r="E61" s="4"/>
      <c r="F61" s="4"/>
      <c r="G61" s="4"/>
      <c r="H61" s="4"/>
      <c r="I61" s="4"/>
      <c r="J61" s="4"/>
      <c r="K61" s="4"/>
      <c r="L61" s="4"/>
      <c r="M61" s="4"/>
      <c r="N61" s="4"/>
      <c r="O61" s="4"/>
      <c r="P61" s="4"/>
      <c r="Q61" s="4"/>
      <c r="R61" s="4"/>
      <c r="S61" s="4"/>
      <c r="T61" s="4"/>
      <c r="U61" s="4"/>
    </row>
    <row r="62" spans="2:21" x14ac:dyDescent="0.35">
      <c r="B62" s="4"/>
      <c r="C62" s="3"/>
      <c r="D62" s="4"/>
      <c r="E62" s="4"/>
      <c r="F62" s="4"/>
      <c r="G62" s="4"/>
      <c r="H62" s="4"/>
      <c r="I62" s="4"/>
      <c r="J62" s="4"/>
      <c r="K62" s="4"/>
      <c r="L62" s="4"/>
      <c r="M62" s="4"/>
      <c r="N62" s="4"/>
      <c r="O62" s="4"/>
      <c r="P62" s="4"/>
      <c r="Q62" s="4"/>
      <c r="R62" s="4"/>
      <c r="S62" s="4"/>
      <c r="T62" s="4"/>
      <c r="U62" s="4"/>
    </row>
    <row r="63" spans="2:21" x14ac:dyDescent="0.35">
      <c r="B63" s="4"/>
      <c r="C63" s="3"/>
      <c r="D63" s="4"/>
      <c r="E63" s="4"/>
      <c r="F63" s="4"/>
      <c r="G63" s="4"/>
      <c r="H63" s="4"/>
      <c r="I63" s="4"/>
      <c r="J63" s="4"/>
      <c r="K63" s="4"/>
      <c r="L63" s="4"/>
      <c r="M63" s="4"/>
      <c r="N63" s="4"/>
      <c r="O63" s="4"/>
      <c r="P63" s="4"/>
      <c r="Q63" s="4"/>
      <c r="R63" s="4"/>
      <c r="S63" s="4"/>
      <c r="T63" s="4"/>
      <c r="U63" s="4"/>
    </row>
    <row r="64" spans="2:21" x14ac:dyDescent="0.35">
      <c r="B64" s="4"/>
      <c r="C64" s="3"/>
      <c r="D64" s="4"/>
      <c r="E64" s="4"/>
      <c r="F64" s="4"/>
      <c r="G64" s="4"/>
      <c r="H64" s="4"/>
      <c r="I64" s="4"/>
      <c r="J64" s="4"/>
      <c r="K64" s="4"/>
      <c r="L64" s="4"/>
      <c r="M64" s="4"/>
      <c r="N64" s="4"/>
      <c r="O64" s="4"/>
      <c r="P64" s="4"/>
      <c r="Q64" s="4"/>
      <c r="R64" s="4"/>
      <c r="S64" s="4"/>
      <c r="T64" s="4"/>
      <c r="U64" s="4"/>
    </row>
    <row r="65" spans="2:21" x14ac:dyDescent="0.35">
      <c r="B65" s="4"/>
      <c r="C65" s="3"/>
      <c r="D65" s="4"/>
      <c r="E65" s="4"/>
      <c r="F65" s="4"/>
      <c r="G65" s="4"/>
      <c r="H65" s="4"/>
      <c r="I65" s="4"/>
      <c r="J65" s="4"/>
      <c r="K65" s="4"/>
      <c r="L65" s="4"/>
      <c r="M65" s="4"/>
      <c r="N65" s="4"/>
      <c r="O65" s="4"/>
      <c r="P65" s="4"/>
      <c r="Q65" s="4"/>
      <c r="R65" s="4"/>
      <c r="S65" s="4"/>
      <c r="T65" s="4"/>
      <c r="U65" s="4"/>
    </row>
    <row r="66" spans="2:21" x14ac:dyDescent="0.35">
      <c r="B66" s="4"/>
      <c r="C66" s="3"/>
      <c r="D66" s="4"/>
      <c r="E66" s="4"/>
      <c r="F66" s="4"/>
      <c r="G66" s="4"/>
      <c r="H66" s="4"/>
      <c r="I66" s="4"/>
      <c r="J66" s="4"/>
      <c r="K66" s="4"/>
      <c r="L66" s="4"/>
      <c r="M66" s="4"/>
      <c r="N66" s="4"/>
      <c r="O66" s="4"/>
      <c r="P66" s="4"/>
      <c r="Q66" s="4"/>
      <c r="R66" s="4"/>
      <c r="S66" s="4"/>
      <c r="T66" s="4"/>
      <c r="U66" s="4"/>
    </row>
    <row r="67" spans="2:21" x14ac:dyDescent="0.35">
      <c r="B67" s="4"/>
      <c r="C67" s="3"/>
      <c r="D67" s="4"/>
      <c r="E67" s="4"/>
      <c r="F67" s="4"/>
      <c r="G67" s="4"/>
      <c r="H67" s="4"/>
      <c r="I67" s="4"/>
      <c r="J67" s="4"/>
      <c r="K67" s="4"/>
      <c r="L67" s="4"/>
      <c r="M67" s="4"/>
      <c r="N67" s="4"/>
      <c r="O67" s="4"/>
      <c r="P67" s="4"/>
      <c r="Q67" s="4"/>
      <c r="R67" s="4"/>
      <c r="S67" s="4"/>
      <c r="T67" s="4"/>
      <c r="U67" s="4"/>
    </row>
    <row r="68" spans="2:21" x14ac:dyDescent="0.35">
      <c r="B68" s="4"/>
      <c r="C68" s="3"/>
      <c r="D68" s="4"/>
      <c r="E68" s="4"/>
      <c r="F68" s="4"/>
      <c r="G68" s="4"/>
      <c r="H68" s="4"/>
      <c r="I68" s="4"/>
      <c r="J68" s="4"/>
      <c r="K68" s="4"/>
      <c r="L68" s="4"/>
      <c r="M68" s="4"/>
      <c r="N68" s="4"/>
      <c r="O68" s="4"/>
      <c r="P68" s="4"/>
      <c r="Q68" s="4"/>
      <c r="R68" s="4"/>
      <c r="S68" s="4"/>
      <c r="T68" s="4"/>
      <c r="U68" s="4"/>
    </row>
    <row r="69" spans="2:21" x14ac:dyDescent="0.35">
      <c r="B69" s="4"/>
      <c r="C69" s="3"/>
      <c r="D69" s="4"/>
      <c r="E69" s="4"/>
      <c r="F69" s="4"/>
      <c r="G69" s="4"/>
      <c r="H69" s="4"/>
      <c r="I69" s="4"/>
      <c r="J69" s="4"/>
      <c r="K69" s="4"/>
      <c r="L69" s="4"/>
      <c r="M69" s="4"/>
      <c r="N69" s="4"/>
      <c r="O69" s="4"/>
      <c r="P69" s="4"/>
      <c r="Q69" s="4"/>
      <c r="R69" s="4"/>
      <c r="S69" s="4"/>
      <c r="T69" s="4"/>
      <c r="U69" s="4"/>
    </row>
    <row r="70" spans="2:21" x14ac:dyDescent="0.35">
      <c r="B70" s="4"/>
      <c r="C70" s="3"/>
      <c r="D70" s="4"/>
      <c r="E70" s="4"/>
      <c r="F70" s="4"/>
      <c r="G70" s="4"/>
      <c r="H70" s="4"/>
      <c r="I70" s="4"/>
      <c r="J70" s="4"/>
      <c r="K70" s="4"/>
      <c r="L70" s="4"/>
      <c r="M70" s="4"/>
      <c r="N70" s="4"/>
      <c r="O70" s="4"/>
      <c r="P70" s="4"/>
      <c r="Q70" s="4"/>
      <c r="R70" s="4"/>
      <c r="S70" s="4"/>
      <c r="T70" s="4"/>
      <c r="U70" s="4"/>
    </row>
    <row r="71" spans="2:21" x14ac:dyDescent="0.35">
      <c r="B71" s="4"/>
      <c r="C71" s="3"/>
      <c r="D71" s="4"/>
      <c r="E71" s="4"/>
      <c r="F71" s="4"/>
      <c r="G71" s="4"/>
      <c r="H71" s="4"/>
      <c r="I71" s="4"/>
      <c r="J71" s="4"/>
      <c r="K71" s="4"/>
      <c r="L71" s="4"/>
      <c r="M71" s="4"/>
      <c r="N71" s="4"/>
      <c r="O71" s="4"/>
      <c r="P71" s="4"/>
      <c r="Q71" s="4"/>
      <c r="R71" s="4"/>
      <c r="S71" s="4"/>
      <c r="T71" s="4"/>
      <c r="U71" s="4"/>
    </row>
    <row r="72" spans="2:21" x14ac:dyDescent="0.35">
      <c r="B72" s="4"/>
      <c r="C72" s="3"/>
      <c r="D72" s="4"/>
      <c r="E72" s="4"/>
      <c r="F72" s="4"/>
      <c r="G72" s="4"/>
      <c r="H72" s="4"/>
      <c r="I72" s="4"/>
      <c r="J72" s="4"/>
      <c r="K72" s="4"/>
      <c r="L72" s="4"/>
      <c r="M72" s="4"/>
      <c r="N72" s="4"/>
      <c r="O72" s="4"/>
      <c r="P72" s="4"/>
      <c r="Q72" s="4"/>
      <c r="R72" s="4"/>
      <c r="S72" s="4"/>
      <c r="T72" s="4"/>
      <c r="U72" s="4"/>
    </row>
    <row r="73" spans="2:21" x14ac:dyDescent="0.35">
      <c r="B73" s="4"/>
      <c r="C73" s="3"/>
      <c r="D73" s="4"/>
      <c r="E73" s="4"/>
      <c r="F73" s="4"/>
      <c r="G73" s="4"/>
      <c r="H73" s="4"/>
      <c r="I73" s="4"/>
      <c r="J73" s="4"/>
      <c r="K73" s="4"/>
      <c r="L73" s="4"/>
      <c r="M73" s="4"/>
      <c r="N73" s="4"/>
      <c r="O73" s="4"/>
      <c r="P73" s="4"/>
      <c r="Q73" s="4"/>
      <c r="R73" s="4"/>
      <c r="S73" s="4"/>
      <c r="T73" s="4"/>
      <c r="U73" s="4"/>
    </row>
    <row r="74" spans="2:21" x14ac:dyDescent="0.35">
      <c r="B74" s="4"/>
      <c r="C74" s="3"/>
      <c r="D74" s="4"/>
      <c r="E74" s="4"/>
      <c r="F74" s="4"/>
      <c r="G74" s="4"/>
      <c r="H74" s="4"/>
      <c r="I74" s="4"/>
      <c r="J74" s="4"/>
      <c r="K74" s="4"/>
      <c r="L74" s="4"/>
      <c r="M74" s="4"/>
      <c r="N74" s="4"/>
      <c r="O74" s="4"/>
      <c r="P74" s="4"/>
      <c r="Q74" s="4"/>
      <c r="R74" s="4"/>
      <c r="S74" s="4"/>
      <c r="T74" s="4"/>
      <c r="U74" s="4"/>
    </row>
    <row r="75" spans="2:21" x14ac:dyDescent="0.35">
      <c r="B75" s="4"/>
      <c r="C75" s="3"/>
      <c r="D75" s="4"/>
      <c r="E75" s="4"/>
      <c r="F75" s="4"/>
      <c r="G75" s="4"/>
      <c r="H75" s="4"/>
      <c r="I75" s="4"/>
      <c r="J75" s="4"/>
      <c r="K75" s="4"/>
      <c r="L75" s="4"/>
      <c r="M75" s="4"/>
      <c r="N75" s="4"/>
      <c r="O75" s="4"/>
      <c r="P75" s="4"/>
      <c r="Q75" s="4"/>
      <c r="R75" s="4"/>
      <c r="S75" s="4"/>
      <c r="T75" s="4"/>
      <c r="U75" s="4"/>
    </row>
    <row r="76" spans="2:21" x14ac:dyDescent="0.35">
      <c r="B76" s="4"/>
      <c r="C76" s="3"/>
      <c r="D76" s="4"/>
      <c r="E76" s="4"/>
      <c r="F76" s="4"/>
      <c r="G76" s="4"/>
      <c r="H76" s="4"/>
      <c r="I76" s="4"/>
      <c r="J76" s="4"/>
      <c r="K76" s="4"/>
      <c r="L76" s="4"/>
      <c r="M76" s="4"/>
      <c r="N76" s="4"/>
      <c r="O76" s="4"/>
      <c r="P76" s="4"/>
      <c r="Q76" s="4"/>
      <c r="R76" s="4"/>
      <c r="S76" s="4"/>
      <c r="T76" s="4"/>
      <c r="U76" s="4"/>
    </row>
    <row r="77" spans="2:21" x14ac:dyDescent="0.35">
      <c r="B77" s="4"/>
      <c r="C77" s="3"/>
      <c r="D77" s="4"/>
      <c r="E77" s="4"/>
      <c r="F77" s="4"/>
      <c r="G77" s="4"/>
      <c r="H77" s="4"/>
      <c r="I77" s="4"/>
      <c r="J77" s="4"/>
      <c r="K77" s="4"/>
      <c r="L77" s="4"/>
      <c r="M77" s="4"/>
      <c r="N77" s="4"/>
      <c r="O77" s="4"/>
      <c r="P77" s="4"/>
      <c r="Q77" s="4"/>
      <c r="R77" s="4"/>
      <c r="S77" s="4"/>
      <c r="T77" s="4"/>
      <c r="U77" s="4"/>
    </row>
    <row r="78" spans="2:21" x14ac:dyDescent="0.35">
      <c r="B78" s="4"/>
      <c r="C78" s="3"/>
      <c r="D78" s="4"/>
      <c r="E78" s="4"/>
      <c r="F78" s="4"/>
      <c r="G78" s="4"/>
      <c r="H78" s="4"/>
      <c r="I78" s="4"/>
      <c r="J78" s="4"/>
      <c r="K78" s="4"/>
      <c r="L78" s="4"/>
      <c r="M78" s="4"/>
      <c r="N78" s="4"/>
      <c r="O78" s="4"/>
      <c r="P78" s="4"/>
      <c r="Q78" s="4"/>
      <c r="R78" s="4"/>
      <c r="S78" s="4"/>
      <c r="T78" s="4"/>
      <c r="U78" s="4"/>
    </row>
    <row r="79" spans="2:21" x14ac:dyDescent="0.35">
      <c r="B79" s="4"/>
      <c r="C79" s="3"/>
      <c r="D79" s="4"/>
      <c r="E79" s="4"/>
      <c r="F79" s="4"/>
      <c r="G79" s="4"/>
      <c r="H79" s="4"/>
      <c r="I79" s="4"/>
      <c r="J79" s="4"/>
      <c r="K79" s="4"/>
      <c r="L79" s="4"/>
      <c r="M79" s="4"/>
      <c r="N79" s="4"/>
      <c r="O79" s="4"/>
      <c r="P79" s="4"/>
      <c r="Q79" s="4"/>
      <c r="R79" s="4"/>
      <c r="S79" s="4"/>
      <c r="T79" s="4"/>
      <c r="U79" s="4"/>
    </row>
    <row r="80" spans="2:21" x14ac:dyDescent="0.35">
      <c r="B80" s="4"/>
      <c r="C80" s="3"/>
      <c r="D80" s="4"/>
      <c r="E80" s="4"/>
      <c r="F80" s="4"/>
      <c r="G80" s="4"/>
      <c r="H80" s="4"/>
      <c r="I80" s="4"/>
      <c r="J80" s="4"/>
      <c r="K80" s="4"/>
      <c r="L80" s="4"/>
      <c r="M80" s="4"/>
      <c r="N80" s="4"/>
      <c r="O80" s="4"/>
      <c r="P80" s="4"/>
      <c r="Q80" s="4"/>
      <c r="R80" s="4"/>
      <c r="S80" s="4"/>
      <c r="T80" s="4"/>
      <c r="U80" s="4"/>
    </row>
    <row r="81" spans="2:21" x14ac:dyDescent="0.35">
      <c r="B81" s="4"/>
      <c r="C81" s="3"/>
      <c r="D81" s="4"/>
      <c r="E81" s="4"/>
      <c r="F81" s="4"/>
      <c r="G81" s="4"/>
      <c r="H81" s="4"/>
      <c r="I81" s="4"/>
      <c r="J81" s="4"/>
      <c r="K81" s="4"/>
      <c r="L81" s="4"/>
      <c r="M81" s="4"/>
      <c r="N81" s="4"/>
      <c r="O81" s="4"/>
      <c r="P81" s="4"/>
      <c r="Q81" s="4"/>
      <c r="R81" s="4"/>
      <c r="S81" s="4"/>
      <c r="T81" s="4"/>
      <c r="U81" s="4"/>
    </row>
    <row r="82" spans="2:21" x14ac:dyDescent="0.35">
      <c r="B82" s="4"/>
      <c r="C82" s="3"/>
      <c r="D82" s="4"/>
      <c r="E82" s="4"/>
      <c r="F82" s="4"/>
      <c r="G82" s="4"/>
      <c r="H82" s="4"/>
      <c r="I82" s="4"/>
      <c r="J82" s="4"/>
      <c r="K82" s="4"/>
      <c r="L82" s="4"/>
      <c r="M82" s="4"/>
      <c r="N82" s="4"/>
      <c r="O82" s="4"/>
      <c r="P82" s="4"/>
      <c r="Q82" s="4"/>
      <c r="R82" s="4"/>
      <c r="S82" s="4"/>
      <c r="T82" s="4"/>
      <c r="U82" s="4"/>
    </row>
    <row r="83" spans="2:21" x14ac:dyDescent="0.35">
      <c r="B83" s="4"/>
      <c r="C83" s="3"/>
      <c r="D83" s="4"/>
      <c r="E83" s="4"/>
      <c r="F83" s="4"/>
      <c r="G83" s="4"/>
      <c r="H83" s="4"/>
      <c r="I83" s="4"/>
      <c r="J83" s="4"/>
      <c r="K83" s="4"/>
      <c r="L83" s="4"/>
      <c r="M83" s="4"/>
      <c r="N83" s="4"/>
      <c r="O83" s="4"/>
      <c r="P83" s="4"/>
      <c r="Q83" s="4"/>
      <c r="R83" s="4"/>
      <c r="S83" s="4"/>
      <c r="T83" s="4"/>
      <c r="U83" s="4"/>
    </row>
    <row r="84" spans="2:21" x14ac:dyDescent="0.35">
      <c r="B84" s="4"/>
      <c r="C84" s="3"/>
      <c r="D84" s="4"/>
      <c r="E84" s="4"/>
      <c r="F84" s="4"/>
      <c r="G84" s="4"/>
      <c r="H84" s="4"/>
      <c r="I84" s="4"/>
      <c r="J84" s="4"/>
      <c r="K84" s="4"/>
      <c r="L84" s="4"/>
      <c r="M84" s="4"/>
      <c r="N84" s="4"/>
      <c r="O84" s="4"/>
      <c r="P84" s="4"/>
      <c r="Q84" s="4"/>
      <c r="R84" s="4"/>
      <c r="S84" s="4"/>
      <c r="T84" s="4"/>
      <c r="U84" s="4"/>
    </row>
    <row r="85" spans="2:21" x14ac:dyDescent="0.35">
      <c r="B85" s="4"/>
      <c r="C85" s="3"/>
      <c r="D85" s="4"/>
      <c r="E85" s="4"/>
      <c r="F85" s="4"/>
      <c r="G85" s="4"/>
      <c r="H85" s="4"/>
      <c r="I85" s="4"/>
      <c r="J85" s="4"/>
      <c r="K85" s="4"/>
      <c r="L85" s="4"/>
      <c r="M85" s="4"/>
      <c r="N85" s="4"/>
      <c r="O85" s="4"/>
      <c r="P85" s="4"/>
      <c r="Q85" s="4"/>
      <c r="R85" s="4"/>
      <c r="S85" s="4"/>
      <c r="T85" s="4"/>
      <c r="U85" s="4"/>
    </row>
    <row r="86" spans="2:21" x14ac:dyDescent="0.35">
      <c r="B86" s="4"/>
      <c r="C86" s="3"/>
      <c r="D86" s="4"/>
      <c r="E86" s="4"/>
      <c r="F86" s="4"/>
      <c r="G86" s="4"/>
      <c r="H86" s="4"/>
      <c r="I86" s="4"/>
      <c r="J86" s="4"/>
      <c r="K86" s="4"/>
      <c r="L86" s="4"/>
      <c r="M86" s="4"/>
      <c r="N86" s="4"/>
      <c r="O86" s="4"/>
      <c r="P86" s="4"/>
      <c r="Q86" s="4"/>
      <c r="R86" s="4"/>
      <c r="S86" s="4"/>
      <c r="T86" s="4"/>
      <c r="U86" s="4"/>
    </row>
    <row r="87" spans="2:21" x14ac:dyDescent="0.35">
      <c r="B87" s="4"/>
      <c r="C87" s="3"/>
      <c r="D87" s="4"/>
      <c r="E87" s="4"/>
      <c r="F87" s="4"/>
      <c r="G87" s="4"/>
      <c r="H87" s="4"/>
      <c r="I87" s="4"/>
      <c r="J87" s="4"/>
      <c r="K87" s="4"/>
      <c r="L87" s="4"/>
      <c r="M87" s="4"/>
      <c r="N87" s="4"/>
      <c r="O87" s="4"/>
      <c r="P87" s="4"/>
      <c r="Q87" s="4"/>
      <c r="R87" s="4"/>
      <c r="S87" s="4"/>
      <c r="T87" s="4"/>
      <c r="U87" s="4"/>
    </row>
  </sheetData>
  <mergeCells count="2">
    <mergeCell ref="E3:J3"/>
    <mergeCell ref="L3:U3"/>
  </mergeCells>
  <pageMargins left="0.25" right="0.25" top="0.75" bottom="0.75" header="0.3" footer="0.3"/>
  <pageSetup paperSize="5"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16"/>
  <sheetViews>
    <sheetView workbookViewId="0">
      <selection activeCell="S29" sqref="S29"/>
    </sheetView>
  </sheetViews>
  <sheetFormatPr defaultRowHeight="14.5" x14ac:dyDescent="0.35"/>
  <cols>
    <col min="1" max="1" width="26.81640625" customWidth="1"/>
  </cols>
  <sheetData>
    <row r="1" spans="1:1" x14ac:dyDescent="0.35">
      <c r="A1" s="7" t="s">
        <v>1</v>
      </c>
    </row>
    <row r="2" spans="1:1" x14ac:dyDescent="0.35">
      <c r="A2" s="297" t="s">
        <v>9</v>
      </c>
    </row>
    <row r="3" spans="1:1" x14ac:dyDescent="0.35">
      <c r="A3" s="297" t="s">
        <v>10</v>
      </c>
    </row>
    <row r="4" spans="1:1" x14ac:dyDescent="0.35">
      <c r="A4" s="297" t="s">
        <v>11</v>
      </c>
    </row>
    <row r="5" spans="1:1" x14ac:dyDescent="0.35">
      <c r="A5" s="297" t="s">
        <v>12</v>
      </c>
    </row>
    <row r="6" spans="1:1" x14ac:dyDescent="0.35">
      <c r="A6" s="297" t="s">
        <v>13</v>
      </c>
    </row>
    <row r="7" spans="1:1" x14ac:dyDescent="0.35">
      <c r="A7" s="297" t="s">
        <v>14</v>
      </c>
    </row>
    <row r="8" spans="1:1" x14ac:dyDescent="0.35">
      <c r="A8" s="297" t="s">
        <v>15</v>
      </c>
    </row>
    <row r="9" spans="1:1" x14ac:dyDescent="0.35">
      <c r="A9" s="297" t="s">
        <v>16</v>
      </c>
    </row>
    <row r="10" spans="1:1" x14ac:dyDescent="0.35">
      <c r="A10" s="297" t="s">
        <v>17</v>
      </c>
    </row>
    <row r="11" spans="1:1" x14ac:dyDescent="0.35">
      <c r="A11" s="297" t="s">
        <v>18</v>
      </c>
    </row>
    <row r="12" spans="1:1" x14ac:dyDescent="0.35">
      <c r="A12" s="297" t="s">
        <v>19</v>
      </c>
    </row>
    <row r="13" spans="1:1" x14ac:dyDescent="0.35">
      <c r="A13" s="297" t="s">
        <v>20</v>
      </c>
    </row>
    <row r="14" spans="1:1" x14ac:dyDescent="0.35">
      <c r="A14" s="297" t="s">
        <v>21</v>
      </c>
    </row>
    <row r="15" spans="1:1" x14ac:dyDescent="0.35">
      <c r="A15" s="297" t="s">
        <v>22</v>
      </c>
    </row>
    <row r="16" spans="1:1" x14ac:dyDescent="0.35">
      <c r="A16" s="297" t="s">
        <v>23</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Q87"/>
  <sheetViews>
    <sheetView zoomScaleNormal="100" workbookViewId="0">
      <selection activeCell="F13" sqref="F13"/>
    </sheetView>
  </sheetViews>
  <sheetFormatPr defaultColWidth="9.1796875" defaultRowHeight="14.5" x14ac:dyDescent="0.35"/>
  <cols>
    <col min="1" max="1" width="4" style="1" customWidth="1"/>
    <col min="2" max="3" width="19.81640625" customWidth="1"/>
    <col min="4" max="11" width="13.1796875" customWidth="1"/>
    <col min="12" max="17" width="22.1796875" customWidth="1"/>
  </cols>
  <sheetData>
    <row r="1" spans="1:17" s="1" customFormat="1" ht="15.5" x14ac:dyDescent="0.35">
      <c r="B1" s="2" t="s">
        <v>400</v>
      </c>
      <c r="C1" s="2"/>
      <c r="D1" s="2"/>
      <c r="E1" s="2"/>
    </row>
    <row r="2" spans="1:17" s="1" customFormat="1" ht="15.5" x14ac:dyDescent="0.35">
      <c r="B2" s="2" t="s">
        <v>534</v>
      </c>
      <c r="C2" s="2"/>
      <c r="D2" s="2"/>
      <c r="E2" s="2"/>
    </row>
    <row r="3" spans="1:17" ht="45" customHeight="1" x14ac:dyDescent="0.35">
      <c r="D3" s="832" t="s">
        <v>403</v>
      </c>
      <c r="E3" s="833"/>
      <c r="F3" s="833"/>
      <c r="G3" s="833"/>
      <c r="H3" s="833"/>
      <c r="I3" s="833"/>
      <c r="J3" s="833"/>
      <c r="K3" s="834"/>
      <c r="L3" s="832" t="s">
        <v>387</v>
      </c>
      <c r="M3" s="833"/>
      <c r="N3" s="833"/>
      <c r="O3" s="833"/>
      <c r="P3" s="833"/>
      <c r="Q3" s="834"/>
    </row>
    <row r="4" spans="1:17" s="6" customFormat="1" ht="29" x14ac:dyDescent="0.35">
      <c r="A4" s="5"/>
      <c r="B4" s="7" t="s">
        <v>1</v>
      </c>
      <c r="C4" s="7" t="s">
        <v>533</v>
      </c>
      <c r="D4" s="7" t="s">
        <v>409</v>
      </c>
      <c r="E4" s="7" t="s">
        <v>394</v>
      </c>
      <c r="F4" s="7" t="s">
        <v>415</v>
      </c>
      <c r="G4" s="7" t="s">
        <v>395</v>
      </c>
      <c r="H4" s="7" t="s">
        <v>397</v>
      </c>
      <c r="I4" s="7" t="s">
        <v>396</v>
      </c>
      <c r="J4" s="7" t="s">
        <v>183</v>
      </c>
      <c r="K4" s="7" t="s">
        <v>4</v>
      </c>
      <c r="L4" s="7" t="s">
        <v>388</v>
      </c>
      <c r="M4" s="7" t="s">
        <v>389</v>
      </c>
      <c r="N4" s="7" t="s">
        <v>390</v>
      </c>
      <c r="O4" s="7" t="s">
        <v>391</v>
      </c>
      <c r="P4" s="7" t="s">
        <v>392</v>
      </c>
      <c r="Q4" s="7" t="s">
        <v>393</v>
      </c>
    </row>
    <row r="5" spans="1:17" x14ac:dyDescent="0.35">
      <c r="B5" s="4"/>
      <c r="C5" s="4"/>
      <c r="D5" s="4"/>
      <c r="E5" s="4"/>
      <c r="F5" s="4"/>
      <c r="G5" s="4"/>
      <c r="H5" s="4"/>
      <c r="I5" s="4"/>
      <c r="J5" s="4"/>
      <c r="K5" s="4"/>
      <c r="L5" s="4"/>
      <c r="M5" s="4"/>
      <c r="N5" s="4"/>
      <c r="O5" s="4"/>
      <c r="P5" s="4"/>
      <c r="Q5" s="4"/>
    </row>
    <row r="6" spans="1:17" x14ac:dyDescent="0.35">
      <c r="B6" s="4"/>
      <c r="C6" s="4"/>
      <c r="D6" s="4"/>
      <c r="E6" s="4"/>
      <c r="F6" s="4"/>
      <c r="G6" s="4"/>
      <c r="H6" s="4"/>
      <c r="I6" s="4"/>
      <c r="J6" s="4"/>
      <c r="K6" s="4"/>
      <c r="L6" s="4"/>
      <c r="M6" s="4"/>
      <c r="N6" s="4"/>
      <c r="O6" s="4"/>
      <c r="P6" s="4"/>
      <c r="Q6" s="4"/>
    </row>
    <row r="7" spans="1:17" x14ac:dyDescent="0.35">
      <c r="B7" s="4"/>
      <c r="C7" s="4"/>
      <c r="D7" s="4"/>
      <c r="E7" s="4"/>
      <c r="F7" s="4"/>
      <c r="G7" s="4"/>
      <c r="H7" s="4"/>
      <c r="I7" s="4"/>
      <c r="J7" s="4"/>
      <c r="K7" s="4"/>
      <c r="L7" s="4"/>
      <c r="M7" s="4"/>
      <c r="N7" s="4"/>
      <c r="O7" s="4"/>
      <c r="P7" s="4"/>
      <c r="Q7" s="4"/>
    </row>
    <row r="8" spans="1:17" x14ac:dyDescent="0.35">
      <c r="B8" s="4"/>
      <c r="C8" s="4"/>
      <c r="D8" s="4"/>
      <c r="E8" s="4"/>
      <c r="F8" s="4"/>
      <c r="G8" s="4"/>
      <c r="H8" s="4"/>
      <c r="I8" s="4"/>
      <c r="J8" s="4"/>
      <c r="K8" s="4"/>
      <c r="L8" s="4"/>
      <c r="M8" s="4"/>
      <c r="N8" s="4"/>
      <c r="O8" s="4"/>
      <c r="P8" s="4"/>
      <c r="Q8" s="4"/>
    </row>
    <row r="9" spans="1:17" x14ac:dyDescent="0.35">
      <c r="B9" s="4"/>
      <c r="C9" s="4"/>
      <c r="D9" s="4"/>
      <c r="E9" s="4"/>
      <c r="F9" s="4"/>
      <c r="G9" s="4"/>
      <c r="H9" s="4"/>
      <c r="I9" s="4"/>
      <c r="J9" s="4"/>
      <c r="K9" s="4"/>
      <c r="L9" s="4"/>
      <c r="M9" s="4"/>
      <c r="N9" s="4"/>
      <c r="O9" s="4"/>
      <c r="P9" s="4"/>
      <c r="Q9" s="4"/>
    </row>
    <row r="10" spans="1:17" x14ac:dyDescent="0.35">
      <c r="B10" s="4"/>
      <c r="C10" s="4"/>
      <c r="D10" s="4"/>
      <c r="E10" s="4"/>
      <c r="F10" s="4"/>
      <c r="G10" s="4"/>
      <c r="H10" s="4"/>
      <c r="I10" s="4"/>
      <c r="J10" s="4"/>
      <c r="K10" s="4"/>
      <c r="L10" s="4"/>
      <c r="M10" s="4"/>
      <c r="N10" s="4"/>
      <c r="O10" s="4"/>
      <c r="P10" s="4"/>
      <c r="Q10" s="4"/>
    </row>
    <row r="11" spans="1:17" x14ac:dyDescent="0.35">
      <c r="B11" s="4"/>
      <c r="C11" s="4"/>
      <c r="D11" s="4"/>
      <c r="E11" s="4"/>
      <c r="F11" s="4"/>
      <c r="G11" s="4"/>
      <c r="H11" s="4"/>
      <c r="I11" s="4"/>
      <c r="J11" s="4"/>
      <c r="K11" s="4"/>
      <c r="L11" s="4"/>
      <c r="M11" s="4"/>
      <c r="N11" s="4"/>
      <c r="O11" s="4"/>
      <c r="P11" s="4"/>
      <c r="Q11" s="4"/>
    </row>
    <row r="12" spans="1:17" x14ac:dyDescent="0.35">
      <c r="B12" s="4"/>
      <c r="C12" s="4"/>
      <c r="D12" s="4"/>
      <c r="E12" s="4"/>
      <c r="F12" s="4"/>
      <c r="G12" s="4"/>
      <c r="H12" s="4"/>
      <c r="I12" s="4"/>
      <c r="J12" s="4"/>
      <c r="K12" s="4"/>
      <c r="L12" s="4"/>
      <c r="M12" s="4"/>
      <c r="N12" s="4"/>
      <c r="O12" s="4"/>
      <c r="P12" s="4"/>
      <c r="Q12" s="4"/>
    </row>
    <row r="13" spans="1:17" x14ac:dyDescent="0.35">
      <c r="B13" s="4"/>
      <c r="C13" s="4"/>
      <c r="D13" s="4"/>
      <c r="E13" s="4"/>
      <c r="F13" s="4"/>
      <c r="G13" s="4"/>
      <c r="H13" s="4"/>
      <c r="I13" s="4"/>
      <c r="J13" s="4"/>
      <c r="K13" s="4"/>
      <c r="L13" s="4"/>
      <c r="M13" s="4"/>
      <c r="N13" s="4"/>
      <c r="O13" s="4"/>
      <c r="P13" s="4"/>
      <c r="Q13" s="4"/>
    </row>
    <row r="14" spans="1:17" x14ac:dyDescent="0.35">
      <c r="B14" s="4"/>
      <c r="C14" s="4"/>
      <c r="D14" s="4"/>
      <c r="E14" s="4"/>
      <c r="F14" s="4"/>
      <c r="G14" s="4"/>
      <c r="H14" s="4"/>
      <c r="I14" s="4"/>
      <c r="J14" s="4"/>
      <c r="K14" s="4"/>
      <c r="L14" s="4"/>
      <c r="M14" s="4"/>
      <c r="N14" s="4"/>
      <c r="O14" s="4"/>
      <c r="P14" s="4"/>
      <c r="Q14" s="4"/>
    </row>
    <row r="15" spans="1:17" x14ac:dyDescent="0.35">
      <c r="B15" s="4"/>
      <c r="C15" s="4"/>
      <c r="D15" s="4"/>
      <c r="E15" s="4"/>
      <c r="F15" s="4"/>
      <c r="G15" s="4"/>
      <c r="H15" s="4"/>
      <c r="I15" s="4"/>
      <c r="J15" s="4"/>
      <c r="K15" s="4"/>
      <c r="L15" s="4"/>
      <c r="M15" s="4"/>
      <c r="N15" s="4"/>
      <c r="O15" s="4"/>
      <c r="P15" s="4"/>
      <c r="Q15" s="4"/>
    </row>
    <row r="16" spans="1:17" x14ac:dyDescent="0.35">
      <c r="B16" s="4"/>
      <c r="C16" s="4"/>
      <c r="D16" s="4"/>
      <c r="E16" s="4"/>
      <c r="F16" s="4"/>
      <c r="G16" s="4"/>
      <c r="H16" s="4"/>
      <c r="I16" s="4"/>
      <c r="J16" s="4"/>
      <c r="K16" s="4"/>
      <c r="L16" s="4"/>
      <c r="M16" s="4"/>
      <c r="N16" s="4"/>
      <c r="O16" s="4"/>
      <c r="P16" s="4"/>
      <c r="Q16" s="4"/>
    </row>
    <row r="17" spans="2:17" x14ac:dyDescent="0.35">
      <c r="B17" s="4"/>
      <c r="C17" s="4"/>
      <c r="D17" s="4"/>
      <c r="E17" s="4"/>
      <c r="F17" s="4"/>
      <c r="G17" s="4"/>
      <c r="H17" s="4"/>
      <c r="I17" s="4"/>
      <c r="J17" s="4"/>
      <c r="K17" s="4"/>
      <c r="L17" s="4"/>
      <c r="M17" s="4"/>
      <c r="N17" s="4"/>
      <c r="O17" s="4"/>
      <c r="P17" s="4"/>
      <c r="Q17" s="4"/>
    </row>
    <row r="18" spans="2:17" x14ac:dyDescent="0.35">
      <c r="B18" s="4"/>
      <c r="C18" s="4"/>
      <c r="D18" s="4"/>
      <c r="E18" s="4"/>
      <c r="F18" s="4"/>
      <c r="G18" s="4"/>
      <c r="H18" s="4"/>
      <c r="I18" s="4"/>
      <c r="J18" s="4"/>
      <c r="K18" s="4"/>
      <c r="L18" s="4"/>
      <c r="M18" s="4"/>
      <c r="N18" s="4"/>
      <c r="O18" s="4"/>
      <c r="P18" s="4"/>
      <c r="Q18" s="4"/>
    </row>
    <row r="19" spans="2:17" x14ac:dyDescent="0.35">
      <c r="B19" s="4"/>
      <c r="C19" s="4"/>
      <c r="D19" s="4"/>
      <c r="E19" s="4"/>
      <c r="F19" s="4"/>
      <c r="G19" s="4"/>
      <c r="H19" s="4"/>
      <c r="I19" s="4"/>
      <c r="J19" s="4"/>
      <c r="K19" s="4"/>
      <c r="L19" s="4"/>
      <c r="M19" s="4"/>
      <c r="N19" s="4"/>
      <c r="O19" s="4"/>
      <c r="P19" s="4"/>
      <c r="Q19" s="4"/>
    </row>
    <row r="20" spans="2:17" x14ac:dyDescent="0.35">
      <c r="B20" s="4"/>
      <c r="C20" s="4"/>
      <c r="D20" s="4"/>
      <c r="E20" s="4"/>
      <c r="F20" s="4"/>
      <c r="G20" s="4"/>
      <c r="H20" s="4"/>
      <c r="I20" s="4"/>
      <c r="J20" s="4"/>
      <c r="K20" s="4"/>
      <c r="L20" s="4"/>
      <c r="M20" s="4"/>
      <c r="N20" s="4"/>
      <c r="O20" s="4"/>
      <c r="P20" s="4"/>
      <c r="Q20" s="4"/>
    </row>
    <row r="21" spans="2:17" x14ac:dyDescent="0.35">
      <c r="B21" s="4"/>
      <c r="C21" s="4"/>
      <c r="D21" s="4"/>
      <c r="E21" s="4"/>
      <c r="F21" s="4"/>
      <c r="G21" s="4"/>
      <c r="H21" s="4"/>
      <c r="I21" s="4"/>
      <c r="J21" s="4"/>
      <c r="K21" s="4"/>
      <c r="L21" s="4"/>
      <c r="M21" s="4"/>
      <c r="N21" s="4"/>
      <c r="O21" s="4"/>
      <c r="P21" s="4"/>
      <c r="Q21" s="4"/>
    </row>
    <row r="22" spans="2:17" x14ac:dyDescent="0.35">
      <c r="B22" s="4"/>
      <c r="C22" s="4"/>
      <c r="D22" s="4"/>
      <c r="E22" s="4"/>
      <c r="F22" s="4"/>
      <c r="G22" s="4"/>
      <c r="H22" s="4"/>
      <c r="I22" s="4"/>
      <c r="J22" s="4"/>
      <c r="K22" s="4"/>
      <c r="L22" s="4"/>
      <c r="M22" s="4"/>
      <c r="N22" s="4"/>
      <c r="O22" s="4"/>
      <c r="P22" s="4"/>
      <c r="Q22" s="4"/>
    </row>
    <row r="23" spans="2:17" x14ac:dyDescent="0.35">
      <c r="B23" s="4"/>
      <c r="C23" s="4"/>
      <c r="D23" s="4"/>
      <c r="E23" s="4"/>
      <c r="F23" s="4"/>
      <c r="G23" s="4"/>
      <c r="H23" s="4"/>
      <c r="I23" s="4"/>
      <c r="J23" s="4"/>
      <c r="K23" s="4"/>
      <c r="L23" s="4"/>
      <c r="M23" s="4"/>
      <c r="N23" s="4"/>
      <c r="O23" s="4"/>
      <c r="P23" s="4"/>
      <c r="Q23" s="4"/>
    </row>
    <row r="24" spans="2:17" x14ac:dyDescent="0.35">
      <c r="B24" s="4"/>
      <c r="C24" s="4"/>
      <c r="D24" s="4"/>
      <c r="E24" s="4"/>
      <c r="F24" s="4"/>
      <c r="G24" s="4"/>
      <c r="H24" s="4"/>
      <c r="I24" s="4"/>
      <c r="J24" s="4"/>
      <c r="K24" s="4"/>
      <c r="L24" s="4"/>
      <c r="M24" s="4"/>
      <c r="N24" s="4"/>
      <c r="O24" s="4"/>
      <c r="P24" s="4"/>
      <c r="Q24" s="4"/>
    </row>
    <row r="25" spans="2:17" x14ac:dyDescent="0.35">
      <c r="B25" s="4"/>
      <c r="C25" s="4"/>
      <c r="D25" s="4"/>
      <c r="E25" s="4"/>
      <c r="F25" s="4"/>
      <c r="G25" s="4"/>
      <c r="H25" s="4"/>
      <c r="I25" s="4"/>
      <c r="J25" s="4"/>
      <c r="K25" s="4"/>
      <c r="L25" s="4"/>
      <c r="M25" s="4"/>
      <c r="N25" s="4"/>
      <c r="O25" s="4"/>
      <c r="P25" s="4"/>
      <c r="Q25" s="4"/>
    </row>
    <row r="26" spans="2:17" x14ac:dyDescent="0.35">
      <c r="B26" s="4"/>
      <c r="C26" s="4"/>
      <c r="D26" s="4"/>
      <c r="E26" s="4"/>
      <c r="F26" s="4"/>
      <c r="G26" s="4"/>
      <c r="H26" s="4"/>
      <c r="I26" s="4"/>
      <c r="J26" s="4"/>
      <c r="K26" s="4"/>
      <c r="L26" s="4"/>
      <c r="M26" s="4"/>
      <c r="N26" s="4"/>
      <c r="O26" s="4"/>
      <c r="P26" s="4"/>
      <c r="Q26" s="4"/>
    </row>
    <row r="27" spans="2:17" x14ac:dyDescent="0.35">
      <c r="B27" s="4"/>
      <c r="C27" s="4"/>
      <c r="D27" s="4"/>
      <c r="E27" s="4"/>
      <c r="F27" s="4"/>
      <c r="G27" s="4"/>
      <c r="H27" s="4"/>
      <c r="I27" s="4"/>
      <c r="J27" s="4"/>
      <c r="K27" s="4"/>
      <c r="L27" s="4"/>
      <c r="M27" s="4"/>
      <c r="N27" s="4"/>
      <c r="O27" s="4"/>
      <c r="P27" s="4"/>
      <c r="Q27" s="4"/>
    </row>
    <row r="28" spans="2:17" x14ac:dyDescent="0.35">
      <c r="B28" s="4"/>
      <c r="C28" s="4"/>
      <c r="D28" s="4"/>
      <c r="E28" s="4"/>
      <c r="F28" s="4"/>
      <c r="G28" s="4"/>
      <c r="H28" s="4"/>
      <c r="I28" s="4"/>
      <c r="J28" s="4"/>
      <c r="K28" s="4"/>
      <c r="L28" s="4"/>
      <c r="M28" s="4"/>
      <c r="N28" s="4"/>
      <c r="O28" s="4"/>
      <c r="P28" s="4"/>
      <c r="Q28" s="4"/>
    </row>
    <row r="29" spans="2:17" x14ac:dyDescent="0.35">
      <c r="B29" s="4"/>
      <c r="C29" s="4"/>
      <c r="D29" s="4"/>
      <c r="E29" s="4"/>
      <c r="F29" s="4"/>
      <c r="G29" s="4"/>
      <c r="H29" s="4"/>
      <c r="I29" s="4"/>
      <c r="J29" s="4"/>
      <c r="K29" s="4"/>
      <c r="L29" s="4"/>
      <c r="M29" s="4"/>
      <c r="N29" s="4"/>
      <c r="O29" s="4"/>
      <c r="P29" s="4"/>
      <c r="Q29" s="4"/>
    </row>
    <row r="30" spans="2:17" x14ac:dyDescent="0.35">
      <c r="B30" s="4"/>
      <c r="C30" s="4"/>
      <c r="D30" s="4"/>
      <c r="E30" s="4"/>
      <c r="F30" s="4"/>
      <c r="G30" s="4"/>
      <c r="H30" s="4"/>
      <c r="I30" s="4"/>
      <c r="J30" s="4"/>
      <c r="K30" s="4"/>
      <c r="L30" s="4"/>
      <c r="M30" s="4"/>
      <c r="N30" s="4"/>
      <c r="O30" s="4"/>
      <c r="P30" s="4"/>
      <c r="Q30" s="4"/>
    </row>
    <row r="31" spans="2:17" x14ac:dyDescent="0.35">
      <c r="B31" s="4"/>
      <c r="C31" s="4"/>
      <c r="D31" s="4"/>
      <c r="E31" s="4"/>
      <c r="F31" s="4"/>
      <c r="G31" s="4"/>
      <c r="H31" s="4"/>
      <c r="I31" s="4"/>
      <c r="J31" s="4"/>
      <c r="K31" s="4"/>
      <c r="L31" s="4"/>
      <c r="M31" s="4"/>
      <c r="N31" s="4"/>
      <c r="O31" s="4"/>
      <c r="P31" s="4"/>
      <c r="Q31" s="4"/>
    </row>
    <row r="32" spans="2:17" x14ac:dyDescent="0.35">
      <c r="B32" s="4"/>
      <c r="C32" s="4"/>
      <c r="D32" s="4"/>
      <c r="E32" s="4"/>
      <c r="F32" s="4"/>
      <c r="G32" s="4"/>
      <c r="H32" s="4"/>
      <c r="I32" s="4"/>
      <c r="J32" s="4"/>
      <c r="K32" s="4"/>
      <c r="L32" s="4"/>
      <c r="M32" s="4"/>
      <c r="N32" s="4"/>
      <c r="O32" s="4"/>
      <c r="P32" s="4"/>
      <c r="Q32" s="4"/>
    </row>
    <row r="33" spans="2:17" x14ac:dyDescent="0.35">
      <c r="B33" s="4"/>
      <c r="C33" s="4"/>
      <c r="D33" s="4"/>
      <c r="E33" s="4"/>
      <c r="F33" s="4"/>
      <c r="G33" s="4"/>
      <c r="H33" s="4"/>
      <c r="I33" s="4"/>
      <c r="J33" s="4"/>
      <c r="K33" s="4"/>
      <c r="L33" s="4"/>
      <c r="M33" s="4"/>
      <c r="N33" s="4"/>
      <c r="O33" s="4"/>
      <c r="P33" s="4"/>
      <c r="Q33" s="4"/>
    </row>
    <row r="34" spans="2:17" x14ac:dyDescent="0.35">
      <c r="B34" s="4"/>
      <c r="C34" s="4"/>
      <c r="D34" s="4"/>
      <c r="E34" s="4"/>
      <c r="F34" s="4"/>
      <c r="G34" s="4"/>
      <c r="H34" s="4"/>
      <c r="I34" s="4"/>
      <c r="J34" s="4"/>
      <c r="K34" s="4"/>
      <c r="L34" s="4"/>
      <c r="M34" s="4"/>
      <c r="N34" s="4"/>
      <c r="O34" s="4"/>
      <c r="P34" s="4"/>
      <c r="Q34" s="4"/>
    </row>
    <row r="35" spans="2:17" x14ac:dyDescent="0.35">
      <c r="B35" s="4"/>
      <c r="C35" s="4"/>
      <c r="D35" s="4"/>
      <c r="E35" s="4"/>
      <c r="F35" s="4"/>
      <c r="G35" s="4"/>
      <c r="H35" s="4"/>
      <c r="I35" s="4"/>
      <c r="J35" s="4"/>
      <c r="K35" s="4"/>
      <c r="L35" s="4"/>
      <c r="M35" s="4"/>
      <c r="N35" s="4"/>
      <c r="O35" s="4"/>
      <c r="P35" s="4"/>
      <c r="Q35" s="4"/>
    </row>
    <row r="36" spans="2:17" x14ac:dyDescent="0.35">
      <c r="B36" s="4"/>
      <c r="C36" s="4"/>
      <c r="D36" s="4"/>
      <c r="E36" s="4"/>
      <c r="F36" s="4"/>
      <c r="G36" s="4"/>
      <c r="H36" s="4"/>
      <c r="I36" s="4"/>
      <c r="J36" s="4"/>
      <c r="K36" s="4"/>
      <c r="L36" s="4"/>
      <c r="M36" s="4"/>
      <c r="N36" s="4"/>
      <c r="O36" s="4"/>
      <c r="P36" s="4"/>
      <c r="Q36" s="4"/>
    </row>
    <row r="37" spans="2:17" x14ac:dyDescent="0.35">
      <c r="B37" s="4"/>
      <c r="C37" s="4"/>
      <c r="D37" s="4"/>
      <c r="E37" s="4"/>
      <c r="F37" s="4"/>
      <c r="G37" s="4"/>
      <c r="H37" s="4"/>
      <c r="I37" s="4"/>
      <c r="J37" s="4"/>
      <c r="K37" s="4"/>
      <c r="L37" s="4"/>
      <c r="M37" s="4"/>
      <c r="N37" s="4"/>
      <c r="O37" s="4"/>
      <c r="P37" s="4"/>
      <c r="Q37" s="4"/>
    </row>
    <row r="38" spans="2:17" x14ac:dyDescent="0.35">
      <c r="B38" s="4"/>
      <c r="C38" s="4"/>
      <c r="D38" s="4"/>
      <c r="E38" s="4"/>
      <c r="F38" s="4"/>
      <c r="G38" s="4"/>
      <c r="H38" s="4"/>
      <c r="I38" s="4"/>
      <c r="J38" s="4"/>
      <c r="K38" s="4"/>
      <c r="L38" s="4"/>
      <c r="M38" s="4"/>
      <c r="N38" s="4"/>
      <c r="O38" s="4"/>
      <c r="P38" s="4"/>
      <c r="Q38" s="4"/>
    </row>
    <row r="39" spans="2:17" x14ac:dyDescent="0.35">
      <c r="B39" s="4"/>
      <c r="C39" s="4"/>
      <c r="D39" s="4"/>
      <c r="E39" s="4"/>
      <c r="F39" s="4"/>
      <c r="G39" s="4"/>
      <c r="H39" s="4"/>
      <c r="I39" s="4"/>
      <c r="J39" s="4"/>
      <c r="K39" s="4"/>
      <c r="L39" s="4"/>
      <c r="M39" s="4"/>
      <c r="N39" s="4"/>
      <c r="O39" s="4"/>
      <c r="P39" s="4"/>
      <c r="Q39" s="4"/>
    </row>
    <row r="40" spans="2:17" x14ac:dyDescent="0.35">
      <c r="B40" s="4"/>
      <c r="C40" s="4"/>
      <c r="D40" s="4"/>
      <c r="E40" s="4"/>
      <c r="F40" s="4"/>
      <c r="G40" s="4"/>
      <c r="H40" s="4"/>
      <c r="I40" s="4"/>
      <c r="J40" s="4"/>
      <c r="K40" s="4"/>
      <c r="L40" s="4"/>
      <c r="M40" s="4"/>
      <c r="N40" s="4"/>
      <c r="O40" s="4"/>
      <c r="P40" s="4"/>
      <c r="Q40" s="4"/>
    </row>
    <row r="41" spans="2:17" x14ac:dyDescent="0.35">
      <c r="B41" s="4"/>
      <c r="C41" s="4"/>
      <c r="D41" s="4"/>
      <c r="E41" s="4"/>
      <c r="F41" s="4"/>
      <c r="G41" s="4"/>
      <c r="H41" s="4"/>
      <c r="I41" s="4"/>
      <c r="J41" s="4"/>
      <c r="K41" s="4"/>
      <c r="L41" s="4"/>
      <c r="M41" s="4"/>
      <c r="N41" s="4"/>
      <c r="O41" s="4"/>
      <c r="P41" s="4"/>
      <c r="Q41" s="4"/>
    </row>
    <row r="42" spans="2:17" x14ac:dyDescent="0.35">
      <c r="B42" s="4"/>
      <c r="C42" s="4"/>
      <c r="D42" s="4"/>
      <c r="E42" s="4"/>
      <c r="F42" s="4"/>
      <c r="G42" s="4"/>
      <c r="H42" s="4"/>
      <c r="I42" s="4"/>
      <c r="J42" s="4"/>
      <c r="K42" s="4"/>
      <c r="L42" s="4"/>
      <c r="M42" s="4"/>
      <c r="N42" s="4"/>
      <c r="O42" s="4"/>
      <c r="P42" s="4"/>
      <c r="Q42" s="4"/>
    </row>
    <row r="43" spans="2:17" x14ac:dyDescent="0.35">
      <c r="B43" s="4"/>
      <c r="C43" s="4"/>
      <c r="D43" s="4"/>
      <c r="E43" s="4"/>
      <c r="F43" s="4"/>
      <c r="G43" s="4"/>
      <c r="H43" s="4"/>
      <c r="I43" s="4"/>
      <c r="J43" s="4"/>
      <c r="K43" s="4"/>
      <c r="L43" s="4"/>
      <c r="M43" s="4"/>
      <c r="N43" s="4"/>
      <c r="O43" s="4"/>
      <c r="P43" s="4"/>
      <c r="Q43" s="4"/>
    </row>
    <row r="44" spans="2:17" x14ac:dyDescent="0.35">
      <c r="B44" s="4"/>
      <c r="C44" s="4"/>
      <c r="D44" s="4"/>
      <c r="E44" s="4"/>
      <c r="F44" s="4"/>
      <c r="G44" s="4"/>
      <c r="H44" s="4"/>
      <c r="I44" s="4"/>
      <c r="J44" s="4"/>
      <c r="K44" s="4"/>
      <c r="L44" s="4"/>
      <c r="M44" s="4"/>
      <c r="N44" s="4"/>
      <c r="O44" s="4"/>
      <c r="P44" s="4"/>
      <c r="Q44" s="4"/>
    </row>
    <row r="45" spans="2:17" x14ac:dyDescent="0.35">
      <c r="B45" s="4"/>
      <c r="C45" s="4"/>
      <c r="D45" s="4"/>
      <c r="E45" s="4"/>
      <c r="F45" s="4"/>
      <c r="G45" s="4"/>
      <c r="H45" s="4"/>
      <c r="I45" s="4"/>
      <c r="J45" s="4"/>
      <c r="K45" s="4"/>
      <c r="L45" s="4"/>
      <c r="M45" s="4"/>
      <c r="N45" s="4"/>
      <c r="O45" s="4"/>
      <c r="P45" s="4"/>
      <c r="Q45" s="4"/>
    </row>
    <row r="46" spans="2:17" x14ac:dyDescent="0.35">
      <c r="B46" s="4"/>
      <c r="C46" s="4"/>
      <c r="D46" s="4"/>
      <c r="E46" s="4"/>
      <c r="F46" s="4"/>
      <c r="G46" s="4"/>
      <c r="H46" s="4"/>
      <c r="I46" s="4"/>
      <c r="J46" s="4"/>
      <c r="K46" s="4"/>
      <c r="L46" s="4"/>
      <c r="M46" s="4"/>
      <c r="N46" s="4"/>
      <c r="O46" s="4"/>
      <c r="P46" s="4"/>
      <c r="Q46" s="4"/>
    </row>
    <row r="47" spans="2:17" x14ac:dyDescent="0.35">
      <c r="B47" s="4"/>
      <c r="C47" s="4"/>
      <c r="D47" s="4"/>
      <c r="E47" s="4"/>
      <c r="F47" s="4"/>
      <c r="G47" s="4"/>
      <c r="H47" s="4"/>
      <c r="I47" s="4"/>
      <c r="J47" s="4"/>
      <c r="K47" s="4"/>
      <c r="L47" s="4"/>
      <c r="M47" s="4"/>
      <c r="N47" s="4"/>
      <c r="O47" s="4"/>
      <c r="P47" s="4"/>
      <c r="Q47" s="4"/>
    </row>
    <row r="48" spans="2:17" x14ac:dyDescent="0.35">
      <c r="B48" s="4"/>
      <c r="C48" s="4"/>
      <c r="D48" s="4"/>
      <c r="E48" s="4"/>
      <c r="F48" s="4"/>
      <c r="G48" s="4"/>
      <c r="H48" s="4"/>
      <c r="I48" s="4"/>
      <c r="J48" s="4"/>
      <c r="K48" s="4"/>
      <c r="L48" s="4"/>
      <c r="M48" s="4"/>
      <c r="N48" s="4"/>
      <c r="O48" s="4"/>
      <c r="P48" s="4"/>
      <c r="Q48" s="4"/>
    </row>
    <row r="49" spans="2:17" x14ac:dyDescent="0.35">
      <c r="B49" s="4"/>
      <c r="C49" s="4"/>
      <c r="D49" s="4"/>
      <c r="E49" s="4"/>
      <c r="F49" s="4"/>
      <c r="G49" s="4"/>
      <c r="H49" s="4"/>
      <c r="I49" s="4"/>
      <c r="J49" s="4"/>
      <c r="K49" s="4"/>
      <c r="L49" s="4"/>
      <c r="M49" s="4"/>
      <c r="N49" s="4"/>
      <c r="O49" s="4"/>
      <c r="P49" s="4"/>
      <c r="Q49" s="4"/>
    </row>
    <row r="50" spans="2:17" x14ac:dyDescent="0.35">
      <c r="B50" s="4"/>
      <c r="C50" s="4"/>
      <c r="D50" s="4"/>
      <c r="E50" s="4"/>
      <c r="F50" s="4"/>
      <c r="G50" s="4"/>
      <c r="H50" s="4"/>
      <c r="I50" s="4"/>
      <c r="J50" s="4"/>
      <c r="K50" s="4"/>
      <c r="L50" s="4"/>
      <c r="M50" s="4"/>
      <c r="N50" s="4"/>
      <c r="O50" s="4"/>
      <c r="P50" s="4"/>
      <c r="Q50" s="4"/>
    </row>
    <row r="51" spans="2:17" x14ac:dyDescent="0.35">
      <c r="B51" s="4"/>
      <c r="C51" s="4"/>
      <c r="D51" s="4"/>
      <c r="E51" s="4"/>
      <c r="F51" s="4"/>
      <c r="G51" s="4"/>
      <c r="H51" s="4"/>
      <c r="I51" s="4"/>
      <c r="J51" s="4"/>
      <c r="K51" s="4"/>
      <c r="L51" s="4"/>
      <c r="M51" s="4"/>
      <c r="N51" s="4"/>
      <c r="O51" s="4"/>
      <c r="P51" s="4"/>
      <c r="Q51" s="4"/>
    </row>
    <row r="52" spans="2:17" x14ac:dyDescent="0.35">
      <c r="B52" s="4"/>
      <c r="C52" s="4"/>
      <c r="D52" s="4"/>
      <c r="E52" s="4"/>
      <c r="F52" s="4"/>
      <c r="G52" s="4"/>
      <c r="H52" s="4"/>
      <c r="I52" s="4"/>
      <c r="J52" s="4"/>
      <c r="K52" s="4"/>
      <c r="L52" s="4"/>
      <c r="M52" s="4"/>
      <c r="N52" s="4"/>
      <c r="O52" s="4"/>
      <c r="P52" s="4"/>
      <c r="Q52" s="4"/>
    </row>
    <row r="53" spans="2:17" x14ac:dyDescent="0.35">
      <c r="B53" s="4"/>
      <c r="C53" s="4"/>
      <c r="D53" s="4"/>
      <c r="E53" s="4"/>
      <c r="F53" s="4"/>
      <c r="G53" s="4"/>
      <c r="H53" s="4"/>
      <c r="I53" s="4"/>
      <c r="J53" s="4"/>
      <c r="K53" s="4"/>
      <c r="L53" s="4"/>
      <c r="M53" s="4"/>
      <c r="N53" s="4"/>
      <c r="O53" s="4"/>
      <c r="P53" s="4"/>
      <c r="Q53" s="4"/>
    </row>
    <row r="54" spans="2:17" x14ac:dyDescent="0.35">
      <c r="B54" s="4"/>
      <c r="C54" s="4"/>
      <c r="D54" s="4"/>
      <c r="E54" s="4"/>
      <c r="F54" s="4"/>
      <c r="G54" s="4"/>
      <c r="H54" s="4"/>
      <c r="I54" s="4"/>
      <c r="J54" s="4"/>
      <c r="K54" s="4"/>
      <c r="L54" s="4"/>
      <c r="M54" s="4"/>
      <c r="N54" s="4"/>
      <c r="O54" s="4"/>
      <c r="P54" s="4"/>
      <c r="Q54" s="4"/>
    </row>
    <row r="55" spans="2:17" x14ac:dyDescent="0.35">
      <c r="B55" s="4"/>
      <c r="C55" s="4"/>
      <c r="D55" s="4"/>
      <c r="E55" s="4"/>
      <c r="F55" s="4"/>
      <c r="G55" s="4"/>
      <c r="H55" s="4"/>
      <c r="I55" s="4"/>
      <c r="J55" s="4"/>
      <c r="K55" s="4"/>
      <c r="L55" s="4"/>
      <c r="M55" s="4"/>
      <c r="N55" s="4"/>
      <c r="O55" s="4"/>
      <c r="P55" s="4"/>
      <c r="Q55" s="4"/>
    </row>
    <row r="56" spans="2:17" x14ac:dyDescent="0.35">
      <c r="B56" s="4"/>
      <c r="C56" s="4"/>
      <c r="D56" s="4"/>
      <c r="E56" s="4"/>
      <c r="F56" s="4"/>
      <c r="G56" s="4"/>
      <c r="H56" s="4"/>
      <c r="I56" s="4"/>
      <c r="J56" s="4"/>
      <c r="K56" s="4"/>
      <c r="L56" s="4"/>
      <c r="M56" s="4"/>
      <c r="N56" s="4"/>
      <c r="O56" s="4"/>
      <c r="P56" s="4"/>
      <c r="Q56" s="4"/>
    </row>
    <row r="57" spans="2:17" x14ac:dyDescent="0.35">
      <c r="B57" s="4"/>
      <c r="C57" s="4"/>
      <c r="D57" s="4"/>
      <c r="E57" s="4"/>
      <c r="F57" s="4"/>
      <c r="G57" s="4"/>
      <c r="H57" s="4"/>
      <c r="I57" s="4"/>
      <c r="J57" s="4"/>
      <c r="K57" s="4"/>
      <c r="L57" s="4"/>
      <c r="M57" s="4"/>
      <c r="N57" s="4"/>
      <c r="O57" s="4"/>
      <c r="P57" s="4"/>
      <c r="Q57" s="4"/>
    </row>
    <row r="58" spans="2:17" x14ac:dyDescent="0.35">
      <c r="B58" s="4"/>
      <c r="C58" s="4"/>
      <c r="D58" s="4"/>
      <c r="E58" s="4"/>
      <c r="F58" s="4"/>
      <c r="G58" s="4"/>
      <c r="H58" s="4"/>
      <c r="I58" s="4"/>
      <c r="J58" s="4"/>
      <c r="K58" s="4"/>
      <c r="L58" s="4"/>
      <c r="M58" s="4"/>
      <c r="N58" s="4"/>
      <c r="O58" s="4"/>
      <c r="P58" s="4"/>
      <c r="Q58" s="4"/>
    </row>
    <row r="59" spans="2:17" x14ac:dyDescent="0.35">
      <c r="B59" s="4"/>
      <c r="C59" s="4"/>
      <c r="D59" s="4"/>
      <c r="E59" s="4"/>
      <c r="F59" s="4"/>
      <c r="G59" s="4"/>
      <c r="H59" s="4"/>
      <c r="I59" s="4"/>
      <c r="J59" s="4"/>
      <c r="K59" s="4"/>
      <c r="L59" s="4"/>
      <c r="M59" s="4"/>
      <c r="N59" s="4"/>
      <c r="O59" s="4"/>
      <c r="P59" s="4"/>
      <c r="Q59" s="4"/>
    </row>
    <row r="60" spans="2:17" x14ac:dyDescent="0.35">
      <c r="B60" s="4"/>
      <c r="C60" s="4"/>
      <c r="D60" s="4"/>
      <c r="E60" s="4"/>
      <c r="F60" s="4"/>
      <c r="G60" s="4"/>
      <c r="H60" s="4"/>
      <c r="I60" s="4"/>
      <c r="J60" s="4"/>
      <c r="K60" s="4"/>
      <c r="L60" s="4"/>
      <c r="M60" s="4"/>
      <c r="N60" s="4"/>
      <c r="O60" s="4"/>
      <c r="P60" s="4"/>
      <c r="Q60" s="4"/>
    </row>
    <row r="61" spans="2:17" x14ac:dyDescent="0.35">
      <c r="B61" s="4"/>
      <c r="C61" s="4"/>
      <c r="D61" s="4"/>
      <c r="E61" s="4"/>
      <c r="F61" s="4"/>
      <c r="G61" s="4"/>
      <c r="H61" s="4"/>
      <c r="I61" s="4"/>
      <c r="J61" s="4"/>
      <c r="K61" s="4"/>
      <c r="L61" s="4"/>
      <c r="M61" s="4"/>
      <c r="N61" s="4"/>
      <c r="O61" s="4"/>
      <c r="P61" s="4"/>
      <c r="Q61" s="4"/>
    </row>
    <row r="62" spans="2:17" x14ac:dyDescent="0.35">
      <c r="B62" s="4"/>
      <c r="C62" s="4"/>
      <c r="D62" s="4"/>
      <c r="E62" s="4"/>
      <c r="F62" s="4"/>
      <c r="G62" s="4"/>
      <c r="H62" s="4"/>
      <c r="I62" s="4"/>
      <c r="J62" s="4"/>
      <c r="K62" s="4"/>
      <c r="L62" s="4"/>
      <c r="M62" s="4"/>
      <c r="N62" s="4"/>
      <c r="O62" s="4"/>
      <c r="P62" s="4"/>
      <c r="Q62" s="4"/>
    </row>
    <row r="63" spans="2:17" x14ac:dyDescent="0.35">
      <c r="B63" s="4"/>
      <c r="C63" s="4"/>
      <c r="D63" s="4"/>
      <c r="E63" s="4"/>
      <c r="F63" s="4"/>
      <c r="G63" s="4"/>
      <c r="H63" s="4"/>
      <c r="I63" s="4"/>
      <c r="J63" s="4"/>
      <c r="K63" s="4"/>
      <c r="L63" s="4"/>
      <c r="M63" s="4"/>
      <c r="N63" s="4"/>
      <c r="O63" s="4"/>
      <c r="P63" s="4"/>
      <c r="Q63" s="4"/>
    </row>
    <row r="64" spans="2:17" x14ac:dyDescent="0.35">
      <c r="B64" s="4"/>
      <c r="C64" s="4"/>
      <c r="D64" s="4"/>
      <c r="E64" s="4"/>
      <c r="F64" s="4"/>
      <c r="G64" s="4"/>
      <c r="H64" s="4"/>
      <c r="I64" s="4"/>
      <c r="J64" s="4"/>
      <c r="K64" s="4"/>
      <c r="L64" s="4"/>
      <c r="M64" s="4"/>
      <c r="N64" s="4"/>
      <c r="O64" s="4"/>
      <c r="P64" s="4"/>
      <c r="Q64" s="4"/>
    </row>
    <row r="65" spans="2:17" x14ac:dyDescent="0.35">
      <c r="B65" s="4"/>
      <c r="C65" s="4"/>
      <c r="D65" s="4"/>
      <c r="E65" s="4"/>
      <c r="F65" s="4"/>
      <c r="G65" s="4"/>
      <c r="H65" s="4"/>
      <c r="I65" s="4"/>
      <c r="J65" s="4"/>
      <c r="K65" s="4"/>
      <c r="L65" s="4"/>
      <c r="M65" s="4"/>
      <c r="N65" s="4"/>
      <c r="O65" s="4"/>
      <c r="P65" s="4"/>
      <c r="Q65" s="4"/>
    </row>
    <row r="66" spans="2:17" x14ac:dyDescent="0.35">
      <c r="B66" s="4"/>
      <c r="C66" s="4"/>
      <c r="D66" s="4"/>
      <c r="E66" s="4"/>
      <c r="F66" s="4"/>
      <c r="G66" s="4"/>
      <c r="H66" s="4"/>
      <c r="I66" s="4"/>
      <c r="J66" s="4"/>
      <c r="K66" s="4"/>
      <c r="L66" s="4"/>
      <c r="M66" s="4"/>
      <c r="N66" s="4"/>
      <c r="O66" s="4"/>
      <c r="P66" s="4"/>
      <c r="Q66" s="4"/>
    </row>
    <row r="67" spans="2:17" x14ac:dyDescent="0.35">
      <c r="B67" s="4"/>
      <c r="C67" s="4"/>
      <c r="D67" s="4"/>
      <c r="E67" s="4"/>
      <c r="F67" s="4"/>
      <c r="G67" s="4"/>
      <c r="H67" s="4"/>
      <c r="I67" s="4"/>
      <c r="J67" s="4"/>
      <c r="K67" s="4"/>
      <c r="L67" s="4"/>
      <c r="M67" s="4"/>
      <c r="N67" s="4"/>
      <c r="O67" s="4"/>
      <c r="P67" s="4"/>
      <c r="Q67" s="4"/>
    </row>
    <row r="68" spans="2:17" x14ac:dyDescent="0.35">
      <c r="B68" s="4"/>
      <c r="C68" s="4"/>
      <c r="D68" s="4"/>
      <c r="E68" s="4"/>
      <c r="F68" s="4"/>
      <c r="G68" s="4"/>
      <c r="H68" s="4"/>
      <c r="I68" s="4"/>
      <c r="J68" s="4"/>
      <c r="K68" s="4"/>
      <c r="L68" s="4"/>
      <c r="M68" s="4"/>
      <c r="N68" s="4"/>
      <c r="O68" s="4"/>
      <c r="P68" s="4"/>
      <c r="Q68" s="4"/>
    </row>
    <row r="69" spans="2:17" x14ac:dyDescent="0.35">
      <c r="B69" s="4"/>
      <c r="C69" s="4"/>
      <c r="D69" s="4"/>
      <c r="E69" s="4"/>
      <c r="F69" s="4"/>
      <c r="G69" s="4"/>
      <c r="H69" s="4"/>
      <c r="I69" s="4"/>
      <c r="J69" s="4"/>
      <c r="K69" s="4"/>
      <c r="L69" s="4"/>
      <c r="M69" s="4"/>
      <c r="N69" s="4"/>
      <c r="O69" s="4"/>
      <c r="P69" s="4"/>
      <c r="Q69" s="4"/>
    </row>
    <row r="70" spans="2:17" x14ac:dyDescent="0.35">
      <c r="B70" s="4"/>
      <c r="C70" s="4"/>
      <c r="D70" s="4"/>
      <c r="E70" s="4"/>
      <c r="F70" s="4"/>
      <c r="G70" s="4"/>
      <c r="H70" s="4"/>
      <c r="I70" s="4"/>
      <c r="J70" s="4"/>
      <c r="K70" s="4"/>
      <c r="L70" s="4"/>
      <c r="M70" s="4"/>
      <c r="N70" s="4"/>
      <c r="O70" s="4"/>
      <c r="P70" s="4"/>
      <c r="Q70" s="4"/>
    </row>
    <row r="71" spans="2:17" x14ac:dyDescent="0.35">
      <c r="B71" s="4"/>
      <c r="C71" s="4"/>
      <c r="D71" s="4"/>
      <c r="E71" s="4"/>
      <c r="F71" s="4"/>
      <c r="G71" s="4"/>
      <c r="H71" s="4"/>
      <c r="I71" s="4"/>
      <c r="J71" s="4"/>
      <c r="K71" s="4"/>
      <c r="L71" s="4"/>
      <c r="M71" s="4"/>
      <c r="N71" s="4"/>
      <c r="O71" s="4"/>
      <c r="P71" s="4"/>
      <c r="Q71" s="4"/>
    </row>
    <row r="72" spans="2:17" x14ac:dyDescent="0.35">
      <c r="B72" s="4"/>
      <c r="C72" s="4"/>
      <c r="D72" s="4"/>
      <c r="E72" s="4"/>
      <c r="F72" s="4"/>
      <c r="G72" s="4"/>
      <c r="H72" s="4"/>
      <c r="I72" s="4"/>
      <c r="J72" s="4"/>
      <c r="K72" s="4"/>
      <c r="L72" s="4"/>
      <c r="M72" s="4"/>
      <c r="N72" s="4"/>
      <c r="O72" s="4"/>
      <c r="P72" s="4"/>
      <c r="Q72" s="4"/>
    </row>
    <row r="73" spans="2:17" x14ac:dyDescent="0.35">
      <c r="B73" s="4"/>
      <c r="C73" s="4"/>
      <c r="D73" s="4"/>
      <c r="E73" s="4"/>
      <c r="F73" s="4"/>
      <c r="G73" s="4"/>
      <c r="H73" s="4"/>
      <c r="I73" s="4"/>
      <c r="J73" s="4"/>
      <c r="K73" s="4"/>
      <c r="L73" s="4"/>
      <c r="M73" s="4"/>
      <c r="N73" s="4"/>
      <c r="O73" s="4"/>
      <c r="P73" s="4"/>
      <c r="Q73" s="4"/>
    </row>
    <row r="74" spans="2:17" x14ac:dyDescent="0.35">
      <c r="B74" s="4"/>
      <c r="C74" s="4"/>
      <c r="D74" s="4"/>
      <c r="E74" s="4"/>
      <c r="F74" s="4"/>
      <c r="G74" s="4"/>
      <c r="H74" s="4"/>
      <c r="I74" s="4"/>
      <c r="J74" s="4"/>
      <c r="K74" s="4"/>
      <c r="L74" s="4"/>
      <c r="M74" s="4"/>
      <c r="N74" s="4"/>
      <c r="O74" s="4"/>
      <c r="P74" s="4"/>
      <c r="Q74" s="4"/>
    </row>
    <row r="75" spans="2:17" x14ac:dyDescent="0.35">
      <c r="B75" s="4"/>
      <c r="C75" s="4"/>
      <c r="D75" s="4"/>
      <c r="E75" s="4"/>
      <c r="F75" s="4"/>
      <c r="G75" s="4"/>
      <c r="H75" s="4"/>
      <c r="I75" s="4"/>
      <c r="J75" s="4"/>
      <c r="K75" s="4"/>
      <c r="L75" s="4"/>
      <c r="M75" s="4"/>
      <c r="N75" s="4"/>
      <c r="O75" s="4"/>
      <c r="P75" s="4"/>
      <c r="Q75" s="4"/>
    </row>
    <row r="76" spans="2:17" x14ac:dyDescent="0.35">
      <c r="B76" s="4"/>
      <c r="C76" s="4"/>
      <c r="D76" s="4"/>
      <c r="E76" s="4"/>
      <c r="F76" s="4"/>
      <c r="G76" s="4"/>
      <c r="H76" s="4"/>
      <c r="I76" s="4"/>
      <c r="J76" s="4"/>
      <c r="K76" s="4"/>
      <c r="L76" s="4"/>
      <c r="M76" s="4"/>
      <c r="N76" s="4"/>
      <c r="O76" s="4"/>
      <c r="P76" s="4"/>
      <c r="Q76" s="4"/>
    </row>
    <row r="77" spans="2:17" x14ac:dyDescent="0.35">
      <c r="B77" s="4"/>
      <c r="C77" s="4"/>
      <c r="D77" s="4"/>
      <c r="E77" s="4"/>
      <c r="F77" s="4"/>
      <c r="G77" s="4"/>
      <c r="H77" s="4"/>
      <c r="I77" s="4"/>
      <c r="J77" s="4"/>
      <c r="K77" s="4"/>
      <c r="L77" s="4"/>
      <c r="M77" s="4"/>
      <c r="N77" s="4"/>
      <c r="O77" s="4"/>
      <c r="P77" s="4"/>
      <c r="Q77" s="4"/>
    </row>
    <row r="78" spans="2:17" x14ac:dyDescent="0.35">
      <c r="B78" s="4"/>
      <c r="C78" s="4"/>
      <c r="D78" s="4"/>
      <c r="E78" s="4"/>
      <c r="F78" s="4"/>
      <c r="G78" s="4"/>
      <c r="H78" s="4"/>
      <c r="I78" s="4"/>
      <c r="J78" s="4"/>
      <c r="K78" s="4"/>
      <c r="L78" s="4"/>
      <c r="M78" s="4"/>
      <c r="N78" s="4"/>
      <c r="O78" s="4"/>
      <c r="P78" s="4"/>
      <c r="Q78" s="4"/>
    </row>
    <row r="79" spans="2:17" x14ac:dyDescent="0.35">
      <c r="B79" s="4"/>
      <c r="C79" s="4"/>
      <c r="D79" s="4"/>
      <c r="E79" s="4"/>
      <c r="F79" s="4"/>
      <c r="G79" s="4"/>
      <c r="H79" s="4"/>
      <c r="I79" s="4"/>
      <c r="J79" s="4"/>
      <c r="K79" s="4"/>
      <c r="L79" s="4"/>
      <c r="M79" s="4"/>
      <c r="N79" s="4"/>
      <c r="O79" s="4"/>
      <c r="P79" s="4"/>
      <c r="Q79" s="4"/>
    </row>
    <row r="80" spans="2:17" x14ac:dyDescent="0.35">
      <c r="B80" s="4"/>
      <c r="C80" s="4"/>
      <c r="D80" s="4"/>
      <c r="E80" s="4"/>
      <c r="F80" s="4"/>
      <c r="G80" s="4"/>
      <c r="H80" s="4"/>
      <c r="I80" s="4"/>
      <c r="J80" s="4"/>
      <c r="K80" s="4"/>
      <c r="L80" s="4"/>
      <c r="M80" s="4"/>
      <c r="N80" s="4"/>
      <c r="O80" s="4"/>
      <c r="P80" s="4"/>
      <c r="Q80" s="4"/>
    </row>
    <row r="81" spans="2:17" x14ac:dyDescent="0.35">
      <c r="B81" s="4"/>
      <c r="C81" s="4"/>
      <c r="D81" s="4"/>
      <c r="E81" s="4"/>
      <c r="F81" s="4"/>
      <c r="G81" s="4"/>
      <c r="H81" s="4"/>
      <c r="I81" s="4"/>
      <c r="J81" s="4"/>
      <c r="K81" s="4"/>
      <c r="L81" s="4"/>
      <c r="M81" s="4"/>
      <c r="N81" s="4"/>
      <c r="O81" s="4"/>
      <c r="P81" s="4"/>
      <c r="Q81" s="4"/>
    </row>
    <row r="82" spans="2:17" x14ac:dyDescent="0.35">
      <c r="B82" s="4"/>
      <c r="C82" s="4"/>
      <c r="D82" s="4"/>
      <c r="E82" s="4"/>
      <c r="F82" s="4"/>
      <c r="G82" s="4"/>
      <c r="H82" s="4"/>
      <c r="I82" s="4"/>
      <c r="J82" s="4"/>
      <c r="K82" s="4"/>
      <c r="L82" s="4"/>
      <c r="M82" s="4"/>
      <c r="N82" s="4"/>
      <c r="O82" s="4"/>
      <c r="P82" s="4"/>
      <c r="Q82" s="4"/>
    </row>
    <row r="83" spans="2:17" x14ac:dyDescent="0.35">
      <c r="B83" s="4"/>
      <c r="C83" s="4"/>
      <c r="D83" s="4"/>
      <c r="E83" s="4"/>
      <c r="F83" s="4"/>
      <c r="G83" s="4"/>
      <c r="H83" s="4"/>
      <c r="I83" s="4"/>
      <c r="J83" s="4"/>
      <c r="K83" s="4"/>
      <c r="L83" s="4"/>
      <c r="M83" s="4"/>
      <c r="N83" s="4"/>
      <c r="O83" s="4"/>
      <c r="P83" s="4"/>
      <c r="Q83" s="4"/>
    </row>
    <row r="84" spans="2:17" x14ac:dyDescent="0.35">
      <c r="B84" s="4"/>
      <c r="C84" s="4"/>
      <c r="D84" s="4"/>
      <c r="E84" s="4"/>
      <c r="F84" s="4"/>
      <c r="G84" s="4"/>
      <c r="H84" s="4"/>
      <c r="I84" s="4"/>
      <c r="J84" s="4"/>
      <c r="K84" s="4"/>
      <c r="L84" s="4"/>
      <c r="M84" s="4"/>
      <c r="N84" s="4"/>
      <c r="O84" s="4"/>
      <c r="P84" s="4"/>
      <c r="Q84" s="4"/>
    </row>
    <row r="85" spans="2:17" x14ac:dyDescent="0.35">
      <c r="B85" s="4"/>
      <c r="C85" s="4"/>
      <c r="D85" s="4"/>
      <c r="E85" s="4"/>
      <c r="F85" s="4"/>
      <c r="G85" s="4"/>
      <c r="H85" s="4"/>
      <c r="I85" s="4"/>
      <c r="J85" s="4"/>
      <c r="K85" s="4"/>
      <c r="L85" s="4"/>
      <c r="M85" s="4"/>
      <c r="N85" s="4"/>
      <c r="O85" s="4"/>
      <c r="P85" s="4"/>
      <c r="Q85" s="4"/>
    </row>
    <row r="86" spans="2:17" x14ac:dyDescent="0.35">
      <c r="B86" s="4"/>
      <c r="C86" s="4"/>
      <c r="D86" s="4"/>
      <c r="E86" s="4"/>
      <c r="F86" s="4"/>
      <c r="G86" s="4"/>
      <c r="H86" s="4"/>
      <c r="I86" s="4"/>
      <c r="J86" s="4"/>
      <c r="K86" s="4"/>
      <c r="L86" s="4"/>
      <c r="M86" s="4"/>
      <c r="N86" s="4"/>
      <c r="O86" s="4"/>
      <c r="P86" s="4"/>
      <c r="Q86" s="4"/>
    </row>
    <row r="87" spans="2:17" x14ac:dyDescent="0.35">
      <c r="B87" s="4"/>
      <c r="C87" s="4"/>
      <c r="D87" s="4"/>
      <c r="E87" s="4"/>
      <c r="F87" s="4"/>
      <c r="G87" s="4"/>
      <c r="H87" s="4"/>
      <c r="I87" s="4"/>
      <c r="J87" s="4"/>
      <c r="K87" s="4"/>
      <c r="L87" s="4"/>
      <c r="M87" s="4"/>
      <c r="N87" s="4"/>
      <c r="O87" s="4"/>
      <c r="P87" s="4"/>
      <c r="Q87" s="4"/>
    </row>
  </sheetData>
  <mergeCells count="2">
    <mergeCell ref="L3:Q3"/>
    <mergeCell ref="D3:K3"/>
  </mergeCells>
  <pageMargins left="0.25" right="0.25" top="0.75" bottom="0.75" header="0.3" footer="0.3"/>
  <pageSetup paperSize="5"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B16"/>
  <sheetViews>
    <sheetView workbookViewId="0">
      <selection activeCell="D13" sqref="D13"/>
    </sheetView>
  </sheetViews>
  <sheetFormatPr defaultRowHeight="14.5" x14ac:dyDescent="0.35"/>
  <cols>
    <col min="1" max="1" width="26.81640625" customWidth="1"/>
  </cols>
  <sheetData>
    <row r="1" spans="1:2" x14ac:dyDescent="0.35">
      <c r="A1" s="7" t="s">
        <v>1</v>
      </c>
      <c r="B1" t="s">
        <v>533</v>
      </c>
    </row>
    <row r="2" spans="1:2" x14ac:dyDescent="0.35">
      <c r="A2" s="297" t="s">
        <v>9</v>
      </c>
      <c r="B2" t="s">
        <v>368</v>
      </c>
    </row>
    <row r="3" spans="1:2" x14ac:dyDescent="0.35">
      <c r="A3" s="297" t="s">
        <v>10</v>
      </c>
      <c r="B3" t="s">
        <v>398</v>
      </c>
    </row>
    <row r="4" spans="1:2" x14ac:dyDescent="0.35">
      <c r="A4" s="297" t="s">
        <v>11</v>
      </c>
      <c r="B4" t="s">
        <v>370</v>
      </c>
    </row>
    <row r="5" spans="1:2" x14ac:dyDescent="0.35">
      <c r="A5" s="297" t="s">
        <v>12</v>
      </c>
      <c r="B5" t="s">
        <v>399</v>
      </c>
    </row>
    <row r="6" spans="1:2" x14ac:dyDescent="0.35">
      <c r="A6" s="297" t="s">
        <v>13</v>
      </c>
    </row>
    <row r="7" spans="1:2" x14ac:dyDescent="0.35">
      <c r="A7" s="297" t="s">
        <v>14</v>
      </c>
    </row>
    <row r="8" spans="1:2" x14ac:dyDescent="0.35">
      <c r="A8" s="297" t="s">
        <v>15</v>
      </c>
    </row>
    <row r="9" spans="1:2" x14ac:dyDescent="0.35">
      <c r="A9" s="297" t="s">
        <v>16</v>
      </c>
    </row>
    <row r="10" spans="1:2" x14ac:dyDescent="0.35">
      <c r="A10" s="297" t="s">
        <v>17</v>
      </c>
    </row>
    <row r="11" spans="1:2" x14ac:dyDescent="0.35">
      <c r="A11" s="297" t="s">
        <v>18</v>
      </c>
    </row>
    <row r="12" spans="1:2" x14ac:dyDescent="0.35">
      <c r="A12" s="297" t="s">
        <v>19</v>
      </c>
    </row>
    <row r="13" spans="1:2" x14ac:dyDescent="0.35">
      <c r="A13" s="297" t="s">
        <v>20</v>
      </c>
    </row>
    <row r="14" spans="1:2" x14ac:dyDescent="0.35">
      <c r="A14" s="297" t="s">
        <v>21</v>
      </c>
    </row>
    <row r="15" spans="1:2" x14ac:dyDescent="0.35">
      <c r="A15" s="297" t="s">
        <v>22</v>
      </c>
    </row>
    <row r="16" spans="1:2" x14ac:dyDescent="0.35">
      <c r="A16" s="297" t="s">
        <v>23</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J56"/>
  <sheetViews>
    <sheetView zoomScaleNormal="100" zoomScalePageLayoutView="80" workbookViewId="0">
      <selection activeCell="D12" sqref="D12"/>
    </sheetView>
  </sheetViews>
  <sheetFormatPr defaultRowHeight="14.5" x14ac:dyDescent="0.35"/>
  <cols>
    <col min="1" max="1" width="9.1796875" style="12"/>
    <col min="2" max="2" width="55.1796875" customWidth="1"/>
    <col min="3" max="3" width="87.453125" customWidth="1"/>
    <col min="4" max="5" width="80.81640625" customWidth="1"/>
    <col min="6" max="6" width="100.81640625" customWidth="1"/>
  </cols>
  <sheetData>
    <row r="1" spans="1:10" s="15" customFormat="1" x14ac:dyDescent="0.35">
      <c r="A1" s="12"/>
      <c r="B1" s="333" t="s">
        <v>401</v>
      </c>
      <c r="C1" s="294"/>
      <c r="D1" s="294"/>
      <c r="E1" s="294"/>
      <c r="F1" s="294"/>
      <c r="G1" s="294"/>
      <c r="H1" s="294"/>
      <c r="I1" s="294"/>
      <c r="J1" s="294"/>
    </row>
    <row r="2" spans="1:10" s="15" customFormat="1" x14ac:dyDescent="0.35">
      <c r="A2" s="12"/>
      <c r="B2" s="333" t="s">
        <v>532</v>
      </c>
      <c r="C2" s="294"/>
      <c r="D2" s="294"/>
      <c r="E2" s="294"/>
      <c r="F2" s="294"/>
      <c r="G2" s="294"/>
      <c r="H2" s="294"/>
      <c r="I2" s="294"/>
      <c r="J2" s="294"/>
    </row>
    <row r="3" spans="1:10" ht="29" x14ac:dyDescent="0.35">
      <c r="B3" s="263" t="s">
        <v>309</v>
      </c>
      <c r="C3" s="264" t="s">
        <v>310</v>
      </c>
      <c r="D3" s="264" t="s">
        <v>311</v>
      </c>
      <c r="E3" s="264" t="s">
        <v>476</v>
      </c>
      <c r="F3" s="264" t="s">
        <v>477</v>
      </c>
    </row>
    <row r="4" spans="1:10" x14ac:dyDescent="0.35">
      <c r="B4" s="838" t="s">
        <v>468</v>
      </c>
      <c r="C4" s="838"/>
      <c r="D4" s="838"/>
      <c r="E4" s="838"/>
      <c r="F4" s="838"/>
    </row>
    <row r="5" spans="1:10" x14ac:dyDescent="0.35">
      <c r="B5" s="265" t="s">
        <v>312</v>
      </c>
      <c r="C5" s="265"/>
      <c r="D5" s="265"/>
      <c r="E5" s="265"/>
      <c r="F5" s="265"/>
    </row>
    <row r="6" spans="1:10" ht="43.5" x14ac:dyDescent="0.35">
      <c r="B6" s="265" t="s">
        <v>313</v>
      </c>
      <c r="C6" s="265" t="s">
        <v>314</v>
      </c>
      <c r="D6" s="265"/>
      <c r="E6" s="265"/>
      <c r="F6" s="265"/>
    </row>
    <row r="7" spans="1:10" ht="72.5" x14ac:dyDescent="0.35">
      <c r="B7" s="265" t="s">
        <v>315</v>
      </c>
      <c r="C7" s="265" t="s">
        <v>316</v>
      </c>
      <c r="D7" s="265"/>
      <c r="E7" s="265"/>
      <c r="F7" s="265"/>
    </row>
    <row r="8" spans="1:10" ht="72.5" x14ac:dyDescent="0.35">
      <c r="B8" s="265" t="s">
        <v>317</v>
      </c>
      <c r="C8" s="265" t="s">
        <v>318</v>
      </c>
      <c r="D8" s="265"/>
      <c r="E8" s="265"/>
      <c r="F8" s="265"/>
    </row>
    <row r="9" spans="1:10" x14ac:dyDescent="0.35">
      <c r="B9" s="838" t="s">
        <v>469</v>
      </c>
      <c r="C9" s="838"/>
      <c r="D9" s="838"/>
      <c r="E9" s="838"/>
      <c r="F9" s="838"/>
    </row>
    <row r="10" spans="1:10" ht="130.5" x14ac:dyDescent="0.35">
      <c r="B10" s="265" t="s">
        <v>319</v>
      </c>
      <c r="C10" s="265" t="s">
        <v>320</v>
      </c>
      <c r="D10" s="265"/>
      <c r="E10" s="265"/>
      <c r="F10" s="265"/>
    </row>
    <row r="11" spans="1:10" ht="43.5" x14ac:dyDescent="0.35">
      <c r="B11" s="265" t="s">
        <v>321</v>
      </c>
      <c r="C11" s="265" t="s">
        <v>322</v>
      </c>
      <c r="D11" s="265"/>
      <c r="E11" s="265"/>
      <c r="F11" s="265"/>
    </row>
    <row r="12" spans="1:10" ht="174" x14ac:dyDescent="0.35">
      <c r="B12" s="265" t="s">
        <v>323</v>
      </c>
      <c r="C12" s="265" t="s">
        <v>324</v>
      </c>
      <c r="D12" s="265"/>
      <c r="E12" s="265"/>
      <c r="F12" s="265"/>
    </row>
    <row r="13" spans="1:10" ht="174" x14ac:dyDescent="0.35">
      <c r="B13" s="265" t="s">
        <v>325</v>
      </c>
      <c r="C13" s="265" t="s">
        <v>326</v>
      </c>
      <c r="D13" s="265"/>
      <c r="E13" s="265"/>
      <c r="F13" s="265"/>
    </row>
    <row r="14" spans="1:10" ht="72.5" x14ac:dyDescent="0.35">
      <c r="B14" s="265" t="s">
        <v>327</v>
      </c>
      <c r="C14" s="265" t="s">
        <v>328</v>
      </c>
      <c r="D14" s="265"/>
      <c r="E14" s="265"/>
      <c r="F14" s="265"/>
    </row>
    <row r="15" spans="1:10" ht="72.5" x14ac:dyDescent="0.35">
      <c r="B15" s="265" t="s">
        <v>329</v>
      </c>
      <c r="C15" s="265" t="s">
        <v>330</v>
      </c>
      <c r="D15" s="265"/>
      <c r="E15" s="265"/>
      <c r="F15" s="265"/>
    </row>
    <row r="16" spans="1:10" x14ac:dyDescent="0.35">
      <c r="B16" s="265" t="s">
        <v>331</v>
      </c>
      <c r="C16" s="265"/>
      <c r="D16" s="265"/>
      <c r="E16" s="265"/>
      <c r="F16" s="265"/>
    </row>
    <row r="17" spans="2:6" ht="58" x14ac:dyDescent="0.35">
      <c r="B17" s="265" t="s">
        <v>332</v>
      </c>
      <c r="C17" s="265" t="s">
        <v>333</v>
      </c>
      <c r="D17" s="265"/>
      <c r="E17" s="265"/>
      <c r="F17" s="265"/>
    </row>
    <row r="18" spans="2:6" ht="101.5" x14ac:dyDescent="0.35">
      <c r="B18" s="265" t="s">
        <v>334</v>
      </c>
      <c r="C18" s="265" t="s">
        <v>335</v>
      </c>
      <c r="D18" s="265"/>
      <c r="E18" s="265"/>
      <c r="F18" s="265"/>
    </row>
    <row r="19" spans="2:6" ht="43.5" x14ac:dyDescent="0.35">
      <c r="B19" s="265" t="s">
        <v>336</v>
      </c>
      <c r="C19" s="265" t="s">
        <v>322</v>
      </c>
      <c r="D19" s="265"/>
      <c r="E19" s="265"/>
      <c r="F19" s="265"/>
    </row>
    <row r="20" spans="2:6" x14ac:dyDescent="0.35">
      <c r="B20" s="838" t="s">
        <v>470</v>
      </c>
      <c r="C20" s="838"/>
      <c r="D20" s="838"/>
      <c r="E20" s="838"/>
      <c r="F20" s="838"/>
    </row>
    <row r="21" spans="2:6" ht="101.5" x14ac:dyDescent="0.35">
      <c r="B21" s="265" t="s">
        <v>337</v>
      </c>
      <c r="C21" s="265" t="s">
        <v>338</v>
      </c>
      <c r="D21" s="265"/>
      <c r="E21" s="265"/>
      <c r="F21" s="265"/>
    </row>
    <row r="22" spans="2:6" ht="43.5" x14ac:dyDescent="0.35">
      <c r="B22" s="265" t="s">
        <v>339</v>
      </c>
      <c r="C22" s="265" t="s">
        <v>340</v>
      </c>
      <c r="D22" s="265"/>
      <c r="E22" s="265"/>
      <c r="F22" s="265"/>
    </row>
    <row r="23" spans="2:6" ht="101.5" x14ac:dyDescent="0.35">
      <c r="B23" s="265" t="s">
        <v>341</v>
      </c>
      <c r="C23" s="265" t="s">
        <v>342</v>
      </c>
      <c r="D23" s="265"/>
      <c r="E23" s="265"/>
      <c r="F23" s="265"/>
    </row>
    <row r="24" spans="2:6" ht="319" x14ac:dyDescent="0.35">
      <c r="B24" s="265" t="s">
        <v>343</v>
      </c>
      <c r="C24" s="265" t="s">
        <v>344</v>
      </c>
      <c r="D24" s="265"/>
      <c r="E24" s="265"/>
      <c r="F24" s="265"/>
    </row>
    <row r="25" spans="2:6" ht="29" x14ac:dyDescent="0.35">
      <c r="B25" s="265" t="s">
        <v>345</v>
      </c>
      <c r="C25" s="265" t="s">
        <v>346</v>
      </c>
      <c r="D25" s="265"/>
      <c r="E25" s="265"/>
      <c r="F25" s="265"/>
    </row>
    <row r="26" spans="2:6" ht="101.5" x14ac:dyDescent="0.35">
      <c r="B26" s="265" t="s">
        <v>347</v>
      </c>
      <c r="C26" s="265" t="s">
        <v>348</v>
      </c>
      <c r="D26" s="265"/>
      <c r="E26" s="265"/>
      <c r="F26" s="265"/>
    </row>
    <row r="27" spans="2:6" x14ac:dyDescent="0.35">
      <c r="B27" s="1"/>
      <c r="C27" s="1"/>
      <c r="D27" s="1"/>
      <c r="E27" s="1"/>
      <c r="F27" s="1"/>
    </row>
    <row r="28" spans="2:6" x14ac:dyDescent="0.35">
      <c r="B28" s="334" t="s">
        <v>349</v>
      </c>
      <c r="C28" s="837"/>
      <c r="D28" s="3"/>
      <c r="E28" s="3"/>
      <c r="F28" s="3"/>
    </row>
    <row r="29" spans="2:6" x14ac:dyDescent="0.35">
      <c r="B29" s="266" t="s">
        <v>350</v>
      </c>
      <c r="C29" s="835"/>
      <c r="D29" s="3"/>
      <c r="E29" s="3"/>
      <c r="F29" s="3"/>
    </row>
    <row r="30" spans="2:6" x14ac:dyDescent="0.35">
      <c r="B30" s="266" t="s">
        <v>351</v>
      </c>
      <c r="C30" s="835"/>
      <c r="D30" s="3"/>
      <c r="E30" s="3"/>
      <c r="F30" s="3"/>
    </row>
    <row r="31" spans="2:6" x14ac:dyDescent="0.35">
      <c r="B31" s="266" t="s">
        <v>352</v>
      </c>
      <c r="C31" s="835"/>
      <c r="D31" s="3"/>
      <c r="E31" s="3"/>
      <c r="F31" s="3"/>
    </row>
    <row r="32" spans="2:6" x14ac:dyDescent="0.35">
      <c r="B32" s="266" t="s">
        <v>353</v>
      </c>
      <c r="C32" s="835"/>
      <c r="D32" s="3"/>
      <c r="E32" s="3"/>
      <c r="F32" s="3"/>
    </row>
    <row r="33" spans="2:6" x14ac:dyDescent="0.35">
      <c r="B33" s="266" t="s">
        <v>354</v>
      </c>
      <c r="C33" s="835"/>
      <c r="D33" s="3"/>
      <c r="E33" s="3"/>
      <c r="F33" s="3"/>
    </row>
    <row r="34" spans="2:6" x14ac:dyDescent="0.35">
      <c r="B34" s="266" t="s">
        <v>355</v>
      </c>
      <c r="C34" s="835"/>
      <c r="D34" s="3"/>
      <c r="E34" s="3"/>
      <c r="F34" s="3"/>
    </row>
    <row r="35" spans="2:6" x14ac:dyDescent="0.35">
      <c r="B35" s="266" t="s">
        <v>356</v>
      </c>
      <c r="C35" s="835"/>
      <c r="D35" s="3"/>
      <c r="E35" s="3"/>
      <c r="F35" s="3"/>
    </row>
    <row r="36" spans="2:6" ht="29" x14ac:dyDescent="0.35">
      <c r="B36" s="266" t="s">
        <v>357</v>
      </c>
      <c r="C36" s="836"/>
      <c r="D36" s="3"/>
      <c r="E36" s="3"/>
      <c r="F36" s="3"/>
    </row>
    <row r="37" spans="2:6" x14ac:dyDescent="0.35">
      <c r="B37" s="1"/>
      <c r="C37" s="1"/>
      <c r="D37" s="1"/>
      <c r="E37" s="1"/>
      <c r="F37" s="1"/>
    </row>
    <row r="38" spans="2:6" x14ac:dyDescent="0.35">
      <c r="B38" s="334" t="s">
        <v>44</v>
      </c>
      <c r="C38" s="837"/>
      <c r="D38" s="3"/>
      <c r="E38" s="3"/>
      <c r="F38" s="3"/>
    </row>
    <row r="39" spans="2:6" ht="29" x14ac:dyDescent="0.35">
      <c r="B39" s="266" t="s">
        <v>358</v>
      </c>
      <c r="C39" s="835"/>
      <c r="D39" s="3"/>
      <c r="E39" s="3"/>
      <c r="F39" s="3"/>
    </row>
    <row r="40" spans="2:6" x14ac:dyDescent="0.35">
      <c r="B40" s="266" t="s">
        <v>356</v>
      </c>
      <c r="C40" s="835"/>
      <c r="D40" s="3"/>
      <c r="E40" s="3"/>
      <c r="F40" s="3"/>
    </row>
    <row r="41" spans="2:6" x14ac:dyDescent="0.35">
      <c r="B41" s="266" t="s">
        <v>352</v>
      </c>
      <c r="C41" s="835"/>
      <c r="D41" s="3"/>
      <c r="E41" s="3"/>
      <c r="F41" s="3"/>
    </row>
    <row r="42" spans="2:6" x14ac:dyDescent="0.35">
      <c r="B42" s="266" t="s">
        <v>353</v>
      </c>
      <c r="C42" s="835"/>
      <c r="D42" s="3"/>
      <c r="E42" s="3"/>
      <c r="F42" s="3"/>
    </row>
    <row r="43" spans="2:6" x14ac:dyDescent="0.35">
      <c r="B43" s="266" t="s">
        <v>354</v>
      </c>
      <c r="C43" s="835"/>
      <c r="D43" s="3"/>
      <c r="E43" s="3"/>
      <c r="F43" s="3"/>
    </row>
    <row r="44" spans="2:6" x14ac:dyDescent="0.35">
      <c r="B44" s="3" t="s">
        <v>359</v>
      </c>
      <c r="C44" s="835"/>
      <c r="D44" s="3"/>
      <c r="E44" s="3"/>
      <c r="F44" s="3"/>
    </row>
    <row r="45" spans="2:6" x14ac:dyDescent="0.35">
      <c r="B45" s="1"/>
      <c r="C45" s="1"/>
      <c r="D45" s="1"/>
      <c r="E45" s="1"/>
      <c r="F45" s="1"/>
    </row>
    <row r="46" spans="2:6" x14ac:dyDescent="0.35">
      <c r="B46" s="335" t="s">
        <v>25</v>
      </c>
      <c r="C46" s="835"/>
      <c r="D46" s="3"/>
      <c r="E46" s="3"/>
      <c r="F46" s="3"/>
    </row>
    <row r="47" spans="2:6" x14ac:dyDescent="0.35">
      <c r="B47" s="3" t="s">
        <v>360</v>
      </c>
      <c r="C47" s="835"/>
      <c r="D47" s="3"/>
      <c r="E47" s="3"/>
      <c r="F47" s="3"/>
    </row>
    <row r="48" spans="2:6" x14ac:dyDescent="0.35">
      <c r="B48" s="3" t="s">
        <v>361</v>
      </c>
      <c r="C48" s="835"/>
      <c r="D48" s="3"/>
      <c r="E48" s="3"/>
      <c r="F48" s="3"/>
    </row>
    <row r="49" spans="2:6" x14ac:dyDescent="0.35">
      <c r="B49" s="3" t="s">
        <v>362</v>
      </c>
      <c r="C49" s="835"/>
      <c r="D49" s="3"/>
      <c r="E49" s="3"/>
      <c r="F49" s="3"/>
    </row>
    <row r="50" spans="2:6" x14ac:dyDescent="0.35">
      <c r="B50" s="3" t="s">
        <v>363</v>
      </c>
      <c r="C50" s="836"/>
      <c r="D50" s="3"/>
      <c r="E50" s="3"/>
      <c r="F50" s="3"/>
    </row>
    <row r="51" spans="2:6" x14ac:dyDescent="0.35">
      <c r="B51" s="1"/>
      <c r="C51" s="1"/>
      <c r="D51" s="1"/>
      <c r="E51" s="1"/>
      <c r="F51" s="1"/>
    </row>
    <row r="52" spans="2:6" x14ac:dyDescent="0.35">
      <c r="B52" s="335" t="s">
        <v>471</v>
      </c>
      <c r="C52" s="835"/>
      <c r="D52" s="3"/>
      <c r="E52" s="3"/>
      <c r="F52" s="3"/>
    </row>
    <row r="53" spans="2:6" x14ac:dyDescent="0.35">
      <c r="B53" s="3" t="s">
        <v>472</v>
      </c>
      <c r="C53" s="835"/>
      <c r="D53" s="3"/>
      <c r="E53" s="3"/>
      <c r="F53" s="3"/>
    </row>
    <row r="54" spans="2:6" x14ac:dyDescent="0.35">
      <c r="B54" s="3" t="s">
        <v>473</v>
      </c>
      <c r="C54" s="835"/>
      <c r="D54" s="3"/>
      <c r="E54" s="3"/>
      <c r="F54" s="3"/>
    </row>
    <row r="55" spans="2:6" x14ac:dyDescent="0.35">
      <c r="B55" s="3" t="s">
        <v>474</v>
      </c>
      <c r="C55" s="835"/>
      <c r="D55" s="3"/>
      <c r="E55" s="3"/>
      <c r="F55" s="3"/>
    </row>
    <row r="56" spans="2:6" x14ac:dyDescent="0.35">
      <c r="B56" s="3" t="s">
        <v>475</v>
      </c>
      <c r="C56" s="836"/>
      <c r="D56" s="3"/>
      <c r="E56" s="3"/>
      <c r="F56" s="3"/>
    </row>
  </sheetData>
  <mergeCells count="7">
    <mergeCell ref="C52:C56"/>
    <mergeCell ref="C38:C44"/>
    <mergeCell ref="C46:C50"/>
    <mergeCell ref="B4:F4"/>
    <mergeCell ref="B9:F9"/>
    <mergeCell ref="B20:F20"/>
    <mergeCell ref="C28:C36"/>
  </mergeCells>
  <pageMargins left="0.25" right="0.25" top="0.75" bottom="0.75" header="0.3" footer="0.3"/>
  <pageSetup paperSize="5" scale="8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sheetPr>
  <dimension ref="A1:A2"/>
  <sheetViews>
    <sheetView workbookViewId="0">
      <selection activeCell="A3" sqref="A3"/>
    </sheetView>
  </sheetViews>
  <sheetFormatPr defaultRowHeight="14.5" x14ac:dyDescent="0.35"/>
  <sheetData>
    <row r="1" spans="1:1" ht="15.5" x14ac:dyDescent="0.35">
      <c r="A1" s="269" t="s">
        <v>416</v>
      </c>
    </row>
    <row r="2" spans="1:1" x14ac:dyDescent="0.35">
      <c r="A2" t="s">
        <v>555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A1:S34"/>
  <sheetViews>
    <sheetView workbookViewId="0">
      <selection activeCell="T11" sqref="T11"/>
    </sheetView>
  </sheetViews>
  <sheetFormatPr defaultRowHeight="14.5" x14ac:dyDescent="0.35"/>
  <cols>
    <col min="1" max="1" width="8.81640625" style="12" customWidth="1"/>
    <col min="2" max="2" width="29.81640625" style="191" customWidth="1"/>
    <col min="3" max="18" width="3.453125" style="305" bestFit="1" customWidth="1"/>
    <col min="19" max="21" width="15.453125" customWidth="1"/>
  </cols>
  <sheetData>
    <row r="1" spans="1:19" s="15" customFormat="1" x14ac:dyDescent="0.35">
      <c r="A1" s="12"/>
      <c r="B1" s="13" t="s">
        <v>381</v>
      </c>
      <c r="C1" s="302"/>
      <c r="D1" s="302"/>
      <c r="E1" s="302"/>
      <c r="F1" s="303"/>
      <c r="G1" s="303"/>
      <c r="H1" s="303"/>
      <c r="I1" s="303"/>
      <c r="J1" s="303"/>
      <c r="K1" s="303"/>
      <c r="L1" s="303"/>
      <c r="M1" s="303"/>
      <c r="N1" s="303"/>
      <c r="O1" s="303"/>
      <c r="P1" s="303"/>
      <c r="Q1" s="304"/>
      <c r="R1" s="304"/>
    </row>
    <row r="2" spans="1:19" s="15" customFormat="1" x14ac:dyDescent="0.35">
      <c r="A2" s="12"/>
      <c r="B2" s="13" t="s">
        <v>581</v>
      </c>
      <c r="C2" s="302"/>
      <c r="D2" s="302"/>
      <c r="E2" s="302"/>
      <c r="F2" s="303"/>
      <c r="G2" s="303"/>
      <c r="H2" s="303"/>
      <c r="I2" s="303"/>
      <c r="J2" s="303"/>
      <c r="K2" s="303"/>
      <c r="L2" s="303"/>
      <c r="M2" s="303"/>
      <c r="N2" s="303"/>
      <c r="O2" s="303"/>
      <c r="P2" s="303"/>
      <c r="Q2" s="304"/>
      <c r="R2" s="304"/>
    </row>
    <row r="3" spans="1:19" ht="152.5" customHeight="1" x14ac:dyDescent="0.35">
      <c r="B3" s="308"/>
      <c r="C3" s="313" t="s">
        <v>9</v>
      </c>
      <c r="D3" s="313" t="s">
        <v>10</v>
      </c>
      <c r="E3" s="313" t="s">
        <v>11</v>
      </c>
      <c r="F3" s="313" t="s">
        <v>12</v>
      </c>
      <c r="G3" s="313" t="s">
        <v>13</v>
      </c>
      <c r="H3" s="313" t="s">
        <v>14</v>
      </c>
      <c r="I3" s="313" t="s">
        <v>15</v>
      </c>
      <c r="J3" s="313" t="s">
        <v>16</v>
      </c>
      <c r="K3" s="313" t="s">
        <v>17</v>
      </c>
      <c r="L3" s="313" t="s">
        <v>18</v>
      </c>
      <c r="M3" s="313" t="s">
        <v>19</v>
      </c>
      <c r="N3" s="313" t="s">
        <v>20</v>
      </c>
      <c r="O3" s="313" t="s">
        <v>21</v>
      </c>
      <c r="P3" s="313" t="s">
        <v>22</v>
      </c>
      <c r="Q3" s="313" t="s">
        <v>23</v>
      </c>
      <c r="R3" s="314" t="s">
        <v>431</v>
      </c>
      <c r="S3" s="762" t="s">
        <v>776</v>
      </c>
    </row>
    <row r="4" spans="1:19" ht="15.65" customHeight="1" x14ac:dyDescent="0.35">
      <c r="B4" s="311" t="s">
        <v>584</v>
      </c>
      <c r="C4" s="309"/>
      <c r="D4" s="309"/>
      <c r="E4" s="309"/>
      <c r="F4" s="309"/>
      <c r="G4" s="309"/>
      <c r="H4" s="309"/>
      <c r="I4" s="309"/>
      <c r="J4" s="309"/>
      <c r="K4" s="309"/>
      <c r="L4" s="309"/>
      <c r="M4" s="309"/>
      <c r="N4" s="309"/>
      <c r="O4" s="309"/>
      <c r="P4" s="309"/>
      <c r="Q4" s="309"/>
      <c r="R4" s="310"/>
    </row>
    <row r="5" spans="1:19" x14ac:dyDescent="0.35">
      <c r="B5" s="312" t="s">
        <v>8</v>
      </c>
      <c r="C5" s="306"/>
      <c r="D5" s="306"/>
      <c r="E5" s="306"/>
      <c r="F5" s="306"/>
      <c r="G5" s="306"/>
      <c r="H5" s="306"/>
      <c r="I5" s="306"/>
      <c r="J5" s="306"/>
      <c r="K5" s="306"/>
      <c r="L5" s="306"/>
      <c r="M5" s="306"/>
      <c r="N5" s="306"/>
      <c r="O5" s="306"/>
      <c r="P5" s="306"/>
      <c r="Q5" s="306"/>
      <c r="R5" s="307"/>
    </row>
    <row r="6" spans="1:19" x14ac:dyDescent="0.35">
      <c r="B6" s="312" t="s">
        <v>434</v>
      </c>
      <c r="C6" s="306"/>
      <c r="D6" s="306"/>
      <c r="E6" s="306"/>
      <c r="F6" s="306"/>
      <c r="G6" s="306"/>
      <c r="H6" s="306"/>
      <c r="I6" s="306"/>
      <c r="J6" s="306"/>
      <c r="K6" s="306"/>
      <c r="L6" s="306"/>
      <c r="M6" s="306"/>
      <c r="N6" s="306"/>
      <c r="O6" s="306"/>
      <c r="P6" s="306"/>
      <c r="Q6" s="306"/>
      <c r="R6" s="307"/>
    </row>
    <row r="7" spans="1:19" x14ac:dyDescent="0.35">
      <c r="B7" s="312" t="s">
        <v>435</v>
      </c>
      <c r="C7" s="306"/>
      <c r="D7" s="306"/>
      <c r="E7" s="306"/>
      <c r="F7" s="306"/>
      <c r="G7" s="306"/>
      <c r="H7" s="306"/>
      <c r="I7" s="306"/>
      <c r="J7" s="306"/>
      <c r="K7" s="306"/>
      <c r="L7" s="306"/>
      <c r="M7" s="306"/>
      <c r="N7" s="306"/>
      <c r="O7" s="306"/>
      <c r="P7" s="306"/>
      <c r="Q7" s="306"/>
      <c r="R7" s="307"/>
    </row>
    <row r="8" spans="1:19" x14ac:dyDescent="0.35">
      <c r="B8" s="312" t="s">
        <v>424</v>
      </c>
      <c r="C8" s="306"/>
      <c r="D8" s="306"/>
      <c r="E8" s="306"/>
      <c r="F8" s="306"/>
      <c r="G8" s="306"/>
      <c r="H8" s="306"/>
      <c r="I8" s="306"/>
      <c r="J8" s="306"/>
      <c r="K8" s="306"/>
      <c r="L8" s="306"/>
      <c r="M8" s="306"/>
      <c r="N8" s="306"/>
      <c r="O8" s="306"/>
      <c r="P8" s="306"/>
      <c r="Q8" s="306"/>
      <c r="R8" s="307"/>
    </row>
    <row r="9" spans="1:19" s="431" customFormat="1" ht="15.65" customHeight="1" x14ac:dyDescent="0.35">
      <c r="A9" s="432"/>
      <c r="B9" s="311" t="s">
        <v>585</v>
      </c>
      <c r="C9" s="309"/>
      <c r="D9" s="309"/>
      <c r="E9" s="309"/>
      <c r="F9" s="309"/>
      <c r="G9" s="309"/>
      <c r="H9" s="309"/>
      <c r="I9" s="309"/>
      <c r="J9" s="309"/>
      <c r="K9" s="309"/>
      <c r="L9" s="309"/>
      <c r="M9" s="309"/>
      <c r="N9" s="309"/>
      <c r="O9" s="309"/>
      <c r="P9" s="309"/>
      <c r="Q9" s="309"/>
      <c r="R9" s="310"/>
    </row>
    <row r="10" spans="1:19" s="431" customFormat="1" x14ac:dyDescent="0.35">
      <c r="A10" s="432"/>
      <c r="B10" s="312" t="s">
        <v>8</v>
      </c>
      <c r="C10" s="306"/>
      <c r="D10" s="306"/>
      <c r="E10" s="306"/>
      <c r="F10" s="306"/>
      <c r="G10" s="306"/>
      <c r="H10" s="306"/>
      <c r="I10" s="306"/>
      <c r="J10" s="306"/>
      <c r="K10" s="306"/>
      <c r="L10" s="306"/>
      <c r="M10" s="306"/>
      <c r="N10" s="306"/>
      <c r="O10" s="306"/>
      <c r="P10" s="306"/>
      <c r="Q10" s="306"/>
      <c r="R10" s="307"/>
    </row>
    <row r="11" spans="1:19" s="431" customFormat="1" x14ac:dyDescent="0.35">
      <c r="A11" s="432"/>
      <c r="B11" s="312" t="s">
        <v>434</v>
      </c>
      <c r="C11" s="306"/>
      <c r="D11" s="306"/>
      <c r="E11" s="306"/>
      <c r="F11" s="306"/>
      <c r="G11" s="306"/>
      <c r="H11" s="306"/>
      <c r="I11" s="306"/>
      <c r="J11" s="306"/>
      <c r="K11" s="306"/>
      <c r="L11" s="306"/>
      <c r="M11" s="306"/>
      <c r="N11" s="306"/>
      <c r="O11" s="306"/>
      <c r="P11" s="306"/>
      <c r="Q11" s="306"/>
      <c r="R11" s="307"/>
    </row>
    <row r="12" spans="1:19" s="431" customFormat="1" x14ac:dyDescent="0.35">
      <c r="A12" s="432"/>
      <c r="B12" s="312" t="s">
        <v>435</v>
      </c>
      <c r="C12" s="306"/>
      <c r="D12" s="306"/>
      <c r="E12" s="306"/>
      <c r="F12" s="306"/>
      <c r="G12" s="306"/>
      <c r="H12" s="306"/>
      <c r="I12" s="306"/>
      <c r="J12" s="306"/>
      <c r="K12" s="306"/>
      <c r="L12" s="306"/>
      <c r="M12" s="306"/>
      <c r="N12" s="306"/>
      <c r="O12" s="306"/>
      <c r="P12" s="306"/>
      <c r="Q12" s="306"/>
      <c r="R12" s="307"/>
    </row>
    <row r="13" spans="1:19" s="431" customFormat="1" x14ac:dyDescent="0.35">
      <c r="A13" s="432"/>
      <c r="B13" s="312" t="s">
        <v>424</v>
      </c>
      <c r="C13" s="306"/>
      <c r="D13" s="306"/>
      <c r="E13" s="306"/>
      <c r="F13" s="306"/>
      <c r="G13" s="306"/>
      <c r="H13" s="306"/>
      <c r="I13" s="306"/>
      <c r="J13" s="306"/>
      <c r="K13" s="306"/>
      <c r="L13" s="306"/>
      <c r="M13" s="306"/>
      <c r="N13" s="306"/>
      <c r="O13" s="306"/>
      <c r="P13" s="306"/>
      <c r="Q13" s="306"/>
      <c r="R13" s="307"/>
    </row>
    <row r="14" spans="1:19" x14ac:dyDescent="0.35">
      <c r="B14" s="311" t="s">
        <v>25</v>
      </c>
      <c r="C14" s="306"/>
      <c r="D14" s="306"/>
      <c r="E14" s="306"/>
      <c r="F14" s="306"/>
      <c r="G14" s="306"/>
      <c r="H14" s="306"/>
      <c r="I14" s="306"/>
      <c r="J14" s="306"/>
      <c r="K14" s="306"/>
      <c r="L14" s="306"/>
      <c r="M14" s="306"/>
      <c r="N14" s="306"/>
      <c r="O14" s="306"/>
      <c r="P14" s="306"/>
      <c r="Q14" s="306"/>
      <c r="R14" s="307"/>
    </row>
    <row r="15" spans="1:19" x14ac:dyDescent="0.35">
      <c r="B15" s="312" t="s">
        <v>8</v>
      </c>
      <c r="C15" s="306"/>
      <c r="D15" s="306"/>
      <c r="E15" s="306"/>
      <c r="F15" s="306"/>
      <c r="G15" s="306"/>
      <c r="H15" s="306"/>
      <c r="I15" s="306"/>
      <c r="J15" s="306"/>
      <c r="K15" s="306"/>
      <c r="L15" s="306"/>
      <c r="M15" s="306"/>
      <c r="N15" s="306"/>
      <c r="O15" s="306"/>
      <c r="P15" s="306"/>
      <c r="Q15" s="306"/>
      <c r="R15" s="307"/>
    </row>
    <row r="16" spans="1:19" x14ac:dyDescent="0.35">
      <c r="B16" s="312" t="s">
        <v>434</v>
      </c>
      <c r="C16" s="306"/>
      <c r="D16" s="306"/>
      <c r="E16" s="306"/>
      <c r="F16" s="306"/>
      <c r="G16" s="306"/>
      <c r="H16" s="306"/>
      <c r="I16" s="306"/>
      <c r="J16" s="306"/>
      <c r="K16" s="306"/>
      <c r="L16" s="306"/>
      <c r="M16" s="306"/>
      <c r="N16" s="306"/>
      <c r="O16" s="306"/>
      <c r="P16" s="306"/>
      <c r="Q16" s="306"/>
      <c r="R16" s="307"/>
    </row>
    <row r="17" spans="2:18" x14ac:dyDescent="0.35">
      <c r="B17" s="312" t="s">
        <v>435</v>
      </c>
      <c r="C17" s="306"/>
      <c r="D17" s="306"/>
      <c r="E17" s="306"/>
      <c r="F17" s="306"/>
      <c r="G17" s="306"/>
      <c r="H17" s="306"/>
      <c r="I17" s="306"/>
      <c r="J17" s="306"/>
      <c r="K17" s="306"/>
      <c r="L17" s="306"/>
      <c r="M17" s="306"/>
      <c r="N17" s="306"/>
      <c r="O17" s="306"/>
      <c r="P17" s="306"/>
      <c r="Q17" s="306"/>
      <c r="R17" s="307"/>
    </row>
    <row r="18" spans="2:18" x14ac:dyDescent="0.35">
      <c r="B18" s="312" t="s">
        <v>424</v>
      </c>
      <c r="C18" s="306"/>
      <c r="D18" s="306"/>
      <c r="E18" s="306"/>
      <c r="F18" s="306"/>
      <c r="G18" s="306"/>
      <c r="H18" s="306"/>
      <c r="I18" s="306"/>
      <c r="J18" s="306"/>
      <c r="K18" s="306"/>
      <c r="L18" s="306"/>
      <c r="M18" s="306"/>
      <c r="N18" s="306"/>
      <c r="O18" s="306"/>
      <c r="P18" s="306"/>
      <c r="Q18" s="306"/>
      <c r="R18" s="307"/>
    </row>
    <row r="19" spans="2:18" x14ac:dyDescent="0.35">
      <c r="B19" s="311" t="s">
        <v>419</v>
      </c>
      <c r="C19" s="306"/>
      <c r="D19" s="306"/>
      <c r="E19" s="306"/>
      <c r="F19" s="306"/>
      <c r="G19" s="306"/>
      <c r="H19" s="306"/>
      <c r="I19" s="306"/>
      <c r="J19" s="306"/>
      <c r="K19" s="306"/>
      <c r="L19" s="306"/>
      <c r="M19" s="306"/>
      <c r="N19" s="306"/>
      <c r="O19" s="306"/>
      <c r="P19" s="306"/>
      <c r="Q19" s="306"/>
      <c r="R19" s="307"/>
    </row>
    <row r="20" spans="2:18" x14ac:dyDescent="0.35">
      <c r="B20" s="312" t="s">
        <v>8</v>
      </c>
      <c r="C20" s="306"/>
      <c r="D20" s="306"/>
      <c r="E20" s="306"/>
      <c r="F20" s="306"/>
      <c r="G20" s="306"/>
      <c r="H20" s="306"/>
      <c r="I20" s="306"/>
      <c r="J20" s="306"/>
      <c r="K20" s="306"/>
      <c r="L20" s="306"/>
      <c r="M20" s="306"/>
      <c r="N20" s="306"/>
      <c r="O20" s="306"/>
      <c r="P20" s="306"/>
      <c r="Q20" s="306"/>
      <c r="R20" s="307"/>
    </row>
    <row r="21" spans="2:18" x14ac:dyDescent="0.35">
      <c r="B21" s="312" t="s">
        <v>434</v>
      </c>
      <c r="C21" s="306"/>
      <c r="D21" s="306"/>
      <c r="E21" s="306"/>
      <c r="F21" s="306"/>
      <c r="G21" s="306"/>
      <c r="H21" s="306"/>
      <c r="I21" s="306"/>
      <c r="J21" s="306"/>
      <c r="K21" s="306"/>
      <c r="L21" s="306"/>
      <c r="M21" s="306"/>
      <c r="N21" s="306"/>
      <c r="O21" s="306"/>
      <c r="P21" s="306"/>
      <c r="Q21" s="306"/>
      <c r="R21" s="307"/>
    </row>
    <row r="22" spans="2:18" x14ac:dyDescent="0.35">
      <c r="B22" s="312" t="s">
        <v>435</v>
      </c>
      <c r="C22" s="306"/>
      <c r="D22" s="306"/>
      <c r="E22" s="306"/>
      <c r="F22" s="306"/>
      <c r="G22" s="306"/>
      <c r="H22" s="306"/>
      <c r="I22" s="306"/>
      <c r="J22" s="306"/>
      <c r="K22" s="306"/>
      <c r="L22" s="306"/>
      <c r="M22" s="306"/>
      <c r="N22" s="306"/>
      <c r="O22" s="306"/>
      <c r="P22" s="306"/>
      <c r="Q22" s="306"/>
      <c r="R22" s="307"/>
    </row>
    <row r="23" spans="2:18" x14ac:dyDescent="0.35">
      <c r="B23" s="312" t="s">
        <v>424</v>
      </c>
      <c r="C23" s="306"/>
      <c r="D23" s="306"/>
      <c r="E23" s="306"/>
      <c r="F23" s="306"/>
      <c r="G23" s="306"/>
      <c r="H23" s="306"/>
      <c r="I23" s="306"/>
      <c r="J23" s="306"/>
      <c r="K23" s="306"/>
      <c r="L23" s="306"/>
      <c r="M23" s="306"/>
      <c r="N23" s="306"/>
      <c r="O23" s="306"/>
      <c r="P23" s="306"/>
      <c r="Q23" s="306"/>
      <c r="R23" s="307"/>
    </row>
    <row r="24" spans="2:18" x14ac:dyDescent="0.35">
      <c r="B24" s="311" t="s">
        <v>582</v>
      </c>
      <c r="C24" s="306"/>
      <c r="D24" s="306"/>
      <c r="E24" s="306"/>
      <c r="F24" s="306"/>
      <c r="G24" s="306"/>
      <c r="H24" s="306"/>
      <c r="I24" s="306"/>
      <c r="J24" s="306"/>
      <c r="K24" s="306"/>
      <c r="L24" s="306"/>
      <c r="M24" s="306"/>
      <c r="N24" s="306"/>
      <c r="O24" s="306"/>
      <c r="P24" s="306"/>
      <c r="Q24" s="306"/>
      <c r="R24" s="307"/>
    </row>
    <row r="25" spans="2:18" x14ac:dyDescent="0.35">
      <c r="B25" s="312" t="s">
        <v>8</v>
      </c>
      <c r="C25" s="306"/>
      <c r="D25" s="306"/>
      <c r="E25" s="306"/>
      <c r="F25" s="306"/>
      <c r="G25" s="306"/>
      <c r="H25" s="306"/>
      <c r="I25" s="306"/>
      <c r="J25" s="306"/>
      <c r="K25" s="306"/>
      <c r="L25" s="306"/>
      <c r="M25" s="306"/>
      <c r="N25" s="306"/>
      <c r="O25" s="306"/>
      <c r="P25" s="306"/>
      <c r="Q25" s="306"/>
      <c r="R25" s="307"/>
    </row>
    <row r="26" spans="2:18" x14ac:dyDescent="0.35">
      <c r="B26" s="312" t="s">
        <v>434</v>
      </c>
      <c r="C26" s="306"/>
      <c r="D26" s="306"/>
      <c r="E26" s="306"/>
      <c r="F26" s="306"/>
      <c r="G26" s="306"/>
      <c r="H26" s="306"/>
      <c r="I26" s="306"/>
      <c r="J26" s="306"/>
      <c r="K26" s="306"/>
      <c r="L26" s="306"/>
      <c r="M26" s="306"/>
      <c r="N26" s="306"/>
      <c r="O26" s="306"/>
      <c r="P26" s="306"/>
      <c r="Q26" s="306"/>
      <c r="R26" s="307"/>
    </row>
    <row r="27" spans="2:18" x14ac:dyDescent="0.35">
      <c r="B27" s="312" t="s">
        <v>435</v>
      </c>
      <c r="C27" s="306"/>
      <c r="D27" s="306"/>
      <c r="E27" s="306"/>
      <c r="F27" s="306"/>
      <c r="G27" s="306"/>
      <c r="H27" s="306"/>
      <c r="I27" s="306"/>
      <c r="J27" s="306"/>
      <c r="K27" s="306"/>
      <c r="L27" s="306"/>
      <c r="M27" s="306"/>
      <c r="N27" s="306"/>
      <c r="O27" s="306"/>
      <c r="P27" s="306"/>
      <c r="Q27" s="306"/>
      <c r="R27" s="307"/>
    </row>
    <row r="28" spans="2:18" x14ac:dyDescent="0.35">
      <c r="B28" s="312" t="s">
        <v>424</v>
      </c>
      <c r="C28" s="306"/>
      <c r="D28" s="306"/>
      <c r="E28" s="306"/>
      <c r="F28" s="306"/>
      <c r="G28" s="306"/>
      <c r="H28" s="306"/>
      <c r="I28" s="306"/>
      <c r="J28" s="306"/>
      <c r="K28" s="306"/>
      <c r="L28" s="306"/>
      <c r="M28" s="306"/>
      <c r="N28" s="306"/>
      <c r="O28" s="306"/>
      <c r="P28" s="306"/>
      <c r="Q28" s="306"/>
      <c r="R28" s="307"/>
    </row>
    <row r="29" spans="2:18" x14ac:dyDescent="0.35">
      <c r="B29" s="311" t="s">
        <v>420</v>
      </c>
      <c r="C29" s="306"/>
      <c r="D29" s="306"/>
      <c r="E29" s="306"/>
      <c r="F29" s="306"/>
      <c r="G29" s="306"/>
      <c r="H29" s="306"/>
      <c r="I29" s="306"/>
      <c r="J29" s="306"/>
      <c r="K29" s="306"/>
      <c r="L29" s="306"/>
      <c r="M29" s="306"/>
      <c r="N29" s="306"/>
      <c r="O29" s="306"/>
      <c r="P29" s="306"/>
      <c r="Q29" s="306"/>
      <c r="R29" s="307"/>
    </row>
    <row r="30" spans="2:18" x14ac:dyDescent="0.35">
      <c r="B30" s="312" t="s">
        <v>8</v>
      </c>
      <c r="C30" s="306"/>
      <c r="D30" s="306"/>
      <c r="E30" s="306"/>
      <c r="F30" s="306"/>
      <c r="G30" s="306"/>
      <c r="H30" s="306"/>
      <c r="I30" s="306"/>
      <c r="J30" s="306"/>
      <c r="K30" s="306"/>
      <c r="L30" s="306"/>
      <c r="M30" s="306"/>
      <c r="N30" s="306"/>
      <c r="O30" s="306"/>
      <c r="P30" s="306"/>
      <c r="Q30" s="306"/>
      <c r="R30" s="307"/>
    </row>
    <row r="31" spans="2:18" x14ac:dyDescent="0.35">
      <c r="B31" s="312" t="s">
        <v>434</v>
      </c>
      <c r="C31" s="306"/>
      <c r="D31" s="306"/>
      <c r="E31" s="306"/>
      <c r="F31" s="306"/>
      <c r="G31" s="306"/>
      <c r="H31" s="306"/>
      <c r="I31" s="306"/>
      <c r="J31" s="306"/>
      <c r="K31" s="306"/>
      <c r="L31" s="306"/>
      <c r="M31" s="306"/>
      <c r="N31" s="306"/>
      <c r="O31" s="306"/>
      <c r="P31" s="306"/>
      <c r="Q31" s="306"/>
      <c r="R31" s="307"/>
    </row>
    <row r="32" spans="2:18" x14ac:dyDescent="0.35">
      <c r="B32" s="312" t="s">
        <v>435</v>
      </c>
      <c r="C32" s="306"/>
      <c r="D32" s="306"/>
      <c r="E32" s="306"/>
      <c r="F32" s="306"/>
      <c r="G32" s="306"/>
      <c r="H32" s="306"/>
      <c r="I32" s="306"/>
      <c r="J32" s="306"/>
      <c r="K32" s="306"/>
      <c r="L32" s="306"/>
      <c r="M32" s="306"/>
      <c r="N32" s="306"/>
      <c r="O32" s="306"/>
      <c r="P32" s="306"/>
      <c r="Q32" s="306"/>
      <c r="R32" s="307"/>
    </row>
    <row r="33" spans="2:18" x14ac:dyDescent="0.35">
      <c r="B33" s="312" t="s">
        <v>424</v>
      </c>
      <c r="C33" s="306"/>
      <c r="D33" s="306"/>
      <c r="E33" s="306"/>
      <c r="F33" s="306"/>
      <c r="G33" s="306"/>
      <c r="H33" s="306"/>
      <c r="I33" s="306"/>
      <c r="J33" s="306"/>
      <c r="K33" s="306"/>
      <c r="L33" s="306"/>
      <c r="M33" s="306"/>
      <c r="N33" s="306"/>
      <c r="O33" s="306"/>
      <c r="P33" s="306"/>
      <c r="Q33" s="306"/>
      <c r="R33" s="307"/>
    </row>
    <row r="34" spans="2:18" x14ac:dyDescent="0.35">
      <c r="B34" s="298" t="s">
        <v>422</v>
      </c>
      <c r="C34" s="307"/>
      <c r="D34" s="307"/>
      <c r="E34" s="307"/>
      <c r="F34" s="307"/>
      <c r="G34" s="307"/>
      <c r="H34" s="307"/>
      <c r="I34" s="307"/>
      <c r="J34" s="307"/>
      <c r="K34" s="307"/>
      <c r="L34" s="307"/>
      <c r="M34" s="307"/>
      <c r="N34" s="307"/>
      <c r="O34" s="307"/>
      <c r="P34" s="307"/>
      <c r="Q34" s="307"/>
      <c r="R34" s="307"/>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9138B-1279-4DE8-8CE9-3A2F400D359D}">
  <sheetPr>
    <tabColor theme="5"/>
  </sheetPr>
  <dimension ref="A1:G58"/>
  <sheetViews>
    <sheetView zoomScale="120" zoomScaleNormal="120" workbookViewId="0">
      <selection activeCell="G7" sqref="G7"/>
    </sheetView>
  </sheetViews>
  <sheetFormatPr defaultColWidth="9.1796875" defaultRowHeight="14.5" x14ac:dyDescent="0.35"/>
  <cols>
    <col min="1" max="1" width="9.1796875" style="432"/>
    <col min="2" max="2" width="29.81640625" style="191" customWidth="1"/>
    <col min="3" max="5" width="15.453125" style="305" customWidth="1"/>
    <col min="6" max="6" width="15.453125" style="588" customWidth="1"/>
    <col min="7" max="7" width="15.453125" style="305" customWidth="1"/>
    <col min="8" max="16384" width="9.1796875" style="557"/>
  </cols>
  <sheetData>
    <row r="1" spans="1:7" s="15" customFormat="1" x14ac:dyDescent="0.35">
      <c r="A1" s="432"/>
      <c r="B1" s="13" t="s">
        <v>381</v>
      </c>
      <c r="C1" s="304"/>
      <c r="D1" s="304"/>
      <c r="E1" s="304"/>
      <c r="F1" s="303"/>
      <c r="G1" s="302"/>
    </row>
    <row r="2" spans="1:7" s="15" customFormat="1" x14ac:dyDescent="0.35">
      <c r="A2" s="432"/>
      <c r="B2" s="13" t="s">
        <v>732</v>
      </c>
      <c r="C2" s="304"/>
      <c r="D2" s="304"/>
      <c r="E2" s="304"/>
      <c r="F2" s="303"/>
      <c r="G2" s="302"/>
    </row>
    <row r="3" spans="1:7" x14ac:dyDescent="0.35">
      <c r="C3" s="584"/>
      <c r="D3" s="584"/>
      <c r="E3" s="584"/>
      <c r="F3" s="557"/>
      <c r="G3" s="557"/>
    </row>
    <row r="4" spans="1:7" x14ac:dyDescent="0.35">
      <c r="C4" s="595">
        <v>2018</v>
      </c>
      <c r="D4" s="595">
        <v>2019</v>
      </c>
      <c r="E4" s="595">
        <v>2020</v>
      </c>
      <c r="F4" s="596">
        <v>2021</v>
      </c>
      <c r="G4" s="596">
        <v>2022</v>
      </c>
    </row>
    <row r="5" spans="1:7" x14ac:dyDescent="0.35">
      <c r="B5" s="586" t="s">
        <v>584</v>
      </c>
      <c r="C5" s="587"/>
      <c r="D5" s="587"/>
      <c r="E5" s="587"/>
      <c r="F5" s="587"/>
      <c r="G5" s="587"/>
    </row>
    <row r="6" spans="1:7" x14ac:dyDescent="0.35">
      <c r="B6" s="256" t="s">
        <v>8</v>
      </c>
      <c r="F6" s="557"/>
      <c r="G6" s="557"/>
    </row>
    <row r="7" spans="1:7" x14ac:dyDescent="0.35">
      <c r="B7" s="256" t="s">
        <v>434</v>
      </c>
      <c r="F7" s="557"/>
      <c r="G7" s="557"/>
    </row>
    <row r="8" spans="1:7" x14ac:dyDescent="0.35">
      <c r="B8" s="256" t="s">
        <v>435</v>
      </c>
      <c r="F8" s="557"/>
      <c r="G8" s="557"/>
    </row>
    <row r="9" spans="1:7" x14ac:dyDescent="0.35">
      <c r="B9" s="256" t="s">
        <v>728</v>
      </c>
      <c r="F9" s="557"/>
      <c r="G9" s="557"/>
    </row>
    <row r="10" spans="1:7" x14ac:dyDescent="0.35">
      <c r="B10" s="256" t="s">
        <v>424</v>
      </c>
      <c r="F10" s="557"/>
      <c r="G10" s="557"/>
    </row>
    <row r="11" spans="1:7" x14ac:dyDescent="0.35">
      <c r="B11" s="586" t="s">
        <v>585</v>
      </c>
      <c r="C11" s="587"/>
      <c r="D11" s="587"/>
      <c r="E11" s="587"/>
      <c r="F11" s="587"/>
      <c r="G11" s="587"/>
    </row>
    <row r="12" spans="1:7" x14ac:dyDescent="0.35">
      <c r="B12" s="256" t="s">
        <v>8</v>
      </c>
      <c r="F12" s="557"/>
      <c r="G12" s="557"/>
    </row>
    <row r="13" spans="1:7" x14ac:dyDescent="0.35">
      <c r="B13" s="256" t="s">
        <v>434</v>
      </c>
      <c r="F13" s="557"/>
      <c r="G13" s="557"/>
    </row>
    <row r="14" spans="1:7" x14ac:dyDescent="0.35">
      <c r="B14" s="256" t="s">
        <v>435</v>
      </c>
      <c r="F14" s="557"/>
      <c r="G14" s="557"/>
    </row>
    <row r="15" spans="1:7" x14ac:dyDescent="0.35">
      <c r="B15" s="256" t="s">
        <v>728</v>
      </c>
      <c r="F15" s="557"/>
      <c r="G15" s="557"/>
    </row>
    <row r="16" spans="1:7" x14ac:dyDescent="0.35">
      <c r="B16" s="256" t="s">
        <v>424</v>
      </c>
      <c r="F16" s="557"/>
      <c r="G16" s="557"/>
    </row>
    <row r="17" spans="2:7" x14ac:dyDescent="0.35">
      <c r="B17" s="586" t="s">
        <v>25</v>
      </c>
      <c r="C17" s="589"/>
      <c r="D17" s="589"/>
      <c r="E17" s="589"/>
      <c r="F17" s="589"/>
      <c r="G17" s="589"/>
    </row>
    <row r="18" spans="2:7" x14ac:dyDescent="0.35">
      <c r="B18" s="256" t="s">
        <v>8</v>
      </c>
      <c r="F18" s="557"/>
      <c r="G18" s="557"/>
    </row>
    <row r="19" spans="2:7" x14ac:dyDescent="0.35">
      <c r="B19" s="256" t="s">
        <v>434</v>
      </c>
      <c r="F19" s="557"/>
      <c r="G19" s="557"/>
    </row>
    <row r="20" spans="2:7" x14ac:dyDescent="0.35">
      <c r="B20" s="256" t="s">
        <v>435</v>
      </c>
      <c r="F20" s="557"/>
      <c r="G20" s="557"/>
    </row>
    <row r="21" spans="2:7" x14ac:dyDescent="0.35">
      <c r="B21" s="256" t="s">
        <v>728</v>
      </c>
      <c r="F21" s="557"/>
      <c r="G21" s="557"/>
    </row>
    <row r="22" spans="2:7" x14ac:dyDescent="0.35">
      <c r="B22" s="256" t="s">
        <v>424</v>
      </c>
      <c r="F22" s="557"/>
      <c r="G22" s="557"/>
    </row>
    <row r="23" spans="2:7" x14ac:dyDescent="0.35">
      <c r="B23" s="586" t="s">
        <v>419</v>
      </c>
      <c r="C23" s="589"/>
      <c r="D23" s="589"/>
      <c r="E23" s="589"/>
      <c r="F23" s="589"/>
      <c r="G23" s="589"/>
    </row>
    <row r="24" spans="2:7" x14ac:dyDescent="0.35">
      <c r="B24" s="256" t="s">
        <v>8</v>
      </c>
      <c r="F24" s="557"/>
      <c r="G24" s="557"/>
    </row>
    <row r="25" spans="2:7" x14ac:dyDescent="0.35">
      <c r="B25" s="256" t="s">
        <v>434</v>
      </c>
      <c r="F25" s="557"/>
      <c r="G25" s="557"/>
    </row>
    <row r="26" spans="2:7" x14ac:dyDescent="0.35">
      <c r="B26" s="256" t="s">
        <v>435</v>
      </c>
      <c r="F26" s="557"/>
      <c r="G26" s="557"/>
    </row>
    <row r="27" spans="2:7" x14ac:dyDescent="0.35">
      <c r="B27" s="256" t="s">
        <v>728</v>
      </c>
      <c r="F27" s="557"/>
      <c r="G27" s="557"/>
    </row>
    <row r="28" spans="2:7" x14ac:dyDescent="0.35">
      <c r="B28" s="256" t="s">
        <v>424</v>
      </c>
      <c r="F28" s="557"/>
      <c r="G28" s="557"/>
    </row>
    <row r="29" spans="2:7" x14ac:dyDescent="0.35">
      <c r="B29" s="586" t="s">
        <v>582</v>
      </c>
      <c r="C29" s="589"/>
      <c r="D29" s="589"/>
      <c r="E29" s="589"/>
      <c r="F29" s="589"/>
      <c r="G29" s="589"/>
    </row>
    <row r="30" spans="2:7" x14ac:dyDescent="0.35">
      <c r="B30" s="256" t="s">
        <v>8</v>
      </c>
      <c r="F30" s="557"/>
      <c r="G30" s="557"/>
    </row>
    <row r="31" spans="2:7" x14ac:dyDescent="0.35">
      <c r="B31" s="256" t="s">
        <v>434</v>
      </c>
      <c r="F31" s="557"/>
      <c r="G31" s="557"/>
    </row>
    <row r="32" spans="2:7" x14ac:dyDescent="0.35">
      <c r="B32" s="256" t="s">
        <v>435</v>
      </c>
      <c r="F32" s="557"/>
      <c r="G32" s="557"/>
    </row>
    <row r="33" spans="2:7" x14ac:dyDescent="0.35">
      <c r="B33" s="256" t="s">
        <v>728</v>
      </c>
      <c r="F33" s="557"/>
      <c r="G33" s="557"/>
    </row>
    <row r="34" spans="2:7" x14ac:dyDescent="0.35">
      <c r="B34" s="256" t="s">
        <v>424</v>
      </c>
      <c r="F34" s="557"/>
      <c r="G34" s="557"/>
    </row>
    <row r="35" spans="2:7" x14ac:dyDescent="0.35">
      <c r="B35" s="586" t="s">
        <v>420</v>
      </c>
      <c r="C35" s="589"/>
      <c r="D35" s="589"/>
      <c r="E35" s="589"/>
      <c r="F35" s="589"/>
      <c r="G35" s="589"/>
    </row>
    <row r="36" spans="2:7" x14ac:dyDescent="0.35">
      <c r="B36" s="256" t="s">
        <v>8</v>
      </c>
      <c r="F36" s="557"/>
      <c r="G36" s="557"/>
    </row>
    <row r="37" spans="2:7" x14ac:dyDescent="0.35">
      <c r="B37" s="256" t="s">
        <v>434</v>
      </c>
      <c r="F37" s="557"/>
      <c r="G37" s="557"/>
    </row>
    <row r="38" spans="2:7" x14ac:dyDescent="0.35">
      <c r="B38" s="256" t="s">
        <v>435</v>
      </c>
      <c r="F38" s="557"/>
      <c r="G38" s="557"/>
    </row>
    <row r="39" spans="2:7" x14ac:dyDescent="0.35">
      <c r="B39" s="256" t="s">
        <v>728</v>
      </c>
      <c r="F39" s="557"/>
      <c r="G39" s="557"/>
    </row>
    <row r="40" spans="2:7" x14ac:dyDescent="0.35">
      <c r="B40" s="256" t="s">
        <v>424</v>
      </c>
      <c r="F40" s="557"/>
      <c r="G40" s="557"/>
    </row>
    <row r="41" spans="2:7" x14ac:dyDescent="0.35">
      <c r="B41" s="590" t="s">
        <v>422</v>
      </c>
      <c r="C41" s="589"/>
      <c r="D41" s="589"/>
      <c r="E41" s="589"/>
      <c r="F41" s="589"/>
      <c r="G41" s="589"/>
    </row>
    <row r="42" spans="2:7" x14ac:dyDescent="0.35">
      <c r="F42" s="305"/>
    </row>
    <row r="43" spans="2:7" x14ac:dyDescent="0.35">
      <c r="B43" s="597" t="s">
        <v>729</v>
      </c>
      <c r="C43" s="598"/>
      <c r="D43" s="598"/>
      <c r="E43" s="598"/>
      <c r="F43" s="598"/>
      <c r="G43" s="599"/>
    </row>
    <row r="44" spans="2:7" x14ac:dyDescent="0.35">
      <c r="B44" s="603" t="s">
        <v>733</v>
      </c>
      <c r="C44" s="604"/>
      <c r="D44" s="604"/>
      <c r="E44" s="604"/>
      <c r="F44" s="604"/>
      <c r="G44" s="605"/>
    </row>
    <row r="45" spans="2:7" x14ac:dyDescent="0.35">
      <c r="B45" s="603"/>
      <c r="C45" s="604"/>
      <c r="D45" s="604"/>
      <c r="E45" s="604"/>
      <c r="F45" s="604"/>
      <c r="G45" s="605"/>
    </row>
    <row r="46" spans="2:7" x14ac:dyDescent="0.35">
      <c r="B46" s="603"/>
      <c r="C46" s="604"/>
      <c r="D46" s="604"/>
      <c r="E46" s="604"/>
      <c r="F46" s="604"/>
      <c r="G46" s="605"/>
    </row>
    <row r="47" spans="2:7" x14ac:dyDescent="0.35">
      <c r="B47" s="603"/>
      <c r="C47" s="604"/>
      <c r="D47" s="604"/>
      <c r="E47" s="604"/>
      <c r="F47" s="604"/>
      <c r="G47" s="605"/>
    </row>
    <row r="48" spans="2:7" x14ac:dyDescent="0.35">
      <c r="B48" s="603"/>
      <c r="C48" s="604"/>
      <c r="D48" s="604"/>
      <c r="E48" s="604"/>
      <c r="F48" s="604"/>
      <c r="G48" s="605"/>
    </row>
    <row r="49" spans="1:7" x14ac:dyDescent="0.35">
      <c r="B49" s="603"/>
      <c r="C49" s="604"/>
      <c r="D49" s="604"/>
      <c r="E49" s="604"/>
      <c r="F49" s="604"/>
      <c r="G49" s="605"/>
    </row>
    <row r="50" spans="1:7" x14ac:dyDescent="0.35">
      <c r="B50" s="606"/>
      <c r="C50" s="607"/>
      <c r="D50" s="607"/>
      <c r="E50" s="607"/>
      <c r="F50" s="607"/>
      <c r="G50" s="608"/>
    </row>
    <row r="51" spans="1:7" x14ac:dyDescent="0.35">
      <c r="A51" s="591"/>
      <c r="F51" s="305"/>
    </row>
    <row r="52" spans="1:7" x14ac:dyDescent="0.35">
      <c r="A52" s="591"/>
      <c r="F52" s="305"/>
    </row>
    <row r="53" spans="1:7" x14ac:dyDescent="0.35">
      <c r="A53" s="591"/>
      <c r="F53" s="305"/>
    </row>
    <row r="54" spans="1:7" x14ac:dyDescent="0.35">
      <c r="A54" s="591"/>
      <c r="F54" s="305"/>
    </row>
    <row r="55" spans="1:7" x14ac:dyDescent="0.35">
      <c r="A55" s="591"/>
      <c r="F55" s="305"/>
    </row>
    <row r="56" spans="1:7" x14ac:dyDescent="0.35">
      <c r="A56" s="591"/>
      <c r="F56" s="305"/>
    </row>
    <row r="57" spans="1:7" x14ac:dyDescent="0.35">
      <c r="A57" s="591"/>
      <c r="F57" s="305"/>
    </row>
    <row r="58" spans="1:7" x14ac:dyDescent="0.35">
      <c r="A58" s="591"/>
      <c r="F58" s="30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A1:T29"/>
  <sheetViews>
    <sheetView workbookViewId="0">
      <selection activeCell="V12" sqref="V12"/>
    </sheetView>
  </sheetViews>
  <sheetFormatPr defaultRowHeight="14.5" x14ac:dyDescent="0.35"/>
  <cols>
    <col min="1" max="1" width="8.81640625" style="12" customWidth="1"/>
    <col min="2" max="2" width="29.81640625" customWidth="1"/>
    <col min="3" max="19" width="3.453125" bestFit="1" customWidth="1"/>
  </cols>
  <sheetData>
    <row r="1" spans="1:20" s="15" customFormat="1" x14ac:dyDescent="0.35">
      <c r="A1" s="12"/>
      <c r="B1" s="13" t="s">
        <v>381</v>
      </c>
      <c r="C1" s="13"/>
      <c r="D1" s="14"/>
      <c r="E1" s="14"/>
      <c r="F1" s="13"/>
      <c r="G1" s="13"/>
      <c r="H1" s="13"/>
      <c r="I1" s="13"/>
      <c r="J1" s="13"/>
      <c r="K1" s="13"/>
      <c r="L1" s="13"/>
      <c r="M1" s="13"/>
    </row>
    <row r="2" spans="1:20" s="15" customFormat="1" x14ac:dyDescent="0.35">
      <c r="A2" s="12"/>
      <c r="B2" s="13" t="s">
        <v>583</v>
      </c>
      <c r="C2" s="13"/>
      <c r="D2" s="14"/>
      <c r="E2" s="14"/>
      <c r="F2" s="13"/>
      <c r="G2" s="13"/>
      <c r="H2" s="13"/>
      <c r="I2" s="13"/>
      <c r="J2" s="13"/>
      <c r="K2" s="13"/>
      <c r="L2" s="13"/>
      <c r="M2" s="13"/>
    </row>
    <row r="3" spans="1:20" s="305" customFormat="1" ht="152.25" customHeight="1" x14ac:dyDescent="0.35">
      <c r="A3" s="315"/>
      <c r="B3" s="316"/>
      <c r="C3" s="313" t="s">
        <v>9</v>
      </c>
      <c r="D3" s="313" t="s">
        <v>10</v>
      </c>
      <c r="E3" s="313" t="s">
        <v>11</v>
      </c>
      <c r="F3" s="313" t="s">
        <v>12</v>
      </c>
      <c r="G3" s="313" t="s">
        <v>13</v>
      </c>
      <c r="H3" s="313" t="s">
        <v>14</v>
      </c>
      <c r="I3" s="313" t="s">
        <v>15</v>
      </c>
      <c r="J3" s="313" t="s">
        <v>16</v>
      </c>
      <c r="K3" s="313" t="s">
        <v>17</v>
      </c>
      <c r="L3" s="313" t="s">
        <v>18</v>
      </c>
      <c r="M3" s="313" t="s">
        <v>19</v>
      </c>
      <c r="N3" s="313" t="s">
        <v>20</v>
      </c>
      <c r="O3" s="313" t="s">
        <v>21</v>
      </c>
      <c r="P3" s="313" t="s">
        <v>22</v>
      </c>
      <c r="Q3" s="313" t="s">
        <v>23</v>
      </c>
      <c r="R3" s="314" t="s">
        <v>431</v>
      </c>
      <c r="T3" s="763" t="s">
        <v>777</v>
      </c>
    </row>
    <row r="4" spans="1:20" s="305" customFormat="1" x14ac:dyDescent="0.35">
      <c r="A4" s="315"/>
      <c r="B4" s="311" t="s">
        <v>584</v>
      </c>
      <c r="C4" s="309"/>
      <c r="D4" s="309"/>
      <c r="E4" s="309"/>
      <c r="F4" s="309"/>
      <c r="G4" s="309"/>
      <c r="H4" s="309"/>
      <c r="I4" s="309"/>
      <c r="J4" s="309"/>
      <c r="K4" s="309"/>
      <c r="L4" s="309"/>
      <c r="M4" s="309"/>
      <c r="N4" s="309"/>
      <c r="O4" s="309"/>
      <c r="P4" s="309"/>
      <c r="Q4" s="309"/>
      <c r="R4" s="310"/>
    </row>
    <row r="5" spans="1:20" x14ac:dyDescent="0.35">
      <c r="B5" s="312" t="s">
        <v>8</v>
      </c>
      <c r="C5" s="249"/>
      <c r="D5" s="249"/>
      <c r="E5" s="249"/>
      <c r="F5" s="249"/>
      <c r="G5" s="249"/>
      <c r="H5" s="249"/>
      <c r="I5" s="249"/>
      <c r="J5" s="249"/>
      <c r="K5" s="249"/>
      <c r="L5" s="249"/>
      <c r="M5" s="249"/>
      <c r="N5" s="249"/>
      <c r="O5" s="249"/>
      <c r="P5" s="249"/>
      <c r="Q5" s="249"/>
      <c r="R5" s="3"/>
    </row>
    <row r="6" spans="1:20" x14ac:dyDescent="0.35">
      <c r="B6" s="312" t="s">
        <v>423</v>
      </c>
      <c r="C6" s="249"/>
      <c r="D6" s="249"/>
      <c r="E6" s="249"/>
      <c r="F6" s="249"/>
      <c r="G6" s="249"/>
      <c r="H6" s="249"/>
      <c r="I6" s="249"/>
      <c r="J6" s="249"/>
      <c r="K6" s="249"/>
      <c r="L6" s="249"/>
      <c r="M6" s="249"/>
      <c r="N6" s="249"/>
      <c r="O6" s="249"/>
      <c r="P6" s="249"/>
      <c r="Q6" s="249"/>
      <c r="R6" s="3"/>
    </row>
    <row r="7" spans="1:20" x14ac:dyDescent="0.35">
      <c r="B7" s="312" t="s">
        <v>235</v>
      </c>
      <c r="C7" s="249"/>
      <c r="D7" s="249"/>
      <c r="E7" s="249"/>
      <c r="F7" s="249"/>
      <c r="G7" s="249"/>
      <c r="H7" s="249"/>
      <c r="I7" s="249"/>
      <c r="J7" s="249"/>
      <c r="K7" s="249"/>
      <c r="L7" s="249"/>
      <c r="M7" s="249"/>
      <c r="N7" s="249"/>
      <c r="O7" s="249"/>
      <c r="P7" s="249"/>
      <c r="Q7" s="249"/>
      <c r="R7" s="3"/>
    </row>
    <row r="8" spans="1:20" s="431" customFormat="1" ht="15.65" customHeight="1" x14ac:dyDescent="0.35">
      <c r="A8" s="432"/>
      <c r="B8" s="311" t="s">
        <v>585</v>
      </c>
      <c r="C8" s="309"/>
      <c r="D8" s="309"/>
      <c r="E8" s="309"/>
      <c r="F8" s="309"/>
      <c r="G8" s="309"/>
      <c r="H8" s="309"/>
      <c r="I8" s="309"/>
      <c r="J8" s="309"/>
      <c r="K8" s="309"/>
      <c r="L8" s="309"/>
      <c r="M8" s="309"/>
      <c r="N8" s="309"/>
      <c r="O8" s="309"/>
      <c r="P8" s="309"/>
      <c r="Q8" s="309"/>
      <c r="R8" s="310"/>
    </row>
    <row r="9" spans="1:20" s="431" customFormat="1" x14ac:dyDescent="0.35">
      <c r="A9" s="432"/>
      <c r="B9" s="312" t="s">
        <v>8</v>
      </c>
      <c r="C9" s="306"/>
      <c r="D9" s="306"/>
      <c r="E9" s="306"/>
      <c r="F9" s="306"/>
      <c r="G9" s="306"/>
      <c r="H9" s="306"/>
      <c r="I9" s="306"/>
      <c r="J9" s="306"/>
      <c r="K9" s="306"/>
      <c r="L9" s="306"/>
      <c r="M9" s="306"/>
      <c r="N9" s="306"/>
      <c r="O9" s="306"/>
      <c r="P9" s="306"/>
      <c r="Q9" s="306"/>
      <c r="R9" s="307"/>
    </row>
    <row r="10" spans="1:20" s="431" customFormat="1" x14ac:dyDescent="0.35">
      <c r="A10" s="432"/>
      <c r="B10" s="312" t="s">
        <v>423</v>
      </c>
      <c r="C10" s="306"/>
      <c r="D10" s="306"/>
      <c r="E10" s="306"/>
      <c r="F10" s="306"/>
      <c r="G10" s="306"/>
      <c r="H10" s="306"/>
      <c r="I10" s="306"/>
      <c r="J10" s="306"/>
      <c r="K10" s="306"/>
      <c r="L10" s="306"/>
      <c r="M10" s="306"/>
      <c r="N10" s="306"/>
      <c r="O10" s="306"/>
      <c r="P10" s="306"/>
      <c r="Q10" s="306"/>
      <c r="R10" s="307"/>
    </row>
    <row r="11" spans="1:20" s="431" customFormat="1" x14ac:dyDescent="0.35">
      <c r="A11" s="432"/>
      <c r="B11" s="312" t="s">
        <v>235</v>
      </c>
      <c r="C11" s="306"/>
      <c r="D11" s="306"/>
      <c r="E11" s="306"/>
      <c r="F11" s="306"/>
      <c r="G11" s="306"/>
      <c r="H11" s="306"/>
      <c r="I11" s="306"/>
      <c r="J11" s="306"/>
      <c r="K11" s="306"/>
      <c r="L11" s="306"/>
      <c r="M11" s="306"/>
      <c r="N11" s="306"/>
      <c r="O11" s="306"/>
      <c r="P11" s="306"/>
      <c r="Q11" s="306"/>
      <c r="R11" s="307"/>
    </row>
    <row r="12" spans="1:20" x14ac:dyDescent="0.35">
      <c r="B12" s="311" t="s">
        <v>25</v>
      </c>
      <c r="C12" s="249"/>
      <c r="D12" s="249"/>
      <c r="E12" s="249"/>
      <c r="F12" s="249"/>
      <c r="G12" s="249"/>
      <c r="H12" s="249"/>
      <c r="I12" s="249"/>
      <c r="J12" s="249"/>
      <c r="K12" s="249"/>
      <c r="L12" s="249"/>
      <c r="M12" s="249"/>
      <c r="N12" s="249"/>
      <c r="O12" s="249"/>
      <c r="P12" s="249"/>
      <c r="Q12" s="249"/>
      <c r="R12" s="3"/>
    </row>
    <row r="13" spans="1:20" x14ac:dyDescent="0.35">
      <c r="B13" s="312" t="s">
        <v>8</v>
      </c>
      <c r="C13" s="249"/>
      <c r="D13" s="249"/>
      <c r="E13" s="249"/>
      <c r="F13" s="249"/>
      <c r="G13" s="249"/>
      <c r="H13" s="249"/>
      <c r="I13" s="249"/>
      <c r="J13" s="249"/>
      <c r="K13" s="249"/>
      <c r="L13" s="249"/>
      <c r="M13" s="249"/>
      <c r="N13" s="249"/>
      <c r="O13" s="249"/>
      <c r="P13" s="249"/>
      <c r="Q13" s="249"/>
      <c r="R13" s="3"/>
    </row>
    <row r="14" spans="1:20" x14ac:dyDescent="0.35">
      <c r="B14" s="312" t="s">
        <v>423</v>
      </c>
      <c r="C14" s="249"/>
      <c r="D14" s="249"/>
      <c r="E14" s="249"/>
      <c r="F14" s="249"/>
      <c r="G14" s="249"/>
      <c r="H14" s="249"/>
      <c r="I14" s="249"/>
      <c r="J14" s="249"/>
      <c r="K14" s="249"/>
      <c r="L14" s="249"/>
      <c r="M14" s="249"/>
      <c r="N14" s="249"/>
      <c r="O14" s="249"/>
      <c r="P14" s="249"/>
      <c r="Q14" s="249"/>
      <c r="R14" s="3"/>
    </row>
    <row r="15" spans="1:20" x14ac:dyDescent="0.35">
      <c r="B15" s="312" t="s">
        <v>235</v>
      </c>
      <c r="C15" s="249"/>
      <c r="D15" s="249"/>
      <c r="E15" s="249"/>
      <c r="F15" s="249"/>
      <c r="G15" s="249"/>
      <c r="H15" s="249"/>
      <c r="I15" s="249"/>
      <c r="J15" s="249"/>
      <c r="K15" s="249"/>
      <c r="L15" s="249"/>
      <c r="M15" s="249"/>
      <c r="N15" s="249"/>
      <c r="O15" s="249"/>
      <c r="P15" s="249"/>
      <c r="Q15" s="249"/>
      <c r="R15" s="3"/>
    </row>
    <row r="16" spans="1:20" x14ac:dyDescent="0.35">
      <c r="B16" s="311" t="s">
        <v>419</v>
      </c>
      <c r="C16" s="249"/>
      <c r="D16" s="249"/>
      <c r="E16" s="249"/>
      <c r="F16" s="249"/>
      <c r="G16" s="249"/>
      <c r="H16" s="249"/>
      <c r="I16" s="249"/>
      <c r="J16" s="249"/>
      <c r="K16" s="249"/>
      <c r="L16" s="249"/>
      <c r="M16" s="249"/>
      <c r="N16" s="249"/>
      <c r="O16" s="249"/>
      <c r="P16" s="249"/>
      <c r="Q16" s="249"/>
      <c r="R16" s="3"/>
    </row>
    <row r="17" spans="1:18" x14ac:dyDescent="0.35">
      <c r="B17" s="312" t="s">
        <v>8</v>
      </c>
      <c r="C17" s="249"/>
      <c r="D17" s="249"/>
      <c r="E17" s="249"/>
      <c r="F17" s="249"/>
      <c r="G17" s="249"/>
      <c r="H17" s="249"/>
      <c r="I17" s="249"/>
      <c r="J17" s="249"/>
      <c r="K17" s="249"/>
      <c r="L17" s="249"/>
      <c r="M17" s="249"/>
      <c r="N17" s="249"/>
      <c r="O17" s="249"/>
      <c r="P17" s="249"/>
      <c r="Q17" s="249"/>
      <c r="R17" s="3"/>
    </row>
    <row r="18" spans="1:18" x14ac:dyDescent="0.35">
      <c r="B18" s="312" t="s">
        <v>423</v>
      </c>
      <c r="C18" s="249"/>
      <c r="D18" s="249"/>
      <c r="E18" s="249"/>
      <c r="F18" s="249"/>
      <c r="G18" s="249"/>
      <c r="H18" s="249"/>
      <c r="I18" s="249"/>
      <c r="J18" s="249"/>
      <c r="K18" s="249"/>
      <c r="L18" s="249"/>
      <c r="M18" s="249"/>
      <c r="N18" s="249"/>
      <c r="O18" s="249"/>
      <c r="P18" s="249"/>
      <c r="Q18" s="249"/>
      <c r="R18" s="3"/>
    </row>
    <row r="19" spans="1:18" x14ac:dyDescent="0.35">
      <c r="B19" s="312" t="s">
        <v>235</v>
      </c>
      <c r="C19" s="249"/>
      <c r="D19" s="249"/>
      <c r="E19" s="249"/>
      <c r="F19" s="249"/>
      <c r="G19" s="249"/>
      <c r="H19" s="249"/>
      <c r="I19" s="249"/>
      <c r="J19" s="249"/>
      <c r="K19" s="249"/>
      <c r="L19" s="249"/>
      <c r="M19" s="249"/>
      <c r="N19" s="249"/>
      <c r="O19" s="249"/>
      <c r="P19" s="249"/>
      <c r="Q19" s="249"/>
      <c r="R19" s="3"/>
    </row>
    <row r="20" spans="1:18" x14ac:dyDescent="0.35">
      <c r="B20" s="311" t="s">
        <v>582</v>
      </c>
      <c r="C20" s="249"/>
      <c r="D20" s="249"/>
      <c r="E20" s="249"/>
      <c r="F20" s="249"/>
      <c r="G20" s="249"/>
      <c r="H20" s="249"/>
      <c r="I20" s="249"/>
      <c r="J20" s="249"/>
      <c r="K20" s="249"/>
      <c r="L20" s="249"/>
      <c r="M20" s="249"/>
      <c r="N20" s="249"/>
      <c r="O20" s="249"/>
      <c r="P20" s="249"/>
      <c r="Q20" s="249"/>
      <c r="R20" s="3"/>
    </row>
    <row r="21" spans="1:18" x14ac:dyDescent="0.35">
      <c r="B21" s="312" t="s">
        <v>8</v>
      </c>
      <c r="C21" s="249"/>
      <c r="D21" s="249"/>
      <c r="E21" s="249"/>
      <c r="F21" s="249"/>
      <c r="G21" s="249"/>
      <c r="H21" s="249"/>
      <c r="I21" s="249"/>
      <c r="J21" s="249"/>
      <c r="K21" s="249"/>
      <c r="L21" s="249"/>
      <c r="M21" s="249"/>
      <c r="N21" s="249"/>
      <c r="O21" s="249"/>
      <c r="P21" s="249"/>
      <c r="Q21" s="249"/>
      <c r="R21" s="3"/>
    </row>
    <row r="22" spans="1:18" x14ac:dyDescent="0.35">
      <c r="B22" s="312" t="s">
        <v>423</v>
      </c>
      <c r="C22" s="249"/>
      <c r="D22" s="249"/>
      <c r="E22" s="249"/>
      <c r="F22" s="249"/>
      <c r="G22" s="249"/>
      <c r="H22" s="249"/>
      <c r="I22" s="249"/>
      <c r="J22" s="249"/>
      <c r="K22" s="249"/>
      <c r="L22" s="249"/>
      <c r="M22" s="249"/>
      <c r="N22" s="249"/>
      <c r="O22" s="249"/>
      <c r="P22" s="249"/>
      <c r="Q22" s="249"/>
      <c r="R22" s="3"/>
    </row>
    <row r="23" spans="1:18" x14ac:dyDescent="0.35">
      <c r="B23" s="312" t="s">
        <v>235</v>
      </c>
      <c r="C23" s="249"/>
      <c r="D23" s="249"/>
      <c r="E23" s="249"/>
      <c r="F23" s="249"/>
      <c r="G23" s="249"/>
      <c r="H23" s="249"/>
      <c r="I23" s="249"/>
      <c r="J23" s="249"/>
      <c r="K23" s="249"/>
      <c r="L23" s="249"/>
      <c r="M23" s="249"/>
      <c r="N23" s="249"/>
      <c r="O23" s="249"/>
      <c r="P23" s="249"/>
      <c r="Q23" s="249"/>
      <c r="R23" s="3"/>
    </row>
    <row r="24" spans="1:18" x14ac:dyDescent="0.35">
      <c r="B24" s="311" t="s">
        <v>420</v>
      </c>
      <c r="C24" s="249"/>
      <c r="D24" s="249"/>
      <c r="E24" s="249"/>
      <c r="F24" s="249"/>
      <c r="G24" s="249"/>
      <c r="H24" s="249"/>
      <c r="I24" s="249"/>
      <c r="J24" s="249"/>
      <c r="K24" s="249"/>
      <c r="L24" s="249"/>
      <c r="M24" s="249"/>
      <c r="N24" s="249"/>
      <c r="O24" s="249"/>
      <c r="P24" s="249"/>
      <c r="Q24" s="249"/>
      <c r="R24" s="3"/>
    </row>
    <row r="25" spans="1:18" x14ac:dyDescent="0.35">
      <c r="B25" s="312" t="s">
        <v>8</v>
      </c>
      <c r="C25" s="249"/>
      <c r="D25" s="249"/>
      <c r="E25" s="249"/>
      <c r="F25" s="249"/>
      <c r="G25" s="249"/>
      <c r="H25" s="249"/>
      <c r="I25" s="249"/>
      <c r="J25" s="249"/>
      <c r="K25" s="249"/>
      <c r="L25" s="249"/>
      <c r="M25" s="249"/>
      <c r="N25" s="249"/>
      <c r="O25" s="249"/>
      <c r="P25" s="249"/>
      <c r="Q25" s="249"/>
      <c r="R25" s="3"/>
    </row>
    <row r="26" spans="1:18" x14ac:dyDescent="0.35">
      <c r="B26" s="312" t="s">
        <v>423</v>
      </c>
      <c r="C26" s="249"/>
      <c r="D26" s="249"/>
      <c r="E26" s="249"/>
      <c r="F26" s="249"/>
      <c r="G26" s="249"/>
      <c r="H26" s="249"/>
      <c r="I26" s="249"/>
      <c r="J26" s="249"/>
      <c r="K26" s="249"/>
      <c r="L26" s="249"/>
      <c r="M26" s="249"/>
      <c r="N26" s="249"/>
      <c r="O26" s="249"/>
      <c r="P26" s="249"/>
      <c r="Q26" s="249"/>
      <c r="R26" s="3"/>
    </row>
    <row r="27" spans="1:18" x14ac:dyDescent="0.35">
      <c r="B27" s="312" t="s">
        <v>235</v>
      </c>
      <c r="C27" s="249"/>
      <c r="D27" s="249"/>
      <c r="E27" s="249"/>
      <c r="F27" s="249"/>
      <c r="G27" s="249"/>
      <c r="H27" s="249"/>
      <c r="I27" s="249"/>
      <c r="J27" s="249"/>
      <c r="K27" s="249"/>
      <c r="L27" s="249"/>
      <c r="M27" s="249"/>
      <c r="N27" s="249"/>
      <c r="O27" s="249"/>
      <c r="P27" s="249"/>
      <c r="Q27" s="249"/>
      <c r="R27" s="3"/>
    </row>
    <row r="28" spans="1:18" s="431" customFormat="1" x14ac:dyDescent="0.35">
      <c r="A28" s="432"/>
      <c r="B28" s="298" t="s">
        <v>422</v>
      </c>
      <c r="C28" s="307"/>
      <c r="D28" s="307"/>
      <c r="E28" s="307"/>
      <c r="F28" s="307"/>
      <c r="G28" s="307"/>
      <c r="H28" s="307"/>
      <c r="I28" s="307"/>
      <c r="J28" s="307"/>
      <c r="K28" s="307"/>
      <c r="L28" s="307"/>
      <c r="M28" s="307"/>
      <c r="N28" s="307"/>
      <c r="O28" s="307"/>
      <c r="P28" s="307"/>
      <c r="Q28" s="307"/>
      <c r="R28" s="307"/>
    </row>
    <row r="29" spans="1:18" x14ac:dyDescent="0.35">
      <c r="B29" s="27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04362-ED63-4929-A7F3-32BAA4B7A97A}">
  <sheetPr>
    <tabColor theme="5"/>
  </sheetPr>
  <dimension ref="A1:BZ35"/>
  <sheetViews>
    <sheetView tabSelected="1" workbookViewId="0">
      <selection activeCell="B7" sqref="B7"/>
    </sheetView>
  </sheetViews>
  <sheetFormatPr defaultColWidth="9.1796875" defaultRowHeight="14.5" x14ac:dyDescent="0.35"/>
  <cols>
    <col min="1" max="1" width="9.1796875" style="432"/>
    <col min="2" max="2" width="29.81640625" style="191" customWidth="1"/>
    <col min="3" max="3" width="5" style="305" bestFit="1" customWidth="1"/>
    <col min="4" max="5" width="5" style="305" customWidth="1"/>
    <col min="6" max="8" width="5" style="305" bestFit="1" customWidth="1"/>
    <col min="9" max="10" width="5" style="305" customWidth="1"/>
    <col min="11" max="13" width="5" style="305" bestFit="1" customWidth="1"/>
    <col min="14" max="15" width="5" style="305" customWidth="1"/>
    <col min="16" max="18" width="5" style="305" bestFit="1" customWidth="1"/>
    <col min="19" max="20" width="5" style="305" customWidth="1"/>
    <col min="21" max="23" width="5" style="305" bestFit="1" customWidth="1"/>
    <col min="24" max="25" width="5" style="305" customWidth="1"/>
    <col min="26" max="28" width="5" style="305" bestFit="1" customWidth="1"/>
    <col min="29" max="30" width="5" style="305" customWidth="1"/>
    <col min="31" max="33" width="5" style="305" bestFit="1" customWidth="1"/>
    <col min="34" max="35" width="5" style="305" customWidth="1"/>
    <col min="36" max="38" width="5" style="305" bestFit="1" customWidth="1"/>
    <col min="39" max="40" width="5" style="305" customWidth="1"/>
    <col min="41" max="43" width="5" style="305" bestFit="1" customWidth="1"/>
    <col min="44" max="45" width="5" style="305" customWidth="1"/>
    <col min="46" max="48" width="5" style="305" bestFit="1" customWidth="1"/>
    <col min="49" max="50" width="5" style="305" customWidth="1"/>
    <col min="51" max="53" width="5" style="305" bestFit="1" customWidth="1"/>
    <col min="54" max="55" width="5" style="305" customWidth="1"/>
    <col min="56" max="58" width="5" style="305" bestFit="1" customWidth="1"/>
    <col min="59" max="60" width="5" style="305" customWidth="1"/>
    <col min="61" max="63" width="5" style="305" bestFit="1" customWidth="1"/>
    <col min="64" max="65" width="5" style="305" customWidth="1"/>
    <col min="66" max="67" width="5" style="305" bestFit="1" customWidth="1"/>
    <col min="68" max="68" width="6.54296875" style="305" bestFit="1" customWidth="1"/>
    <col min="69" max="70" width="6.54296875" style="305" customWidth="1"/>
    <col min="71" max="73" width="5" style="305" bestFit="1" customWidth="1"/>
    <col min="74" max="75" width="5" style="305" customWidth="1"/>
    <col min="76" max="77" width="5" style="305" bestFit="1" customWidth="1"/>
    <col min="78" max="78" width="3.7265625" style="305" bestFit="1" customWidth="1"/>
    <col min="79" max="81" width="15.453125" style="557" customWidth="1"/>
    <col min="82" max="16384" width="9.1796875" style="557"/>
  </cols>
  <sheetData>
    <row r="1" spans="1:78" s="15" customFormat="1" x14ac:dyDescent="0.35">
      <c r="A1" s="432"/>
      <c r="B1" s="13" t="s">
        <v>381</v>
      </c>
      <c r="C1" s="302"/>
      <c r="D1" s="302"/>
      <c r="E1" s="302"/>
      <c r="F1" s="302"/>
      <c r="G1" s="302"/>
      <c r="H1" s="302"/>
      <c r="I1" s="302"/>
      <c r="J1" s="302"/>
      <c r="K1" s="302"/>
      <c r="L1" s="302"/>
      <c r="M1" s="302"/>
      <c r="N1" s="302"/>
      <c r="O1" s="302"/>
      <c r="P1" s="302"/>
      <c r="Q1" s="302"/>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c r="AW1" s="303"/>
      <c r="AX1" s="303"/>
      <c r="AY1" s="303"/>
      <c r="AZ1" s="303"/>
      <c r="BA1" s="303"/>
      <c r="BB1" s="303"/>
      <c r="BC1" s="303"/>
      <c r="BD1" s="303"/>
      <c r="BE1" s="303"/>
      <c r="BF1" s="303"/>
      <c r="BG1" s="303"/>
      <c r="BH1" s="303"/>
      <c r="BI1" s="303"/>
      <c r="BJ1" s="303"/>
      <c r="BK1" s="303"/>
      <c r="BL1" s="303"/>
      <c r="BM1" s="303"/>
      <c r="BN1" s="303"/>
      <c r="BO1" s="303"/>
      <c r="BP1" s="303"/>
      <c r="BQ1" s="303"/>
      <c r="BR1" s="303"/>
      <c r="BS1" s="303"/>
      <c r="BT1" s="303"/>
      <c r="BU1" s="304"/>
      <c r="BV1" s="304"/>
      <c r="BW1" s="304"/>
      <c r="BX1" s="304"/>
      <c r="BY1" s="304"/>
      <c r="BZ1" s="304"/>
    </row>
    <row r="2" spans="1:78" s="15" customFormat="1" x14ac:dyDescent="0.35">
      <c r="A2" s="432"/>
      <c r="B2" s="13" t="s">
        <v>734</v>
      </c>
      <c r="C2" s="302"/>
      <c r="D2" s="302"/>
      <c r="E2" s="302"/>
      <c r="F2" s="302"/>
      <c r="G2" s="302"/>
      <c r="H2" s="302"/>
      <c r="I2" s="302"/>
      <c r="J2" s="302"/>
      <c r="K2" s="302"/>
      <c r="L2" s="302"/>
      <c r="M2" s="302"/>
      <c r="N2" s="302"/>
      <c r="O2" s="302"/>
      <c r="P2" s="302"/>
      <c r="Q2" s="302"/>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3"/>
      <c r="AQ2" s="303"/>
      <c r="AR2" s="303"/>
      <c r="AS2" s="303"/>
      <c r="AT2" s="303"/>
      <c r="AU2" s="303"/>
      <c r="AV2" s="303"/>
      <c r="AW2" s="303"/>
      <c r="AX2" s="303"/>
      <c r="AY2" s="303"/>
      <c r="AZ2" s="303"/>
      <c r="BA2" s="303"/>
      <c r="BB2" s="303"/>
      <c r="BC2" s="303"/>
      <c r="BD2" s="303"/>
      <c r="BE2" s="303"/>
      <c r="BF2" s="303"/>
      <c r="BG2" s="303"/>
      <c r="BH2" s="303"/>
      <c r="BI2" s="303"/>
      <c r="BJ2" s="303"/>
      <c r="BK2" s="303"/>
      <c r="BL2" s="303"/>
      <c r="BM2" s="303"/>
      <c r="BN2" s="303"/>
      <c r="BO2" s="303"/>
      <c r="BP2" s="303"/>
      <c r="BQ2" s="303"/>
      <c r="BR2" s="303"/>
      <c r="BS2" s="303"/>
      <c r="BT2" s="303"/>
      <c r="BU2" s="304"/>
      <c r="BV2" s="304"/>
      <c r="BW2" s="304"/>
      <c r="BX2" s="304"/>
      <c r="BY2" s="304"/>
      <c r="BZ2" s="304"/>
    </row>
    <row r="3" spans="1:78" ht="135" x14ac:dyDescent="0.35">
      <c r="C3" s="609" t="s">
        <v>9</v>
      </c>
      <c r="D3" s="610"/>
      <c r="E3" s="610"/>
      <c r="F3" s="610"/>
      <c r="G3" s="611"/>
      <c r="H3" s="609" t="s">
        <v>10</v>
      </c>
      <c r="I3" s="610"/>
      <c r="J3" s="610"/>
      <c r="K3" s="610"/>
      <c r="L3" s="611"/>
      <c r="M3" s="609" t="s">
        <v>11</v>
      </c>
      <c r="N3" s="610"/>
      <c r="O3" s="610"/>
      <c r="P3" s="610"/>
      <c r="Q3" s="611"/>
      <c r="R3" s="609" t="s">
        <v>12</v>
      </c>
      <c r="S3" s="610"/>
      <c r="T3" s="610"/>
      <c r="U3" s="610"/>
      <c r="V3" s="611"/>
      <c r="W3" s="609" t="s">
        <v>13</v>
      </c>
      <c r="X3" s="610"/>
      <c r="Y3" s="610"/>
      <c r="Z3" s="610"/>
      <c r="AA3" s="611"/>
      <c r="AB3" s="609" t="s">
        <v>14</v>
      </c>
      <c r="AC3" s="610"/>
      <c r="AD3" s="610"/>
      <c r="AE3" s="610"/>
      <c r="AF3" s="611"/>
      <c r="AG3" s="609" t="s">
        <v>15</v>
      </c>
      <c r="AH3" s="610"/>
      <c r="AI3" s="610"/>
      <c r="AJ3" s="610"/>
      <c r="AK3" s="611"/>
      <c r="AL3" s="609" t="s">
        <v>16</v>
      </c>
      <c r="AM3" s="610"/>
      <c r="AN3" s="610"/>
      <c r="AO3" s="610"/>
      <c r="AP3" s="611"/>
      <c r="AQ3" s="609" t="s">
        <v>17</v>
      </c>
      <c r="AR3" s="610"/>
      <c r="AS3" s="610"/>
      <c r="AT3" s="610"/>
      <c r="AU3" s="611"/>
      <c r="AV3" s="609" t="s">
        <v>18</v>
      </c>
      <c r="AW3" s="610"/>
      <c r="AX3" s="610"/>
      <c r="AY3" s="610"/>
      <c r="AZ3" s="611"/>
      <c r="BA3" s="609" t="s">
        <v>19</v>
      </c>
      <c r="BB3" s="610"/>
      <c r="BC3" s="610"/>
      <c r="BD3" s="610"/>
      <c r="BE3" s="611"/>
      <c r="BF3" s="609" t="s">
        <v>20</v>
      </c>
      <c r="BG3" s="610"/>
      <c r="BH3" s="610"/>
      <c r="BI3" s="610"/>
      <c r="BJ3" s="611"/>
      <c r="BK3" s="609" t="s">
        <v>21</v>
      </c>
      <c r="BL3" s="610"/>
      <c r="BM3" s="610"/>
      <c r="BN3" s="610"/>
      <c r="BO3" s="611"/>
      <c r="BP3" s="609" t="s">
        <v>22</v>
      </c>
      <c r="BQ3" s="610"/>
      <c r="BR3" s="610"/>
      <c r="BS3" s="610"/>
      <c r="BT3" s="611"/>
      <c r="BU3" s="609" t="s">
        <v>23</v>
      </c>
      <c r="BV3" s="610"/>
      <c r="BW3" s="610"/>
      <c r="BX3" s="610"/>
      <c r="BY3" s="611"/>
      <c r="BZ3" s="585"/>
    </row>
    <row r="4" spans="1:78" x14ac:dyDescent="0.35">
      <c r="C4" s="612">
        <v>2018</v>
      </c>
      <c r="D4" s="613">
        <v>2019</v>
      </c>
      <c r="E4" s="613">
        <v>2020</v>
      </c>
      <c r="F4" s="613">
        <v>2021</v>
      </c>
      <c r="G4" s="614">
        <v>2022</v>
      </c>
      <c r="H4" s="612">
        <v>2018</v>
      </c>
      <c r="I4" s="613">
        <v>2019</v>
      </c>
      <c r="J4" s="613">
        <v>2020</v>
      </c>
      <c r="K4" s="613">
        <v>2021</v>
      </c>
      <c r="L4" s="614">
        <v>2022</v>
      </c>
      <c r="M4" s="612">
        <v>2018</v>
      </c>
      <c r="N4" s="613">
        <v>2019</v>
      </c>
      <c r="O4" s="613">
        <v>2020</v>
      </c>
      <c r="P4" s="613">
        <v>2021</v>
      </c>
      <c r="Q4" s="614">
        <v>2022</v>
      </c>
      <c r="R4" s="612">
        <v>2018</v>
      </c>
      <c r="S4" s="613">
        <v>2019</v>
      </c>
      <c r="T4" s="613">
        <v>2020</v>
      </c>
      <c r="U4" s="613">
        <v>2021</v>
      </c>
      <c r="V4" s="614">
        <v>2022</v>
      </c>
      <c r="W4" s="612">
        <v>2018</v>
      </c>
      <c r="X4" s="613">
        <v>2019</v>
      </c>
      <c r="Y4" s="613">
        <v>2020</v>
      </c>
      <c r="Z4" s="613">
        <v>2021</v>
      </c>
      <c r="AA4" s="614">
        <v>2022</v>
      </c>
      <c r="AB4" s="612">
        <v>2018</v>
      </c>
      <c r="AC4" s="613">
        <v>2019</v>
      </c>
      <c r="AD4" s="613">
        <v>2020</v>
      </c>
      <c r="AE4" s="613">
        <v>2021</v>
      </c>
      <c r="AF4" s="614">
        <v>2022</v>
      </c>
      <c r="AG4" s="612">
        <v>2018</v>
      </c>
      <c r="AH4" s="613">
        <v>2019</v>
      </c>
      <c r="AI4" s="613">
        <v>2020</v>
      </c>
      <c r="AJ4" s="613">
        <v>2021</v>
      </c>
      <c r="AK4" s="614">
        <v>2022</v>
      </c>
      <c r="AL4" s="612">
        <v>2018</v>
      </c>
      <c r="AM4" s="613">
        <v>2019</v>
      </c>
      <c r="AN4" s="613">
        <v>2020</v>
      </c>
      <c r="AO4" s="613">
        <v>2021</v>
      </c>
      <c r="AP4" s="614">
        <v>2022</v>
      </c>
      <c r="AQ4" s="612">
        <v>2018</v>
      </c>
      <c r="AR4" s="613">
        <v>2019</v>
      </c>
      <c r="AS4" s="613">
        <v>2020</v>
      </c>
      <c r="AT4" s="613">
        <v>2021</v>
      </c>
      <c r="AU4" s="614">
        <v>2022</v>
      </c>
      <c r="AV4" s="612">
        <v>2018</v>
      </c>
      <c r="AW4" s="613">
        <v>2019</v>
      </c>
      <c r="AX4" s="613">
        <v>2020</v>
      </c>
      <c r="AY4" s="613">
        <v>2021</v>
      </c>
      <c r="AZ4" s="614">
        <v>2022</v>
      </c>
      <c r="BA4" s="612">
        <v>2018</v>
      </c>
      <c r="BB4" s="613">
        <v>2019</v>
      </c>
      <c r="BC4" s="613">
        <v>2020</v>
      </c>
      <c r="BD4" s="613">
        <v>2021</v>
      </c>
      <c r="BE4" s="614">
        <v>2022</v>
      </c>
      <c r="BF4" s="612">
        <v>2018</v>
      </c>
      <c r="BG4" s="613">
        <v>2019</v>
      </c>
      <c r="BH4" s="613">
        <v>2020</v>
      </c>
      <c r="BI4" s="613">
        <v>2021</v>
      </c>
      <c r="BJ4" s="614">
        <v>2022</v>
      </c>
      <c r="BK4" s="612">
        <v>2018</v>
      </c>
      <c r="BL4" s="613">
        <v>2019</v>
      </c>
      <c r="BM4" s="613">
        <v>2020</v>
      </c>
      <c r="BN4" s="613">
        <v>2021</v>
      </c>
      <c r="BO4" s="614">
        <v>2022</v>
      </c>
      <c r="BP4" s="612">
        <v>2018</v>
      </c>
      <c r="BQ4" s="613">
        <v>2019</v>
      </c>
      <c r="BR4" s="613">
        <v>2020</v>
      </c>
      <c r="BS4" s="613">
        <v>2021</v>
      </c>
      <c r="BT4" s="614">
        <v>2022</v>
      </c>
      <c r="BU4" s="612">
        <v>2018</v>
      </c>
      <c r="BV4" s="613">
        <v>2019</v>
      </c>
      <c r="BW4" s="613">
        <v>2020</v>
      </c>
      <c r="BX4" s="613">
        <v>2021</v>
      </c>
      <c r="BY4" s="614">
        <v>2022</v>
      </c>
      <c r="BZ4" s="584"/>
    </row>
    <row r="5" spans="1:78" x14ac:dyDescent="0.35">
      <c r="B5" s="586" t="s">
        <v>584</v>
      </c>
      <c r="C5" s="615"/>
      <c r="D5" s="616"/>
      <c r="E5" s="616"/>
      <c r="F5" s="616"/>
      <c r="G5" s="617"/>
      <c r="H5" s="615"/>
      <c r="I5" s="616"/>
      <c r="J5" s="616"/>
      <c r="K5" s="616"/>
      <c r="L5" s="617"/>
      <c r="M5" s="615"/>
      <c r="N5" s="616"/>
      <c r="O5" s="616"/>
      <c r="P5" s="616"/>
      <c r="Q5" s="617"/>
      <c r="R5" s="615"/>
      <c r="S5" s="616"/>
      <c r="T5" s="616"/>
      <c r="U5" s="616"/>
      <c r="V5" s="617"/>
      <c r="W5" s="615"/>
      <c r="X5" s="616"/>
      <c r="Y5" s="616"/>
      <c r="Z5" s="616"/>
      <c r="AA5" s="617"/>
      <c r="AB5" s="615"/>
      <c r="AC5" s="616"/>
      <c r="AD5" s="616"/>
      <c r="AE5" s="616"/>
      <c r="AF5" s="617"/>
      <c r="AG5" s="615"/>
      <c r="AH5" s="616"/>
      <c r="AI5" s="616"/>
      <c r="AJ5" s="616"/>
      <c r="AK5" s="617"/>
      <c r="AL5" s="615"/>
      <c r="AM5" s="616"/>
      <c r="AN5" s="616"/>
      <c r="AO5" s="616"/>
      <c r="AP5" s="617"/>
      <c r="AQ5" s="615"/>
      <c r="AR5" s="616"/>
      <c r="AS5" s="616"/>
      <c r="AT5" s="616"/>
      <c r="AU5" s="617"/>
      <c r="AV5" s="615"/>
      <c r="AW5" s="616"/>
      <c r="AX5" s="616"/>
      <c r="AY5" s="616"/>
      <c r="AZ5" s="617"/>
      <c r="BA5" s="615"/>
      <c r="BB5" s="616"/>
      <c r="BC5" s="616"/>
      <c r="BD5" s="616"/>
      <c r="BE5" s="617"/>
      <c r="BF5" s="615"/>
      <c r="BG5" s="616"/>
      <c r="BH5" s="616"/>
      <c r="BI5" s="616"/>
      <c r="BJ5" s="617"/>
      <c r="BK5" s="615"/>
      <c r="BL5" s="616"/>
      <c r="BM5" s="616"/>
      <c r="BN5" s="616"/>
      <c r="BO5" s="617"/>
      <c r="BP5" s="615"/>
      <c r="BQ5" s="616"/>
      <c r="BR5" s="616"/>
      <c r="BS5" s="616"/>
      <c r="BT5" s="617"/>
      <c r="BU5" s="615"/>
      <c r="BV5" s="616"/>
      <c r="BW5" s="616"/>
      <c r="BX5" s="616"/>
      <c r="BY5" s="617"/>
      <c r="BZ5" s="557"/>
    </row>
    <row r="6" spans="1:78" x14ac:dyDescent="0.35">
      <c r="B6" s="256" t="s">
        <v>8</v>
      </c>
      <c r="C6" s="618"/>
      <c r="D6" s="619"/>
      <c r="E6" s="619"/>
      <c r="F6" s="619"/>
      <c r="G6" s="620"/>
      <c r="H6" s="618"/>
      <c r="I6" s="619"/>
      <c r="J6" s="619"/>
      <c r="K6" s="619"/>
      <c r="L6" s="620"/>
      <c r="M6" s="618"/>
      <c r="N6" s="619"/>
      <c r="O6" s="619"/>
      <c r="P6" s="619"/>
      <c r="Q6" s="620"/>
      <c r="R6" s="618"/>
      <c r="S6" s="619"/>
      <c r="T6" s="619"/>
      <c r="U6" s="619"/>
      <c r="V6" s="620"/>
      <c r="W6" s="618"/>
      <c r="X6" s="619"/>
      <c r="Y6" s="619"/>
      <c r="Z6" s="619"/>
      <c r="AA6" s="620"/>
      <c r="AB6" s="618"/>
      <c r="AC6" s="619"/>
      <c r="AD6" s="619"/>
      <c r="AE6" s="619"/>
      <c r="AF6" s="620"/>
      <c r="AG6" s="618"/>
      <c r="AH6" s="619"/>
      <c r="AI6" s="619"/>
      <c r="AJ6" s="619"/>
      <c r="AK6" s="620"/>
      <c r="AL6" s="618"/>
      <c r="AM6" s="619"/>
      <c r="AN6" s="619"/>
      <c r="AO6" s="619"/>
      <c r="AP6" s="620"/>
      <c r="AQ6" s="618"/>
      <c r="AR6" s="619"/>
      <c r="AS6" s="619"/>
      <c r="AT6" s="619"/>
      <c r="AU6" s="620"/>
      <c r="AV6" s="618"/>
      <c r="AW6" s="619"/>
      <c r="AX6" s="619"/>
      <c r="AY6" s="619"/>
      <c r="AZ6" s="620"/>
      <c r="BA6" s="618"/>
      <c r="BB6" s="619"/>
      <c r="BC6" s="619"/>
      <c r="BD6" s="619"/>
      <c r="BE6" s="620"/>
      <c r="BF6" s="618"/>
      <c r="BG6" s="619"/>
      <c r="BH6" s="619"/>
      <c r="BI6" s="619"/>
      <c r="BJ6" s="620"/>
      <c r="BK6" s="618"/>
      <c r="BL6" s="619"/>
      <c r="BM6" s="619"/>
      <c r="BN6" s="619"/>
      <c r="BO6" s="620"/>
      <c r="BP6" s="618"/>
      <c r="BQ6" s="619"/>
      <c r="BR6" s="619"/>
      <c r="BS6" s="619"/>
      <c r="BT6" s="620"/>
      <c r="BU6" s="618"/>
      <c r="BV6" s="619"/>
      <c r="BW6" s="619"/>
      <c r="BX6" s="619"/>
      <c r="BY6" s="620"/>
      <c r="BZ6" s="557"/>
    </row>
    <row r="7" spans="1:78" x14ac:dyDescent="0.35">
      <c r="B7" s="256" t="s">
        <v>424</v>
      </c>
      <c r="C7" s="618"/>
      <c r="D7" s="619"/>
      <c r="E7" s="619"/>
      <c r="F7" s="619"/>
      <c r="G7" s="620"/>
      <c r="H7" s="618"/>
      <c r="I7" s="619"/>
      <c r="J7" s="619"/>
      <c r="K7" s="619"/>
      <c r="L7" s="620"/>
      <c r="M7" s="618"/>
      <c r="N7" s="619"/>
      <c r="O7" s="619"/>
      <c r="P7" s="619"/>
      <c r="Q7" s="620"/>
      <c r="R7" s="618"/>
      <c r="S7" s="619"/>
      <c r="T7" s="619"/>
      <c r="U7" s="619"/>
      <c r="V7" s="620"/>
      <c r="W7" s="618"/>
      <c r="X7" s="619"/>
      <c r="Y7" s="619"/>
      <c r="Z7" s="619"/>
      <c r="AA7" s="620"/>
      <c r="AB7" s="618"/>
      <c r="AC7" s="619"/>
      <c r="AD7" s="619"/>
      <c r="AE7" s="619"/>
      <c r="AF7" s="620"/>
      <c r="AG7" s="618"/>
      <c r="AH7" s="619"/>
      <c r="AI7" s="619"/>
      <c r="AJ7" s="619"/>
      <c r="AK7" s="620"/>
      <c r="AL7" s="618"/>
      <c r="AM7" s="619"/>
      <c r="AN7" s="619"/>
      <c r="AO7" s="619"/>
      <c r="AP7" s="620"/>
      <c r="AQ7" s="618"/>
      <c r="AR7" s="619"/>
      <c r="AS7" s="619"/>
      <c r="AT7" s="619"/>
      <c r="AU7" s="620"/>
      <c r="AV7" s="618"/>
      <c r="AW7" s="619"/>
      <c r="AX7" s="619"/>
      <c r="AY7" s="619"/>
      <c r="AZ7" s="620"/>
      <c r="BA7" s="618"/>
      <c r="BB7" s="619"/>
      <c r="BC7" s="619"/>
      <c r="BD7" s="619"/>
      <c r="BE7" s="620"/>
      <c r="BF7" s="618"/>
      <c r="BG7" s="619"/>
      <c r="BH7" s="619"/>
      <c r="BI7" s="619"/>
      <c r="BJ7" s="620"/>
      <c r="BK7" s="618"/>
      <c r="BL7" s="619"/>
      <c r="BM7" s="619"/>
      <c r="BN7" s="619"/>
      <c r="BO7" s="620"/>
      <c r="BP7" s="618"/>
      <c r="BQ7" s="619"/>
      <c r="BR7" s="619"/>
      <c r="BS7" s="619"/>
      <c r="BT7" s="620"/>
      <c r="BU7" s="618"/>
      <c r="BV7" s="619"/>
      <c r="BW7" s="619"/>
      <c r="BX7" s="619"/>
      <c r="BY7" s="620"/>
      <c r="BZ7" s="557"/>
    </row>
    <row r="8" spans="1:78" x14ac:dyDescent="0.35">
      <c r="B8" s="586" t="s">
        <v>585</v>
      </c>
      <c r="C8" s="615"/>
      <c r="D8" s="616"/>
      <c r="E8" s="616"/>
      <c r="F8" s="616"/>
      <c r="G8" s="617"/>
      <c r="H8" s="615"/>
      <c r="I8" s="616"/>
      <c r="J8" s="616"/>
      <c r="K8" s="616"/>
      <c r="L8" s="617"/>
      <c r="M8" s="615"/>
      <c r="N8" s="616"/>
      <c r="O8" s="616"/>
      <c r="P8" s="616"/>
      <c r="Q8" s="617"/>
      <c r="R8" s="615"/>
      <c r="S8" s="616"/>
      <c r="T8" s="616"/>
      <c r="U8" s="616"/>
      <c r="V8" s="617"/>
      <c r="W8" s="615"/>
      <c r="X8" s="616"/>
      <c r="Y8" s="616"/>
      <c r="Z8" s="616"/>
      <c r="AA8" s="617"/>
      <c r="AB8" s="615"/>
      <c r="AC8" s="616"/>
      <c r="AD8" s="616"/>
      <c r="AE8" s="616"/>
      <c r="AF8" s="617"/>
      <c r="AG8" s="615"/>
      <c r="AH8" s="616"/>
      <c r="AI8" s="616"/>
      <c r="AJ8" s="616"/>
      <c r="AK8" s="617"/>
      <c r="AL8" s="615"/>
      <c r="AM8" s="616"/>
      <c r="AN8" s="616"/>
      <c r="AO8" s="616"/>
      <c r="AP8" s="617"/>
      <c r="AQ8" s="615"/>
      <c r="AR8" s="616"/>
      <c r="AS8" s="616"/>
      <c r="AT8" s="616"/>
      <c r="AU8" s="617"/>
      <c r="AV8" s="615"/>
      <c r="AW8" s="616"/>
      <c r="AX8" s="616"/>
      <c r="AY8" s="616"/>
      <c r="AZ8" s="617"/>
      <c r="BA8" s="615"/>
      <c r="BB8" s="616"/>
      <c r="BC8" s="616"/>
      <c r="BD8" s="616"/>
      <c r="BE8" s="617"/>
      <c r="BF8" s="615"/>
      <c r="BG8" s="616"/>
      <c r="BH8" s="616"/>
      <c r="BI8" s="616"/>
      <c r="BJ8" s="617"/>
      <c r="BK8" s="615"/>
      <c r="BL8" s="616"/>
      <c r="BM8" s="616"/>
      <c r="BN8" s="616"/>
      <c r="BO8" s="617"/>
      <c r="BP8" s="615"/>
      <c r="BQ8" s="616"/>
      <c r="BR8" s="616"/>
      <c r="BS8" s="616"/>
      <c r="BT8" s="617"/>
      <c r="BU8" s="615"/>
      <c r="BV8" s="616"/>
      <c r="BW8" s="616"/>
      <c r="BX8" s="616"/>
      <c r="BY8" s="617"/>
      <c r="BZ8" s="557"/>
    </row>
    <row r="9" spans="1:78" x14ac:dyDescent="0.35">
      <c r="B9" s="256" t="s">
        <v>8</v>
      </c>
      <c r="C9" s="618"/>
      <c r="D9" s="619"/>
      <c r="E9" s="619"/>
      <c r="F9" s="619"/>
      <c r="G9" s="620"/>
      <c r="H9" s="618"/>
      <c r="I9" s="619"/>
      <c r="J9" s="619"/>
      <c r="K9" s="619"/>
      <c r="L9" s="620"/>
      <c r="M9" s="618"/>
      <c r="N9" s="619"/>
      <c r="O9" s="619"/>
      <c r="P9" s="619"/>
      <c r="Q9" s="620"/>
      <c r="R9" s="618"/>
      <c r="S9" s="619"/>
      <c r="T9" s="619"/>
      <c r="U9" s="619"/>
      <c r="V9" s="620"/>
      <c r="W9" s="618"/>
      <c r="X9" s="619"/>
      <c r="Y9" s="619"/>
      <c r="Z9" s="619"/>
      <c r="AA9" s="620"/>
      <c r="AB9" s="618"/>
      <c r="AC9" s="619"/>
      <c r="AD9" s="619"/>
      <c r="AE9" s="619"/>
      <c r="AF9" s="620"/>
      <c r="AG9" s="618"/>
      <c r="AH9" s="619"/>
      <c r="AI9" s="619"/>
      <c r="AJ9" s="619"/>
      <c r="AK9" s="620"/>
      <c r="AL9" s="618"/>
      <c r="AM9" s="619"/>
      <c r="AN9" s="619"/>
      <c r="AO9" s="619"/>
      <c r="AP9" s="620"/>
      <c r="AQ9" s="618"/>
      <c r="AR9" s="619"/>
      <c r="AS9" s="619"/>
      <c r="AT9" s="619"/>
      <c r="AU9" s="620"/>
      <c r="AV9" s="618"/>
      <c r="AW9" s="619"/>
      <c r="AX9" s="619"/>
      <c r="AY9" s="619"/>
      <c r="AZ9" s="620"/>
      <c r="BA9" s="618"/>
      <c r="BB9" s="619"/>
      <c r="BC9" s="619"/>
      <c r="BD9" s="619"/>
      <c r="BE9" s="620"/>
      <c r="BF9" s="618"/>
      <c r="BG9" s="619"/>
      <c r="BH9" s="619"/>
      <c r="BI9" s="619"/>
      <c r="BJ9" s="620"/>
      <c r="BK9" s="618"/>
      <c r="BL9" s="619"/>
      <c r="BM9" s="619"/>
      <c r="BN9" s="619"/>
      <c r="BO9" s="620"/>
      <c r="BP9" s="618"/>
      <c r="BQ9" s="619"/>
      <c r="BR9" s="619"/>
      <c r="BS9" s="619"/>
      <c r="BT9" s="620"/>
      <c r="BU9" s="618"/>
      <c r="BV9" s="619"/>
      <c r="BW9" s="619"/>
      <c r="BX9" s="619"/>
      <c r="BY9" s="620"/>
      <c r="BZ9" s="557"/>
    </row>
    <row r="10" spans="1:78" x14ac:dyDescent="0.35">
      <c r="B10" s="256" t="s">
        <v>424</v>
      </c>
      <c r="C10" s="618"/>
      <c r="D10" s="619"/>
      <c r="E10" s="619"/>
      <c r="F10" s="619"/>
      <c r="G10" s="620"/>
      <c r="H10" s="618"/>
      <c r="I10" s="619"/>
      <c r="J10" s="619"/>
      <c r="K10" s="619"/>
      <c r="L10" s="620"/>
      <c r="M10" s="618"/>
      <c r="N10" s="619"/>
      <c r="O10" s="619"/>
      <c r="P10" s="619"/>
      <c r="Q10" s="620"/>
      <c r="R10" s="618"/>
      <c r="S10" s="619"/>
      <c r="T10" s="619"/>
      <c r="U10" s="619"/>
      <c r="V10" s="620"/>
      <c r="W10" s="618"/>
      <c r="X10" s="619"/>
      <c r="Y10" s="619"/>
      <c r="Z10" s="619"/>
      <c r="AA10" s="620"/>
      <c r="AB10" s="618"/>
      <c r="AC10" s="619"/>
      <c r="AD10" s="619"/>
      <c r="AE10" s="619"/>
      <c r="AF10" s="620"/>
      <c r="AG10" s="618"/>
      <c r="AH10" s="619"/>
      <c r="AI10" s="619"/>
      <c r="AJ10" s="619"/>
      <c r="AK10" s="620"/>
      <c r="AL10" s="618"/>
      <c r="AM10" s="619"/>
      <c r="AN10" s="619"/>
      <c r="AO10" s="619"/>
      <c r="AP10" s="620"/>
      <c r="AQ10" s="618"/>
      <c r="AR10" s="619"/>
      <c r="AS10" s="619"/>
      <c r="AT10" s="619"/>
      <c r="AU10" s="620"/>
      <c r="AV10" s="618"/>
      <c r="AW10" s="619"/>
      <c r="AX10" s="619"/>
      <c r="AY10" s="619"/>
      <c r="AZ10" s="620"/>
      <c r="BA10" s="618"/>
      <c r="BB10" s="619"/>
      <c r="BC10" s="619"/>
      <c r="BD10" s="619"/>
      <c r="BE10" s="620"/>
      <c r="BF10" s="618"/>
      <c r="BG10" s="619"/>
      <c r="BH10" s="619"/>
      <c r="BI10" s="619"/>
      <c r="BJ10" s="620"/>
      <c r="BK10" s="618"/>
      <c r="BL10" s="619"/>
      <c r="BM10" s="619"/>
      <c r="BN10" s="619"/>
      <c r="BO10" s="620"/>
      <c r="BP10" s="618"/>
      <c r="BQ10" s="619"/>
      <c r="BR10" s="619"/>
      <c r="BS10" s="619"/>
      <c r="BT10" s="620"/>
      <c r="BU10" s="618"/>
      <c r="BV10" s="619"/>
      <c r="BW10" s="619"/>
      <c r="BX10" s="619"/>
      <c r="BY10" s="620"/>
      <c r="BZ10" s="557"/>
    </row>
    <row r="11" spans="1:78" x14ac:dyDescent="0.35">
      <c r="B11" s="586" t="s">
        <v>25</v>
      </c>
      <c r="C11" s="621"/>
      <c r="D11" s="622"/>
      <c r="E11" s="622"/>
      <c r="F11" s="622"/>
      <c r="G11" s="623"/>
      <c r="H11" s="621"/>
      <c r="I11" s="622"/>
      <c r="J11" s="622"/>
      <c r="K11" s="622"/>
      <c r="L11" s="623"/>
      <c r="M11" s="621"/>
      <c r="N11" s="622"/>
      <c r="O11" s="622"/>
      <c r="P11" s="622"/>
      <c r="Q11" s="623"/>
      <c r="R11" s="621"/>
      <c r="S11" s="622"/>
      <c r="T11" s="622"/>
      <c r="U11" s="622"/>
      <c r="V11" s="623"/>
      <c r="W11" s="621"/>
      <c r="X11" s="622"/>
      <c r="Y11" s="622"/>
      <c r="Z11" s="622"/>
      <c r="AA11" s="623"/>
      <c r="AB11" s="621"/>
      <c r="AC11" s="622"/>
      <c r="AD11" s="622"/>
      <c r="AE11" s="622"/>
      <c r="AF11" s="623"/>
      <c r="AG11" s="621"/>
      <c r="AH11" s="622"/>
      <c r="AI11" s="622"/>
      <c r="AJ11" s="622"/>
      <c r="AK11" s="623"/>
      <c r="AL11" s="621"/>
      <c r="AM11" s="622"/>
      <c r="AN11" s="622"/>
      <c r="AO11" s="622"/>
      <c r="AP11" s="623"/>
      <c r="AQ11" s="621"/>
      <c r="AR11" s="622"/>
      <c r="AS11" s="622"/>
      <c r="AT11" s="622"/>
      <c r="AU11" s="623"/>
      <c r="AV11" s="621"/>
      <c r="AW11" s="622"/>
      <c r="AX11" s="622"/>
      <c r="AY11" s="622"/>
      <c r="AZ11" s="623"/>
      <c r="BA11" s="621"/>
      <c r="BB11" s="622"/>
      <c r="BC11" s="622"/>
      <c r="BD11" s="622"/>
      <c r="BE11" s="623"/>
      <c r="BF11" s="621"/>
      <c r="BG11" s="622"/>
      <c r="BH11" s="622"/>
      <c r="BI11" s="622"/>
      <c r="BJ11" s="623"/>
      <c r="BK11" s="621"/>
      <c r="BL11" s="622"/>
      <c r="BM11" s="622"/>
      <c r="BN11" s="622"/>
      <c r="BO11" s="623"/>
      <c r="BP11" s="621"/>
      <c r="BQ11" s="622"/>
      <c r="BR11" s="622"/>
      <c r="BS11" s="622"/>
      <c r="BT11" s="623"/>
      <c r="BU11" s="621"/>
      <c r="BV11" s="622"/>
      <c r="BW11" s="622"/>
      <c r="BX11" s="622"/>
      <c r="BY11" s="623"/>
      <c r="BZ11" s="557"/>
    </row>
    <row r="12" spans="1:78" x14ac:dyDescent="0.35">
      <c r="B12" s="256" t="s">
        <v>8</v>
      </c>
      <c r="C12" s="618"/>
      <c r="D12" s="619"/>
      <c r="E12" s="619"/>
      <c r="F12" s="619"/>
      <c r="G12" s="620"/>
      <c r="H12" s="618"/>
      <c r="I12" s="619"/>
      <c r="J12" s="619"/>
      <c r="K12" s="619"/>
      <c r="L12" s="620"/>
      <c r="M12" s="618"/>
      <c r="N12" s="619"/>
      <c r="O12" s="619"/>
      <c r="P12" s="619"/>
      <c r="Q12" s="620"/>
      <c r="R12" s="618"/>
      <c r="S12" s="619"/>
      <c r="T12" s="619"/>
      <c r="U12" s="619"/>
      <c r="V12" s="620"/>
      <c r="W12" s="618"/>
      <c r="X12" s="619"/>
      <c r="Y12" s="619"/>
      <c r="Z12" s="619"/>
      <c r="AA12" s="620"/>
      <c r="AB12" s="618"/>
      <c r="AC12" s="619"/>
      <c r="AD12" s="619"/>
      <c r="AE12" s="619"/>
      <c r="AF12" s="620"/>
      <c r="AG12" s="618"/>
      <c r="AH12" s="619"/>
      <c r="AI12" s="619"/>
      <c r="AJ12" s="619"/>
      <c r="AK12" s="620"/>
      <c r="AL12" s="618"/>
      <c r="AM12" s="619"/>
      <c r="AN12" s="619"/>
      <c r="AO12" s="619"/>
      <c r="AP12" s="620"/>
      <c r="AQ12" s="618"/>
      <c r="AR12" s="619"/>
      <c r="AS12" s="619"/>
      <c r="AT12" s="619"/>
      <c r="AU12" s="620"/>
      <c r="AV12" s="618"/>
      <c r="AW12" s="619"/>
      <c r="AX12" s="619"/>
      <c r="AY12" s="619"/>
      <c r="AZ12" s="620"/>
      <c r="BA12" s="618"/>
      <c r="BB12" s="619"/>
      <c r="BC12" s="619"/>
      <c r="BD12" s="619"/>
      <c r="BE12" s="620"/>
      <c r="BF12" s="618"/>
      <c r="BG12" s="619"/>
      <c r="BH12" s="619"/>
      <c r="BI12" s="619"/>
      <c r="BJ12" s="620"/>
      <c r="BK12" s="618"/>
      <c r="BL12" s="619"/>
      <c r="BM12" s="619"/>
      <c r="BN12" s="619"/>
      <c r="BO12" s="620"/>
      <c r="BP12" s="618"/>
      <c r="BQ12" s="619"/>
      <c r="BR12" s="619"/>
      <c r="BS12" s="619"/>
      <c r="BT12" s="620"/>
      <c r="BU12" s="618"/>
      <c r="BV12" s="619"/>
      <c r="BW12" s="619"/>
      <c r="BX12" s="619"/>
      <c r="BY12" s="620"/>
      <c r="BZ12" s="557"/>
    </row>
    <row r="13" spans="1:78" x14ac:dyDescent="0.35">
      <c r="B13" s="256" t="s">
        <v>424</v>
      </c>
      <c r="C13" s="618"/>
      <c r="D13" s="619"/>
      <c r="E13" s="619"/>
      <c r="F13" s="619"/>
      <c r="G13" s="620"/>
      <c r="H13" s="618"/>
      <c r="I13" s="619"/>
      <c r="J13" s="619"/>
      <c r="K13" s="619"/>
      <c r="L13" s="620"/>
      <c r="M13" s="618"/>
      <c r="N13" s="619"/>
      <c r="O13" s="619"/>
      <c r="P13" s="619"/>
      <c r="Q13" s="620"/>
      <c r="R13" s="618"/>
      <c r="S13" s="619"/>
      <c r="T13" s="619"/>
      <c r="U13" s="619"/>
      <c r="V13" s="620"/>
      <c r="W13" s="618"/>
      <c r="X13" s="619"/>
      <c r="Y13" s="619"/>
      <c r="Z13" s="619"/>
      <c r="AA13" s="620"/>
      <c r="AB13" s="618"/>
      <c r="AC13" s="619"/>
      <c r="AD13" s="619"/>
      <c r="AE13" s="619"/>
      <c r="AF13" s="620"/>
      <c r="AG13" s="618"/>
      <c r="AH13" s="619"/>
      <c r="AI13" s="619"/>
      <c r="AJ13" s="619"/>
      <c r="AK13" s="620"/>
      <c r="AL13" s="618"/>
      <c r="AM13" s="619"/>
      <c r="AN13" s="619"/>
      <c r="AO13" s="619"/>
      <c r="AP13" s="620"/>
      <c r="AQ13" s="618"/>
      <c r="AR13" s="619"/>
      <c r="AS13" s="619"/>
      <c r="AT13" s="619"/>
      <c r="AU13" s="620"/>
      <c r="AV13" s="618"/>
      <c r="AW13" s="619"/>
      <c r="AX13" s="619"/>
      <c r="AY13" s="619"/>
      <c r="AZ13" s="620"/>
      <c r="BA13" s="618"/>
      <c r="BB13" s="619"/>
      <c r="BC13" s="619"/>
      <c r="BD13" s="619"/>
      <c r="BE13" s="620"/>
      <c r="BF13" s="618"/>
      <c r="BG13" s="619"/>
      <c r="BH13" s="619"/>
      <c r="BI13" s="619"/>
      <c r="BJ13" s="620"/>
      <c r="BK13" s="618"/>
      <c r="BL13" s="619"/>
      <c r="BM13" s="619"/>
      <c r="BN13" s="619"/>
      <c r="BO13" s="620"/>
      <c r="BP13" s="618"/>
      <c r="BQ13" s="619"/>
      <c r="BR13" s="619"/>
      <c r="BS13" s="619"/>
      <c r="BT13" s="620"/>
      <c r="BU13" s="618"/>
      <c r="BV13" s="619"/>
      <c r="BW13" s="619"/>
      <c r="BX13" s="619"/>
      <c r="BY13" s="620"/>
      <c r="BZ13" s="557"/>
    </row>
    <row r="14" spans="1:78" x14ac:dyDescent="0.35">
      <c r="B14" s="586" t="s">
        <v>419</v>
      </c>
      <c r="C14" s="621"/>
      <c r="D14" s="622"/>
      <c r="E14" s="622"/>
      <c r="F14" s="622"/>
      <c r="G14" s="623"/>
      <c r="H14" s="621"/>
      <c r="I14" s="622"/>
      <c r="J14" s="622"/>
      <c r="K14" s="622"/>
      <c r="L14" s="623"/>
      <c r="M14" s="621"/>
      <c r="N14" s="622"/>
      <c r="O14" s="622"/>
      <c r="P14" s="622"/>
      <c r="Q14" s="623"/>
      <c r="R14" s="621"/>
      <c r="S14" s="622"/>
      <c r="T14" s="622"/>
      <c r="U14" s="622"/>
      <c r="V14" s="623"/>
      <c r="W14" s="621"/>
      <c r="X14" s="622"/>
      <c r="Y14" s="622"/>
      <c r="Z14" s="622"/>
      <c r="AA14" s="623"/>
      <c r="AB14" s="621"/>
      <c r="AC14" s="622"/>
      <c r="AD14" s="622"/>
      <c r="AE14" s="622"/>
      <c r="AF14" s="623"/>
      <c r="AG14" s="621"/>
      <c r="AH14" s="622"/>
      <c r="AI14" s="622"/>
      <c r="AJ14" s="622"/>
      <c r="AK14" s="623"/>
      <c r="AL14" s="621"/>
      <c r="AM14" s="622"/>
      <c r="AN14" s="622"/>
      <c r="AO14" s="622"/>
      <c r="AP14" s="623"/>
      <c r="AQ14" s="621"/>
      <c r="AR14" s="622"/>
      <c r="AS14" s="622"/>
      <c r="AT14" s="622"/>
      <c r="AU14" s="623"/>
      <c r="AV14" s="621"/>
      <c r="AW14" s="622"/>
      <c r="AX14" s="622"/>
      <c r="AY14" s="622"/>
      <c r="AZ14" s="623"/>
      <c r="BA14" s="621"/>
      <c r="BB14" s="622"/>
      <c r="BC14" s="622"/>
      <c r="BD14" s="622"/>
      <c r="BE14" s="623"/>
      <c r="BF14" s="621"/>
      <c r="BG14" s="622"/>
      <c r="BH14" s="622"/>
      <c r="BI14" s="622"/>
      <c r="BJ14" s="623"/>
      <c r="BK14" s="621"/>
      <c r="BL14" s="622"/>
      <c r="BM14" s="622"/>
      <c r="BN14" s="622"/>
      <c r="BO14" s="623"/>
      <c r="BP14" s="621"/>
      <c r="BQ14" s="622"/>
      <c r="BR14" s="622"/>
      <c r="BS14" s="622"/>
      <c r="BT14" s="623"/>
      <c r="BU14" s="621"/>
      <c r="BV14" s="622"/>
      <c r="BW14" s="622"/>
      <c r="BX14" s="622"/>
      <c r="BY14" s="623"/>
      <c r="BZ14" s="557"/>
    </row>
    <row r="15" spans="1:78" x14ac:dyDescent="0.35">
      <c r="B15" s="256" t="s">
        <v>8</v>
      </c>
      <c r="C15" s="618"/>
      <c r="D15" s="619"/>
      <c r="E15" s="619"/>
      <c r="F15" s="619"/>
      <c r="G15" s="620"/>
      <c r="H15" s="618"/>
      <c r="I15" s="619"/>
      <c r="J15" s="619"/>
      <c r="K15" s="619"/>
      <c r="L15" s="620"/>
      <c r="M15" s="618"/>
      <c r="N15" s="619"/>
      <c r="O15" s="619"/>
      <c r="P15" s="619"/>
      <c r="Q15" s="620"/>
      <c r="R15" s="618"/>
      <c r="S15" s="619"/>
      <c r="T15" s="619"/>
      <c r="U15" s="619"/>
      <c r="V15" s="620"/>
      <c r="W15" s="618"/>
      <c r="X15" s="619"/>
      <c r="Y15" s="619"/>
      <c r="Z15" s="619"/>
      <c r="AA15" s="620"/>
      <c r="AB15" s="618"/>
      <c r="AC15" s="619"/>
      <c r="AD15" s="619"/>
      <c r="AE15" s="619"/>
      <c r="AF15" s="620"/>
      <c r="AG15" s="618"/>
      <c r="AH15" s="619"/>
      <c r="AI15" s="619"/>
      <c r="AJ15" s="619"/>
      <c r="AK15" s="620"/>
      <c r="AL15" s="618"/>
      <c r="AM15" s="619"/>
      <c r="AN15" s="619"/>
      <c r="AO15" s="619"/>
      <c r="AP15" s="620"/>
      <c r="AQ15" s="618"/>
      <c r="AR15" s="619"/>
      <c r="AS15" s="619"/>
      <c r="AT15" s="619"/>
      <c r="AU15" s="620"/>
      <c r="AV15" s="618"/>
      <c r="AW15" s="619"/>
      <c r="AX15" s="619"/>
      <c r="AY15" s="619"/>
      <c r="AZ15" s="620"/>
      <c r="BA15" s="618"/>
      <c r="BB15" s="619"/>
      <c r="BC15" s="619"/>
      <c r="BD15" s="619"/>
      <c r="BE15" s="620"/>
      <c r="BF15" s="618"/>
      <c r="BG15" s="619"/>
      <c r="BH15" s="619"/>
      <c r="BI15" s="619"/>
      <c r="BJ15" s="620"/>
      <c r="BK15" s="618"/>
      <c r="BL15" s="619"/>
      <c r="BM15" s="619"/>
      <c r="BN15" s="619"/>
      <c r="BO15" s="620"/>
      <c r="BP15" s="618"/>
      <c r="BQ15" s="619"/>
      <c r="BR15" s="619"/>
      <c r="BS15" s="619"/>
      <c r="BT15" s="620"/>
      <c r="BU15" s="618"/>
      <c r="BV15" s="619"/>
      <c r="BW15" s="619"/>
      <c r="BX15" s="619"/>
      <c r="BY15" s="620"/>
      <c r="BZ15" s="557"/>
    </row>
    <row r="16" spans="1:78" x14ac:dyDescent="0.35">
      <c r="B16" s="256" t="s">
        <v>424</v>
      </c>
      <c r="C16" s="618"/>
      <c r="D16" s="619"/>
      <c r="E16" s="619"/>
      <c r="F16" s="619"/>
      <c r="G16" s="620"/>
      <c r="H16" s="618"/>
      <c r="I16" s="619"/>
      <c r="J16" s="619"/>
      <c r="K16" s="619"/>
      <c r="L16" s="620"/>
      <c r="M16" s="618"/>
      <c r="N16" s="619"/>
      <c r="O16" s="619"/>
      <c r="P16" s="619"/>
      <c r="Q16" s="620"/>
      <c r="R16" s="618"/>
      <c r="S16" s="619"/>
      <c r="T16" s="619"/>
      <c r="U16" s="619"/>
      <c r="V16" s="620"/>
      <c r="W16" s="618"/>
      <c r="X16" s="619"/>
      <c r="Y16" s="619"/>
      <c r="Z16" s="619"/>
      <c r="AA16" s="620"/>
      <c r="AB16" s="618"/>
      <c r="AC16" s="619"/>
      <c r="AD16" s="619"/>
      <c r="AE16" s="619"/>
      <c r="AF16" s="620"/>
      <c r="AG16" s="618"/>
      <c r="AH16" s="619"/>
      <c r="AI16" s="619"/>
      <c r="AJ16" s="619"/>
      <c r="AK16" s="620"/>
      <c r="AL16" s="618"/>
      <c r="AM16" s="619"/>
      <c r="AN16" s="619"/>
      <c r="AO16" s="619"/>
      <c r="AP16" s="620"/>
      <c r="AQ16" s="618"/>
      <c r="AR16" s="619"/>
      <c r="AS16" s="619"/>
      <c r="AT16" s="619"/>
      <c r="AU16" s="620"/>
      <c r="AV16" s="618"/>
      <c r="AW16" s="619"/>
      <c r="AX16" s="619"/>
      <c r="AY16" s="619"/>
      <c r="AZ16" s="620"/>
      <c r="BA16" s="618"/>
      <c r="BB16" s="619"/>
      <c r="BC16" s="619"/>
      <c r="BD16" s="619"/>
      <c r="BE16" s="620"/>
      <c r="BF16" s="618"/>
      <c r="BG16" s="619"/>
      <c r="BH16" s="619"/>
      <c r="BI16" s="619"/>
      <c r="BJ16" s="620"/>
      <c r="BK16" s="618"/>
      <c r="BL16" s="619"/>
      <c r="BM16" s="619"/>
      <c r="BN16" s="619"/>
      <c r="BO16" s="620"/>
      <c r="BP16" s="618"/>
      <c r="BQ16" s="619"/>
      <c r="BR16" s="619"/>
      <c r="BS16" s="619"/>
      <c r="BT16" s="620"/>
      <c r="BU16" s="618"/>
      <c r="BV16" s="619"/>
      <c r="BW16" s="619"/>
      <c r="BX16" s="619"/>
      <c r="BY16" s="620"/>
      <c r="BZ16" s="557"/>
    </row>
    <row r="17" spans="2:78" x14ac:dyDescent="0.35">
      <c r="B17" s="586" t="s">
        <v>582</v>
      </c>
      <c r="C17" s="621"/>
      <c r="D17" s="622"/>
      <c r="E17" s="622"/>
      <c r="F17" s="622"/>
      <c r="G17" s="623"/>
      <c r="H17" s="621"/>
      <c r="I17" s="622"/>
      <c r="J17" s="622"/>
      <c r="K17" s="622"/>
      <c r="L17" s="623"/>
      <c r="M17" s="621"/>
      <c r="N17" s="622"/>
      <c r="O17" s="622"/>
      <c r="P17" s="622"/>
      <c r="Q17" s="623"/>
      <c r="R17" s="621"/>
      <c r="S17" s="622"/>
      <c r="T17" s="622"/>
      <c r="U17" s="622"/>
      <c r="V17" s="623"/>
      <c r="W17" s="621"/>
      <c r="X17" s="622"/>
      <c r="Y17" s="622"/>
      <c r="Z17" s="622"/>
      <c r="AA17" s="623"/>
      <c r="AB17" s="621"/>
      <c r="AC17" s="622"/>
      <c r="AD17" s="622"/>
      <c r="AE17" s="622"/>
      <c r="AF17" s="623"/>
      <c r="AG17" s="621"/>
      <c r="AH17" s="622"/>
      <c r="AI17" s="622"/>
      <c r="AJ17" s="622"/>
      <c r="AK17" s="623"/>
      <c r="AL17" s="621"/>
      <c r="AM17" s="622"/>
      <c r="AN17" s="622"/>
      <c r="AO17" s="622"/>
      <c r="AP17" s="623"/>
      <c r="AQ17" s="621"/>
      <c r="AR17" s="622"/>
      <c r="AS17" s="622"/>
      <c r="AT17" s="622"/>
      <c r="AU17" s="623"/>
      <c r="AV17" s="621"/>
      <c r="AW17" s="622"/>
      <c r="AX17" s="622"/>
      <c r="AY17" s="622"/>
      <c r="AZ17" s="623"/>
      <c r="BA17" s="621"/>
      <c r="BB17" s="622"/>
      <c r="BC17" s="622"/>
      <c r="BD17" s="622"/>
      <c r="BE17" s="623"/>
      <c r="BF17" s="621"/>
      <c r="BG17" s="622"/>
      <c r="BH17" s="622"/>
      <c r="BI17" s="622"/>
      <c r="BJ17" s="623"/>
      <c r="BK17" s="621"/>
      <c r="BL17" s="622"/>
      <c r="BM17" s="622"/>
      <c r="BN17" s="622"/>
      <c r="BO17" s="623"/>
      <c r="BP17" s="621"/>
      <c r="BQ17" s="622"/>
      <c r="BR17" s="622"/>
      <c r="BS17" s="622"/>
      <c r="BT17" s="623"/>
      <c r="BU17" s="621"/>
      <c r="BV17" s="622"/>
      <c r="BW17" s="622"/>
      <c r="BX17" s="622"/>
      <c r="BY17" s="623"/>
      <c r="BZ17" s="557"/>
    </row>
    <row r="18" spans="2:78" x14ac:dyDescent="0.35">
      <c r="B18" s="256" t="s">
        <v>8</v>
      </c>
      <c r="C18" s="618"/>
      <c r="D18" s="619"/>
      <c r="E18" s="619"/>
      <c r="F18" s="619"/>
      <c r="G18" s="620"/>
      <c r="H18" s="618"/>
      <c r="I18" s="619"/>
      <c r="J18" s="619"/>
      <c r="K18" s="619"/>
      <c r="L18" s="620"/>
      <c r="M18" s="618"/>
      <c r="N18" s="619"/>
      <c r="O18" s="619"/>
      <c r="P18" s="619"/>
      <c r="Q18" s="620"/>
      <c r="R18" s="618"/>
      <c r="S18" s="619"/>
      <c r="T18" s="619"/>
      <c r="U18" s="619"/>
      <c r="V18" s="620"/>
      <c r="W18" s="618"/>
      <c r="X18" s="619"/>
      <c r="Y18" s="619"/>
      <c r="Z18" s="619"/>
      <c r="AA18" s="620"/>
      <c r="AB18" s="618"/>
      <c r="AC18" s="619"/>
      <c r="AD18" s="619"/>
      <c r="AE18" s="619"/>
      <c r="AF18" s="620"/>
      <c r="AG18" s="618"/>
      <c r="AH18" s="619"/>
      <c r="AI18" s="619"/>
      <c r="AJ18" s="619"/>
      <c r="AK18" s="620"/>
      <c r="AL18" s="618"/>
      <c r="AM18" s="619"/>
      <c r="AN18" s="619"/>
      <c r="AO18" s="619"/>
      <c r="AP18" s="620"/>
      <c r="AQ18" s="618"/>
      <c r="AR18" s="619"/>
      <c r="AS18" s="619"/>
      <c r="AT18" s="619"/>
      <c r="AU18" s="620"/>
      <c r="AV18" s="618"/>
      <c r="AW18" s="619"/>
      <c r="AX18" s="619"/>
      <c r="AY18" s="619"/>
      <c r="AZ18" s="620"/>
      <c r="BA18" s="618"/>
      <c r="BB18" s="619"/>
      <c r="BC18" s="619"/>
      <c r="BD18" s="619"/>
      <c r="BE18" s="620"/>
      <c r="BF18" s="618"/>
      <c r="BG18" s="619"/>
      <c r="BH18" s="619"/>
      <c r="BI18" s="619"/>
      <c r="BJ18" s="620"/>
      <c r="BK18" s="618"/>
      <c r="BL18" s="619"/>
      <c r="BM18" s="619"/>
      <c r="BN18" s="619"/>
      <c r="BO18" s="620"/>
      <c r="BP18" s="618"/>
      <c r="BQ18" s="619"/>
      <c r="BR18" s="619"/>
      <c r="BS18" s="619"/>
      <c r="BT18" s="620"/>
      <c r="BU18" s="618"/>
      <c r="BV18" s="619"/>
      <c r="BW18" s="619"/>
      <c r="BX18" s="619"/>
      <c r="BY18" s="620"/>
      <c r="BZ18" s="557"/>
    </row>
    <row r="19" spans="2:78" x14ac:dyDescent="0.35">
      <c r="B19" s="256" t="s">
        <v>424</v>
      </c>
      <c r="C19" s="618"/>
      <c r="D19" s="619"/>
      <c r="E19" s="619"/>
      <c r="F19" s="619"/>
      <c r="G19" s="620"/>
      <c r="H19" s="618"/>
      <c r="I19" s="619"/>
      <c r="J19" s="619"/>
      <c r="K19" s="619"/>
      <c r="L19" s="620"/>
      <c r="M19" s="618"/>
      <c r="N19" s="619"/>
      <c r="O19" s="619"/>
      <c r="P19" s="619"/>
      <c r="Q19" s="620"/>
      <c r="R19" s="618"/>
      <c r="S19" s="619"/>
      <c r="T19" s="619"/>
      <c r="U19" s="619"/>
      <c r="V19" s="620"/>
      <c r="W19" s="618"/>
      <c r="X19" s="619"/>
      <c r="Y19" s="619"/>
      <c r="Z19" s="619"/>
      <c r="AA19" s="620"/>
      <c r="AB19" s="618"/>
      <c r="AC19" s="619"/>
      <c r="AD19" s="619"/>
      <c r="AE19" s="619"/>
      <c r="AF19" s="620"/>
      <c r="AG19" s="618"/>
      <c r="AH19" s="619"/>
      <c r="AI19" s="619"/>
      <c r="AJ19" s="619"/>
      <c r="AK19" s="620"/>
      <c r="AL19" s="618"/>
      <c r="AM19" s="619"/>
      <c r="AN19" s="619"/>
      <c r="AO19" s="619"/>
      <c r="AP19" s="620"/>
      <c r="AQ19" s="618"/>
      <c r="AR19" s="619"/>
      <c r="AS19" s="619"/>
      <c r="AT19" s="619"/>
      <c r="AU19" s="620"/>
      <c r="AV19" s="618"/>
      <c r="AW19" s="619"/>
      <c r="AX19" s="619"/>
      <c r="AY19" s="619"/>
      <c r="AZ19" s="620"/>
      <c r="BA19" s="618"/>
      <c r="BB19" s="619"/>
      <c r="BC19" s="619"/>
      <c r="BD19" s="619"/>
      <c r="BE19" s="620"/>
      <c r="BF19" s="618"/>
      <c r="BG19" s="619"/>
      <c r="BH19" s="619"/>
      <c r="BI19" s="619"/>
      <c r="BJ19" s="620"/>
      <c r="BK19" s="618"/>
      <c r="BL19" s="619"/>
      <c r="BM19" s="619"/>
      <c r="BN19" s="619"/>
      <c r="BO19" s="620"/>
      <c r="BP19" s="618"/>
      <c r="BQ19" s="619"/>
      <c r="BR19" s="619"/>
      <c r="BS19" s="619"/>
      <c r="BT19" s="620"/>
      <c r="BU19" s="618"/>
      <c r="BV19" s="619"/>
      <c r="BW19" s="619"/>
      <c r="BX19" s="619"/>
      <c r="BY19" s="620"/>
      <c r="BZ19" s="557"/>
    </row>
    <row r="20" spans="2:78" x14ac:dyDescent="0.35">
      <c r="B20" s="586" t="s">
        <v>420</v>
      </c>
      <c r="C20" s="621"/>
      <c r="D20" s="622"/>
      <c r="E20" s="622"/>
      <c r="F20" s="622"/>
      <c r="G20" s="623"/>
      <c r="H20" s="621"/>
      <c r="I20" s="622"/>
      <c r="J20" s="622"/>
      <c r="K20" s="622"/>
      <c r="L20" s="623"/>
      <c r="M20" s="621"/>
      <c r="N20" s="622"/>
      <c r="O20" s="622"/>
      <c r="P20" s="622"/>
      <c r="Q20" s="623"/>
      <c r="R20" s="621"/>
      <c r="S20" s="622"/>
      <c r="T20" s="622"/>
      <c r="U20" s="622"/>
      <c r="V20" s="623"/>
      <c r="W20" s="621"/>
      <c r="X20" s="622"/>
      <c r="Y20" s="622"/>
      <c r="Z20" s="622"/>
      <c r="AA20" s="623"/>
      <c r="AB20" s="621"/>
      <c r="AC20" s="622"/>
      <c r="AD20" s="622"/>
      <c r="AE20" s="622"/>
      <c r="AF20" s="623"/>
      <c r="AG20" s="621"/>
      <c r="AH20" s="622"/>
      <c r="AI20" s="622"/>
      <c r="AJ20" s="622"/>
      <c r="AK20" s="623"/>
      <c r="AL20" s="621"/>
      <c r="AM20" s="622"/>
      <c r="AN20" s="622"/>
      <c r="AO20" s="622"/>
      <c r="AP20" s="623"/>
      <c r="AQ20" s="621"/>
      <c r="AR20" s="622"/>
      <c r="AS20" s="622"/>
      <c r="AT20" s="622"/>
      <c r="AU20" s="623"/>
      <c r="AV20" s="621"/>
      <c r="AW20" s="622"/>
      <c r="AX20" s="622"/>
      <c r="AY20" s="622"/>
      <c r="AZ20" s="623"/>
      <c r="BA20" s="621"/>
      <c r="BB20" s="622"/>
      <c r="BC20" s="622"/>
      <c r="BD20" s="622"/>
      <c r="BE20" s="623"/>
      <c r="BF20" s="621"/>
      <c r="BG20" s="622"/>
      <c r="BH20" s="622"/>
      <c r="BI20" s="622"/>
      <c r="BJ20" s="623"/>
      <c r="BK20" s="621"/>
      <c r="BL20" s="622"/>
      <c r="BM20" s="622"/>
      <c r="BN20" s="622"/>
      <c r="BO20" s="623"/>
      <c r="BP20" s="621"/>
      <c r="BQ20" s="622"/>
      <c r="BR20" s="622"/>
      <c r="BS20" s="622"/>
      <c r="BT20" s="623"/>
      <c r="BU20" s="621"/>
      <c r="BV20" s="622"/>
      <c r="BW20" s="622"/>
      <c r="BX20" s="622"/>
      <c r="BY20" s="623"/>
      <c r="BZ20" s="557"/>
    </row>
    <row r="21" spans="2:78" x14ac:dyDescent="0.35">
      <c r="B21" s="256" t="s">
        <v>8</v>
      </c>
      <c r="C21" s="618"/>
      <c r="D21" s="619"/>
      <c r="E21" s="619"/>
      <c r="F21" s="619"/>
      <c r="G21" s="620"/>
      <c r="H21" s="618"/>
      <c r="I21" s="619"/>
      <c r="J21" s="619"/>
      <c r="K21" s="619"/>
      <c r="L21" s="620"/>
      <c r="M21" s="618"/>
      <c r="N21" s="619"/>
      <c r="O21" s="619"/>
      <c r="P21" s="619"/>
      <c r="Q21" s="620"/>
      <c r="R21" s="618"/>
      <c r="S21" s="619"/>
      <c r="T21" s="619"/>
      <c r="U21" s="619"/>
      <c r="V21" s="620"/>
      <c r="W21" s="618"/>
      <c r="X21" s="619"/>
      <c r="Y21" s="619"/>
      <c r="Z21" s="619"/>
      <c r="AA21" s="620"/>
      <c r="AB21" s="618"/>
      <c r="AC21" s="619"/>
      <c r="AD21" s="619"/>
      <c r="AE21" s="619"/>
      <c r="AF21" s="620"/>
      <c r="AG21" s="618"/>
      <c r="AH21" s="619"/>
      <c r="AI21" s="619"/>
      <c r="AJ21" s="619"/>
      <c r="AK21" s="620"/>
      <c r="AL21" s="618"/>
      <c r="AM21" s="619"/>
      <c r="AN21" s="619"/>
      <c r="AO21" s="619"/>
      <c r="AP21" s="620"/>
      <c r="AQ21" s="618"/>
      <c r="AR21" s="619"/>
      <c r="AS21" s="619"/>
      <c r="AT21" s="619"/>
      <c r="AU21" s="620"/>
      <c r="AV21" s="618"/>
      <c r="AW21" s="619"/>
      <c r="AX21" s="619"/>
      <c r="AY21" s="619"/>
      <c r="AZ21" s="620"/>
      <c r="BA21" s="618"/>
      <c r="BB21" s="619"/>
      <c r="BC21" s="619"/>
      <c r="BD21" s="619"/>
      <c r="BE21" s="620"/>
      <c r="BF21" s="618"/>
      <c r="BG21" s="619"/>
      <c r="BH21" s="619"/>
      <c r="BI21" s="619"/>
      <c r="BJ21" s="620"/>
      <c r="BK21" s="618"/>
      <c r="BL21" s="619"/>
      <c r="BM21" s="619"/>
      <c r="BN21" s="619"/>
      <c r="BO21" s="620"/>
      <c r="BP21" s="618"/>
      <c r="BQ21" s="619"/>
      <c r="BR21" s="619"/>
      <c r="BS21" s="619"/>
      <c r="BT21" s="620"/>
      <c r="BU21" s="618"/>
      <c r="BV21" s="619"/>
      <c r="BW21" s="619"/>
      <c r="BX21" s="619"/>
      <c r="BY21" s="620"/>
      <c r="BZ21" s="557"/>
    </row>
    <row r="22" spans="2:78" x14ac:dyDescent="0.35">
      <c r="B22" s="256" t="s">
        <v>424</v>
      </c>
      <c r="C22" s="618"/>
      <c r="D22" s="619"/>
      <c r="E22" s="619"/>
      <c r="F22" s="619"/>
      <c r="G22" s="620"/>
      <c r="H22" s="618"/>
      <c r="I22" s="619"/>
      <c r="J22" s="619"/>
      <c r="K22" s="619"/>
      <c r="L22" s="620"/>
      <c r="M22" s="618"/>
      <c r="N22" s="619"/>
      <c r="O22" s="619"/>
      <c r="P22" s="619"/>
      <c r="Q22" s="620"/>
      <c r="R22" s="618"/>
      <c r="S22" s="619"/>
      <c r="T22" s="619"/>
      <c r="U22" s="619"/>
      <c r="V22" s="620"/>
      <c r="W22" s="618"/>
      <c r="X22" s="619"/>
      <c r="Y22" s="619"/>
      <c r="Z22" s="619"/>
      <c r="AA22" s="620"/>
      <c r="AB22" s="618"/>
      <c r="AC22" s="619"/>
      <c r="AD22" s="619"/>
      <c r="AE22" s="619"/>
      <c r="AF22" s="620"/>
      <c r="AG22" s="618"/>
      <c r="AH22" s="619"/>
      <c r="AI22" s="619"/>
      <c r="AJ22" s="619"/>
      <c r="AK22" s="620"/>
      <c r="AL22" s="618"/>
      <c r="AM22" s="619"/>
      <c r="AN22" s="619"/>
      <c r="AO22" s="619"/>
      <c r="AP22" s="620"/>
      <c r="AQ22" s="618"/>
      <c r="AR22" s="619"/>
      <c r="AS22" s="619"/>
      <c r="AT22" s="619"/>
      <c r="AU22" s="620"/>
      <c r="AV22" s="618"/>
      <c r="AW22" s="619"/>
      <c r="AX22" s="619"/>
      <c r="AY22" s="619"/>
      <c r="AZ22" s="620"/>
      <c r="BA22" s="618"/>
      <c r="BB22" s="619"/>
      <c r="BC22" s="619"/>
      <c r="BD22" s="619"/>
      <c r="BE22" s="620"/>
      <c r="BF22" s="618"/>
      <c r="BG22" s="619"/>
      <c r="BH22" s="619"/>
      <c r="BI22" s="619"/>
      <c r="BJ22" s="620"/>
      <c r="BK22" s="618"/>
      <c r="BL22" s="619"/>
      <c r="BM22" s="619"/>
      <c r="BN22" s="619"/>
      <c r="BO22" s="620"/>
      <c r="BP22" s="618"/>
      <c r="BQ22" s="619"/>
      <c r="BR22" s="619"/>
      <c r="BS22" s="619"/>
      <c r="BT22" s="620"/>
      <c r="BU22" s="618"/>
      <c r="BV22" s="619"/>
      <c r="BW22" s="619"/>
      <c r="BX22" s="619"/>
      <c r="BY22" s="620"/>
      <c r="BZ22" s="557"/>
    </row>
    <row r="23" spans="2:78" x14ac:dyDescent="0.35">
      <c r="B23" s="590" t="s">
        <v>422</v>
      </c>
      <c r="C23" s="624"/>
      <c r="D23" s="625"/>
      <c r="E23" s="625"/>
      <c r="F23" s="625"/>
      <c r="G23" s="626"/>
      <c r="H23" s="624"/>
      <c r="I23" s="625"/>
      <c r="J23" s="625"/>
      <c r="K23" s="625"/>
      <c r="L23" s="626"/>
      <c r="M23" s="624"/>
      <c r="N23" s="625"/>
      <c r="O23" s="625"/>
      <c r="P23" s="625"/>
      <c r="Q23" s="626"/>
      <c r="R23" s="624"/>
      <c r="S23" s="625"/>
      <c r="T23" s="625"/>
      <c r="U23" s="625"/>
      <c r="V23" s="626"/>
      <c r="W23" s="624"/>
      <c r="X23" s="625"/>
      <c r="Y23" s="625"/>
      <c r="Z23" s="625"/>
      <c r="AA23" s="626"/>
      <c r="AB23" s="624"/>
      <c r="AC23" s="625"/>
      <c r="AD23" s="625"/>
      <c r="AE23" s="625"/>
      <c r="AF23" s="626"/>
      <c r="AG23" s="624"/>
      <c r="AH23" s="625"/>
      <c r="AI23" s="625"/>
      <c r="AJ23" s="625"/>
      <c r="AK23" s="626"/>
      <c r="AL23" s="624"/>
      <c r="AM23" s="625"/>
      <c r="AN23" s="625"/>
      <c r="AO23" s="625"/>
      <c r="AP23" s="626"/>
      <c r="AQ23" s="624"/>
      <c r="AR23" s="625"/>
      <c r="AS23" s="625"/>
      <c r="AT23" s="625"/>
      <c r="AU23" s="626"/>
      <c r="AV23" s="624"/>
      <c r="AW23" s="625"/>
      <c r="AX23" s="625"/>
      <c r="AY23" s="625"/>
      <c r="AZ23" s="626"/>
      <c r="BA23" s="624"/>
      <c r="BB23" s="625"/>
      <c r="BC23" s="625"/>
      <c r="BD23" s="625"/>
      <c r="BE23" s="626"/>
      <c r="BF23" s="624"/>
      <c r="BG23" s="625"/>
      <c r="BH23" s="625"/>
      <c r="BI23" s="625"/>
      <c r="BJ23" s="626"/>
      <c r="BK23" s="624"/>
      <c r="BL23" s="625"/>
      <c r="BM23" s="625"/>
      <c r="BN23" s="625"/>
      <c r="BO23" s="626"/>
      <c r="BP23" s="624"/>
      <c r="BQ23" s="625"/>
      <c r="BR23" s="625"/>
      <c r="BS23" s="625"/>
      <c r="BT23" s="626"/>
      <c r="BU23" s="624"/>
      <c r="BV23" s="625"/>
      <c r="BW23" s="625"/>
      <c r="BX23" s="625"/>
      <c r="BY23" s="626"/>
      <c r="BZ23" s="557"/>
    </row>
    <row r="24" spans="2:78" x14ac:dyDescent="0.35">
      <c r="C24" s="627"/>
      <c r="D24" s="316"/>
      <c r="E24" s="316"/>
      <c r="F24" s="316"/>
      <c r="G24" s="592"/>
      <c r="H24" s="627"/>
      <c r="I24" s="316"/>
      <c r="J24" s="316"/>
      <c r="K24" s="316"/>
      <c r="L24" s="592"/>
      <c r="M24" s="627"/>
      <c r="N24" s="316"/>
      <c r="O24" s="316"/>
      <c r="P24" s="316"/>
      <c r="Q24" s="592"/>
      <c r="R24" s="627"/>
      <c r="S24" s="316"/>
      <c r="T24" s="316"/>
      <c r="U24" s="316"/>
      <c r="V24" s="592"/>
      <c r="W24" s="627"/>
      <c r="X24" s="316"/>
      <c r="Y24" s="316"/>
      <c r="Z24" s="316"/>
      <c r="AA24" s="592"/>
      <c r="AB24" s="627"/>
      <c r="AC24" s="316"/>
      <c r="AD24" s="316"/>
      <c r="AE24" s="316"/>
      <c r="AF24" s="592"/>
      <c r="AG24" s="627"/>
      <c r="AH24" s="316"/>
      <c r="AI24" s="316"/>
      <c r="AJ24" s="316"/>
      <c r="AK24" s="592"/>
      <c r="AL24" s="627"/>
      <c r="AM24" s="316"/>
      <c r="AN24" s="316"/>
      <c r="AO24" s="316"/>
      <c r="AP24" s="592"/>
      <c r="AQ24" s="627"/>
      <c r="AR24" s="316"/>
      <c r="AS24" s="316"/>
      <c r="AT24" s="316"/>
      <c r="AU24" s="592"/>
      <c r="AV24" s="627"/>
      <c r="AW24" s="316"/>
      <c r="AX24" s="316"/>
      <c r="AY24" s="316"/>
      <c r="AZ24" s="592"/>
      <c r="BA24" s="627"/>
      <c r="BB24" s="316"/>
      <c r="BC24" s="316"/>
      <c r="BD24" s="316"/>
      <c r="BE24" s="592"/>
      <c r="BF24" s="627"/>
      <c r="BG24" s="316"/>
      <c r="BH24" s="316"/>
      <c r="BI24" s="316"/>
      <c r="BJ24" s="592"/>
      <c r="BK24" s="627"/>
      <c r="BL24" s="316"/>
      <c r="BM24" s="316"/>
      <c r="BN24" s="316"/>
      <c r="BO24" s="592"/>
      <c r="BP24" s="627"/>
      <c r="BQ24" s="316"/>
      <c r="BR24" s="316"/>
      <c r="BS24" s="316"/>
      <c r="BT24" s="592"/>
      <c r="BU24" s="627"/>
      <c r="BV24" s="316"/>
      <c r="BW24" s="316"/>
      <c r="BX24" s="316"/>
      <c r="BY24" s="592"/>
    </row>
    <row r="25" spans="2:78" x14ac:dyDescent="0.35">
      <c r="B25" s="602" t="s">
        <v>24</v>
      </c>
      <c r="C25" s="628"/>
      <c r="D25" s="629"/>
      <c r="E25" s="629"/>
      <c r="F25" s="629"/>
      <c r="G25" s="630"/>
      <c r="H25" s="628"/>
      <c r="I25" s="629"/>
      <c r="J25" s="629"/>
      <c r="K25" s="629"/>
      <c r="L25" s="630"/>
      <c r="M25" s="628"/>
      <c r="N25" s="629"/>
      <c r="O25" s="629"/>
      <c r="P25" s="629"/>
      <c r="Q25" s="630"/>
      <c r="R25" s="628"/>
      <c r="S25" s="629"/>
      <c r="T25" s="629"/>
      <c r="U25" s="629"/>
      <c r="V25" s="630"/>
      <c r="W25" s="628"/>
      <c r="X25" s="629"/>
      <c r="Y25" s="629"/>
      <c r="Z25" s="629"/>
      <c r="AA25" s="630"/>
      <c r="AB25" s="628"/>
      <c r="AC25" s="629"/>
      <c r="AD25" s="629"/>
      <c r="AE25" s="629"/>
      <c r="AF25" s="630"/>
      <c r="AG25" s="628"/>
      <c r="AH25" s="629"/>
      <c r="AI25" s="629"/>
      <c r="AJ25" s="629"/>
      <c r="AK25" s="630"/>
      <c r="AL25" s="628"/>
      <c r="AM25" s="629"/>
      <c r="AN25" s="629"/>
      <c r="AO25" s="629"/>
      <c r="AP25" s="630"/>
      <c r="AQ25" s="628"/>
      <c r="AR25" s="629"/>
      <c r="AS25" s="629"/>
      <c r="AT25" s="629"/>
      <c r="AU25" s="630"/>
      <c r="AV25" s="628"/>
      <c r="AW25" s="629"/>
      <c r="AX25" s="629"/>
      <c r="AY25" s="629"/>
      <c r="AZ25" s="630"/>
      <c r="BA25" s="628"/>
      <c r="BB25" s="629"/>
      <c r="BC25" s="629"/>
      <c r="BD25" s="629"/>
      <c r="BE25" s="630"/>
      <c r="BF25" s="628"/>
      <c r="BG25" s="629"/>
      <c r="BH25" s="629"/>
      <c r="BI25" s="629"/>
      <c r="BJ25" s="630"/>
      <c r="BK25" s="628"/>
      <c r="BL25" s="629"/>
      <c r="BM25" s="629"/>
      <c r="BN25" s="629"/>
      <c r="BO25" s="630"/>
      <c r="BP25" s="628"/>
      <c r="BQ25" s="629"/>
      <c r="BR25" s="629"/>
      <c r="BS25" s="629"/>
      <c r="BT25" s="630"/>
      <c r="BU25" s="628"/>
      <c r="BV25" s="629"/>
      <c r="BW25" s="629"/>
      <c r="BX25" s="629"/>
      <c r="BY25" s="630"/>
    </row>
    <row r="27" spans="2:78" x14ac:dyDescent="0.35">
      <c r="B27" s="597" t="s">
        <v>730</v>
      </c>
      <c r="C27" s="598"/>
      <c r="D27" s="598"/>
      <c r="E27" s="598"/>
      <c r="F27" s="598"/>
      <c r="G27" s="598"/>
      <c r="H27" s="598"/>
      <c r="I27" s="598"/>
      <c r="J27" s="598"/>
      <c r="K27" s="598"/>
      <c r="L27" s="598"/>
      <c r="M27" s="598"/>
      <c r="N27" s="598"/>
      <c r="O27" s="598"/>
      <c r="P27" s="598"/>
      <c r="Q27" s="598"/>
      <c r="R27" s="598"/>
      <c r="S27" s="598"/>
      <c r="T27" s="598"/>
      <c r="U27" s="598"/>
      <c r="V27" s="598"/>
      <c r="W27" s="598"/>
      <c r="X27" s="598"/>
      <c r="Y27" s="598"/>
      <c r="Z27" s="598"/>
      <c r="AA27" s="598"/>
      <c r="AB27" s="598"/>
      <c r="AC27" s="598"/>
      <c r="AD27" s="598"/>
      <c r="AE27" s="598"/>
      <c r="AF27" s="598"/>
      <c r="AG27" s="598"/>
      <c r="AH27" s="598"/>
      <c r="AI27" s="598"/>
      <c r="AJ27" s="598"/>
      <c r="AK27" s="598"/>
      <c r="AL27" s="599"/>
      <c r="AM27" s="316"/>
      <c r="AN27" s="316"/>
    </row>
    <row r="28" spans="2:78" x14ac:dyDescent="0.35">
      <c r="B28" s="600"/>
      <c r="AL28" s="592"/>
      <c r="AM28" s="316"/>
      <c r="AN28" s="316"/>
    </row>
    <row r="29" spans="2:78" x14ac:dyDescent="0.35">
      <c r="B29" s="600"/>
      <c r="AL29" s="592"/>
      <c r="AM29" s="316"/>
      <c r="AN29" s="316"/>
    </row>
    <row r="30" spans="2:78" x14ac:dyDescent="0.35">
      <c r="B30" s="600"/>
      <c r="AL30" s="592"/>
      <c r="AM30" s="316"/>
      <c r="AN30" s="316"/>
    </row>
    <row r="31" spans="2:78" x14ac:dyDescent="0.35">
      <c r="B31" s="600"/>
      <c r="AL31" s="592"/>
      <c r="AM31" s="316"/>
      <c r="AN31" s="316"/>
    </row>
    <row r="32" spans="2:78" x14ac:dyDescent="0.35">
      <c r="B32" s="600"/>
      <c r="AL32" s="592"/>
      <c r="AM32" s="316"/>
      <c r="AN32" s="316"/>
    </row>
    <row r="33" spans="2:40" x14ac:dyDescent="0.35">
      <c r="B33" s="600"/>
      <c r="AL33" s="592"/>
      <c r="AM33" s="316"/>
      <c r="AN33" s="316"/>
    </row>
    <row r="34" spans="2:40" x14ac:dyDescent="0.35">
      <c r="B34" s="600"/>
      <c r="AL34" s="592"/>
      <c r="AM34" s="316"/>
      <c r="AN34" s="316"/>
    </row>
    <row r="35" spans="2:40" x14ac:dyDescent="0.35">
      <c r="B35" s="601"/>
      <c r="C35" s="593"/>
      <c r="D35" s="593"/>
      <c r="E35" s="593"/>
      <c r="F35" s="593"/>
      <c r="G35" s="593"/>
      <c r="H35" s="593"/>
      <c r="I35" s="593"/>
      <c r="J35" s="593"/>
      <c r="K35" s="593"/>
      <c r="L35" s="593"/>
      <c r="M35" s="593"/>
      <c r="N35" s="593"/>
      <c r="O35" s="593"/>
      <c r="P35" s="593"/>
      <c r="Q35" s="593"/>
      <c r="R35" s="593"/>
      <c r="S35" s="593"/>
      <c r="T35" s="593"/>
      <c r="U35" s="593"/>
      <c r="V35" s="593"/>
      <c r="W35" s="593"/>
      <c r="X35" s="593"/>
      <c r="Y35" s="593"/>
      <c r="Z35" s="593"/>
      <c r="AA35" s="593"/>
      <c r="AB35" s="593"/>
      <c r="AC35" s="593"/>
      <c r="AD35" s="593"/>
      <c r="AE35" s="593"/>
      <c r="AF35" s="593"/>
      <c r="AG35" s="593"/>
      <c r="AH35" s="593"/>
      <c r="AI35" s="593"/>
      <c r="AJ35" s="593"/>
      <c r="AK35" s="593"/>
      <c r="AL35" s="594"/>
      <c r="AM35" s="316"/>
      <c r="AN35" s="316"/>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pageSetUpPr fitToPage="1"/>
  </sheetPr>
  <dimension ref="A1:IV26"/>
  <sheetViews>
    <sheetView topLeftCell="B1" zoomScale="90" zoomScaleNormal="90" workbookViewId="0">
      <selection activeCell="B22" sqref="B22"/>
    </sheetView>
  </sheetViews>
  <sheetFormatPr defaultRowHeight="14.5" x14ac:dyDescent="0.35"/>
  <cols>
    <col min="1" max="1" width="3.1796875" style="12" customWidth="1"/>
    <col min="2" max="2" width="24.54296875" customWidth="1"/>
    <col min="3" max="3" width="1.453125" customWidth="1"/>
    <col min="4" max="4" width="16" customWidth="1"/>
    <col min="5" max="5" width="21.1796875" customWidth="1"/>
    <col min="6" max="6" width="14.81640625" customWidth="1"/>
    <col min="7" max="7" width="8.81640625" customWidth="1"/>
    <col min="8" max="8" width="10.1796875" customWidth="1"/>
    <col min="9" max="9" width="16.1796875" customWidth="1"/>
    <col min="10" max="10" width="14.1796875" customWidth="1"/>
  </cols>
  <sheetData>
    <row r="1" spans="1:256" s="15" customFormat="1" x14ac:dyDescent="0.35">
      <c r="A1" s="12"/>
      <c r="B1" s="13" t="s">
        <v>381</v>
      </c>
      <c r="C1" s="13"/>
      <c r="D1" s="14"/>
      <c r="E1" s="13"/>
      <c r="F1" s="13"/>
      <c r="G1" s="13"/>
      <c r="H1" s="13"/>
      <c r="I1" s="13"/>
    </row>
    <row r="2" spans="1:256" s="15" customFormat="1" x14ac:dyDescent="0.35">
      <c r="A2" s="12"/>
      <c r="B2" s="13" t="s">
        <v>425</v>
      </c>
      <c r="C2" s="13"/>
      <c r="D2" s="14"/>
      <c r="E2" s="13"/>
      <c r="F2" s="13"/>
      <c r="G2" s="13"/>
      <c r="H2" s="13"/>
      <c r="I2" s="13"/>
    </row>
    <row r="3" spans="1:256" s="15" customFormat="1" x14ac:dyDescent="0.35">
      <c r="A3" s="12"/>
      <c r="B3" s="273"/>
      <c r="C3" s="273"/>
      <c r="D3" s="286"/>
      <c r="E3" s="273"/>
      <c r="F3" s="273"/>
      <c r="G3" s="273"/>
      <c r="H3" s="273"/>
      <c r="I3" s="273"/>
      <c r="J3" s="284"/>
      <c r="K3" s="285"/>
      <c r="L3" s="285"/>
      <c r="M3" s="285"/>
      <c r="N3" s="285"/>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x14ac:dyDescent="0.35">
      <c r="B4" s="274"/>
      <c r="C4" s="282"/>
      <c r="D4" s="780" t="s">
        <v>586</v>
      </c>
      <c r="E4" s="780"/>
      <c r="F4" s="780" t="s">
        <v>587</v>
      </c>
      <c r="G4" s="780"/>
      <c r="H4" s="780"/>
      <c r="I4" s="780"/>
      <c r="J4" s="282"/>
      <c r="K4" s="281"/>
      <c r="L4" s="281"/>
      <c r="M4" s="281"/>
      <c r="N4" s="281"/>
    </row>
    <row r="5" spans="1:256" ht="56" x14ac:dyDescent="0.35">
      <c r="B5" s="275" t="s">
        <v>45</v>
      </c>
      <c r="C5" s="279"/>
      <c r="D5" s="287" t="s">
        <v>46</v>
      </c>
      <c r="E5" s="287" t="s">
        <v>47</v>
      </c>
      <c r="F5" s="287" t="s">
        <v>48</v>
      </c>
      <c r="G5" s="287" t="s">
        <v>49</v>
      </c>
      <c r="H5" s="287" t="s">
        <v>50</v>
      </c>
      <c r="I5" s="287" t="s">
        <v>51</v>
      </c>
      <c r="J5" s="287" t="s">
        <v>52</v>
      </c>
      <c r="K5" s="281"/>
      <c r="L5" s="281"/>
      <c r="M5" s="281"/>
      <c r="N5" s="281"/>
    </row>
    <row r="6" spans="1:256" x14ac:dyDescent="0.35">
      <c r="B6" s="276" t="s">
        <v>25</v>
      </c>
      <c r="C6" s="282"/>
      <c r="D6" s="288"/>
      <c r="E6" s="288"/>
      <c r="F6" s="288"/>
      <c r="G6" s="288"/>
      <c r="H6" s="289">
        <f t="shared" ref="H6:H14" si="0">F6*G6</f>
        <v>0</v>
      </c>
      <c r="I6" s="288"/>
      <c r="J6" s="291" t="e">
        <f t="shared" ref="J6:J14" si="1">H6/D6-1</f>
        <v>#DIV/0!</v>
      </c>
      <c r="K6" s="281"/>
      <c r="L6" s="281"/>
      <c r="M6" s="281"/>
      <c r="N6" s="281"/>
    </row>
    <row r="7" spans="1:256" s="431" customFormat="1" x14ac:dyDescent="0.35">
      <c r="A7" s="432"/>
      <c r="B7" s="276" t="s">
        <v>588</v>
      </c>
      <c r="C7" s="282"/>
      <c r="D7" s="288"/>
      <c r="E7" s="288"/>
      <c r="F7" s="288"/>
      <c r="G7" s="288"/>
      <c r="H7" s="289"/>
      <c r="I7" s="288"/>
      <c r="J7" s="291"/>
      <c r="K7" s="281"/>
      <c r="L7" s="281"/>
      <c r="M7" s="281"/>
      <c r="N7" s="281"/>
    </row>
    <row r="8" spans="1:256" x14ac:dyDescent="0.35">
      <c r="B8" s="276" t="s">
        <v>589</v>
      </c>
      <c r="C8" s="282"/>
      <c r="D8" s="288"/>
      <c r="E8" s="288"/>
      <c r="F8" s="288"/>
      <c r="G8" s="288"/>
      <c r="H8" s="289">
        <f t="shared" si="0"/>
        <v>0</v>
      </c>
      <c r="I8" s="288"/>
      <c r="J8" s="291" t="e">
        <f t="shared" si="1"/>
        <v>#DIV/0!</v>
      </c>
      <c r="K8" s="281"/>
      <c r="L8" s="281"/>
      <c r="M8" s="281"/>
      <c r="N8" s="281"/>
    </row>
    <row r="9" spans="1:256" x14ac:dyDescent="0.35">
      <c r="B9" s="276" t="s">
        <v>419</v>
      </c>
      <c r="C9" s="282"/>
      <c r="D9" s="288"/>
      <c r="E9" s="288"/>
      <c r="F9" s="288"/>
      <c r="G9" s="288"/>
      <c r="H9" s="289">
        <f t="shared" si="0"/>
        <v>0</v>
      </c>
      <c r="I9" s="288"/>
      <c r="J9" s="291" t="e">
        <f t="shared" si="1"/>
        <v>#DIV/0!</v>
      </c>
      <c r="K9" s="281"/>
      <c r="L9" s="281"/>
      <c r="M9" s="281"/>
      <c r="N9" s="281"/>
    </row>
    <row r="10" spans="1:256" x14ac:dyDescent="0.35">
      <c r="B10" s="276" t="s">
        <v>582</v>
      </c>
      <c r="C10" s="282"/>
      <c r="D10" s="288"/>
      <c r="E10" s="288"/>
      <c r="F10" s="288"/>
      <c r="G10" s="288"/>
      <c r="H10" s="289">
        <f t="shared" si="0"/>
        <v>0</v>
      </c>
      <c r="I10" s="288"/>
      <c r="J10" s="291" t="e">
        <f t="shared" si="1"/>
        <v>#DIV/0!</v>
      </c>
      <c r="K10" s="281"/>
      <c r="L10" s="281"/>
      <c r="M10" s="281"/>
      <c r="N10" s="281"/>
    </row>
    <row r="11" spans="1:256" x14ac:dyDescent="0.35">
      <c r="B11" s="276" t="s">
        <v>420</v>
      </c>
      <c r="C11" s="282"/>
      <c r="D11" s="288"/>
      <c r="E11" s="288"/>
      <c r="F11" s="288"/>
      <c r="G11" s="288"/>
      <c r="H11" s="289">
        <f t="shared" si="0"/>
        <v>0</v>
      </c>
      <c r="I11" s="288"/>
      <c r="J11" s="291" t="e">
        <f t="shared" si="1"/>
        <v>#DIV/0!</v>
      </c>
      <c r="K11" s="281"/>
      <c r="L11" s="281"/>
      <c r="M11" s="281"/>
      <c r="N11" s="281"/>
    </row>
    <row r="12" spans="1:256" x14ac:dyDescent="0.35">
      <c r="B12" s="277" t="s">
        <v>422</v>
      </c>
      <c r="C12" s="282"/>
      <c r="D12" s="288"/>
      <c r="E12" s="288"/>
      <c r="F12" s="288"/>
      <c r="G12" s="288"/>
      <c r="H12" s="289">
        <f t="shared" si="0"/>
        <v>0</v>
      </c>
      <c r="I12" s="288"/>
      <c r="J12" s="291" t="e">
        <f t="shared" si="1"/>
        <v>#DIV/0!</v>
      </c>
      <c r="K12" s="281"/>
      <c r="L12" s="281"/>
      <c r="M12" s="281"/>
      <c r="N12" s="281"/>
    </row>
    <row r="13" spans="1:256" x14ac:dyDescent="0.35">
      <c r="B13" s="277" t="s">
        <v>422</v>
      </c>
      <c r="C13" s="282"/>
      <c r="D13" s="288"/>
      <c r="E13" s="288"/>
      <c r="F13" s="288"/>
      <c r="G13" s="288"/>
      <c r="H13" s="289">
        <f t="shared" si="0"/>
        <v>0</v>
      </c>
      <c r="I13" s="288"/>
      <c r="J13" s="291" t="e">
        <f t="shared" si="1"/>
        <v>#DIV/0!</v>
      </c>
      <c r="K13" s="281"/>
      <c r="L13" s="281"/>
      <c r="M13" s="281"/>
      <c r="N13" s="281"/>
    </row>
    <row r="14" spans="1:256" x14ac:dyDescent="0.35">
      <c r="B14" s="278" t="s">
        <v>53</v>
      </c>
      <c r="C14" s="282"/>
      <c r="D14" s="283"/>
      <c r="E14" s="283"/>
      <c r="F14" s="274"/>
      <c r="G14" s="274"/>
      <c r="H14" s="289">
        <f t="shared" si="0"/>
        <v>0</v>
      </c>
      <c r="I14" s="283"/>
      <c r="J14" s="291" t="e">
        <f t="shared" si="1"/>
        <v>#DIV/0!</v>
      </c>
      <c r="K14" s="281"/>
      <c r="L14" s="281"/>
      <c r="M14" s="281"/>
      <c r="N14" s="281"/>
    </row>
    <row r="15" spans="1:256" x14ac:dyDescent="0.35">
      <c r="B15" s="274"/>
      <c r="C15" s="274"/>
      <c r="D15" s="274"/>
      <c r="E15" s="274"/>
      <c r="F15" s="274"/>
      <c r="G15" s="274"/>
      <c r="H15" s="283"/>
      <c r="I15" s="283"/>
      <c r="J15" s="283"/>
      <c r="K15" s="281"/>
      <c r="L15" s="281"/>
      <c r="M15" s="281"/>
      <c r="N15" s="281"/>
    </row>
    <row r="16" spans="1:256" x14ac:dyDescent="0.35">
      <c r="B16" s="271"/>
      <c r="C16" s="271"/>
      <c r="D16" s="271"/>
      <c r="E16" s="271"/>
      <c r="F16" s="271"/>
      <c r="G16" s="271"/>
      <c r="H16" s="271"/>
      <c r="I16" s="271"/>
      <c r="J16" s="271"/>
    </row>
    <row r="17" spans="2:11" x14ac:dyDescent="0.35">
      <c r="B17" s="271"/>
      <c r="C17" s="271"/>
      <c r="D17" s="290"/>
      <c r="E17" s="272" t="s">
        <v>54</v>
      </c>
      <c r="F17" s="271"/>
      <c r="G17" s="271"/>
      <c r="H17" s="271"/>
      <c r="I17" s="271"/>
      <c r="J17" s="271"/>
    </row>
    <row r="18" spans="2:11" x14ac:dyDescent="0.35">
      <c r="B18" s="8" t="s">
        <v>55</v>
      </c>
    </row>
    <row r="19" spans="2:11" ht="29.15" customHeight="1" x14ac:dyDescent="0.35">
      <c r="B19" s="781" t="s">
        <v>56</v>
      </c>
      <c r="C19" s="781"/>
      <c r="D19" s="781"/>
      <c r="E19" s="781"/>
      <c r="F19" s="781"/>
      <c r="G19" s="781"/>
      <c r="H19" s="781"/>
      <c r="I19" s="781"/>
      <c r="J19" s="781"/>
      <c r="K19" s="781"/>
    </row>
    <row r="20" spans="2:11" x14ac:dyDescent="0.35">
      <c r="B20" s="17" t="s">
        <v>57</v>
      </c>
      <c r="D20" s="18"/>
    </row>
    <row r="21" spans="2:11" x14ac:dyDescent="0.35">
      <c r="B21" s="568" t="s">
        <v>58</v>
      </c>
      <c r="D21" s="18"/>
    </row>
    <row r="22" spans="2:11" x14ac:dyDescent="0.35">
      <c r="B22" s="568" t="s">
        <v>59</v>
      </c>
      <c r="D22" s="18"/>
    </row>
    <row r="23" spans="2:11" x14ac:dyDescent="0.35">
      <c r="B23" s="17" t="s">
        <v>60</v>
      </c>
      <c r="D23" s="18"/>
    </row>
    <row r="24" spans="2:11" x14ac:dyDescent="0.35">
      <c r="B24" s="17" t="s">
        <v>61</v>
      </c>
      <c r="D24" s="18"/>
    </row>
    <row r="25" spans="2:11" ht="32.15" customHeight="1" x14ac:dyDescent="0.35">
      <c r="B25" s="782" t="s">
        <v>62</v>
      </c>
      <c r="C25" s="782"/>
      <c r="D25" s="782"/>
      <c r="E25" s="782"/>
      <c r="F25" s="782"/>
      <c r="G25" s="782"/>
      <c r="H25" s="782"/>
      <c r="I25" s="782"/>
      <c r="J25" s="782"/>
      <c r="K25" s="782"/>
    </row>
    <row r="26" spans="2:11" x14ac:dyDescent="0.35">
      <c r="B26" s="18"/>
      <c r="D26" s="18"/>
    </row>
  </sheetData>
  <mergeCells count="4">
    <mergeCell ref="D4:E4"/>
    <mergeCell ref="F4:I4"/>
    <mergeCell ref="B19:K19"/>
    <mergeCell ref="B25:K25"/>
  </mergeCells>
  <pageMargins left="0.7" right="0.7" top="0.75" bottom="0.75" header="0.3" footer="0.3"/>
  <pageSetup paperSize="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8CAE338EA9D064E9C17BF7952C6204F" ma:contentTypeVersion="10" ma:contentTypeDescription="Create a new document." ma:contentTypeScope="" ma:versionID="1278417fdb9f8493a22335f0e63ebd5c">
  <xsd:schema xmlns:xsd="http://www.w3.org/2001/XMLSchema" xmlns:xs="http://www.w3.org/2001/XMLSchema" xmlns:p="http://schemas.microsoft.com/office/2006/metadata/properties" xmlns:ns2="2819d22d-c924-42b3-954a-d3b43813cc67" xmlns:ns3="18dbc17e-cec9-4211-a89f-0bf74a616302" targetNamespace="http://schemas.microsoft.com/office/2006/metadata/properties" ma:root="true" ma:fieldsID="495da0a1964501ca35e461a3d0667575" ns2:_="" ns3:_="">
    <xsd:import namespace="2819d22d-c924-42b3-954a-d3b43813cc67"/>
    <xsd:import namespace="18dbc17e-cec9-4211-a89f-0bf74a6163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19d22d-c924-42b3-954a-d3b43813cc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8dbc17e-cec9-4211-a89f-0bf74a6163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F7879A3-E491-426B-A09A-86D68CFBD67F}">
  <ds:schemaRefs>
    <ds:schemaRef ds:uri="http://schemas.microsoft.com/sharepoint/v3/contenttype/forms"/>
  </ds:schemaRefs>
</ds:datastoreItem>
</file>

<file path=customXml/itemProps2.xml><?xml version="1.0" encoding="utf-8"?>
<ds:datastoreItem xmlns:ds="http://schemas.openxmlformats.org/officeDocument/2006/customXml" ds:itemID="{806D0742-F113-4B51-A5D2-E3A542FFDC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19d22d-c924-42b3-954a-d3b43813cc67"/>
    <ds:schemaRef ds:uri="18dbc17e-cec9-4211-a89f-0bf74a6163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541B2A-C012-4859-B7DC-2B310447FC11}">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18dbc17e-cec9-4211-a89f-0bf74a616302"/>
    <ds:schemaRef ds:uri="http://schemas.openxmlformats.org/package/2006/metadata/core-properties"/>
    <ds:schemaRef ds:uri="2819d22d-c924-42b3-954a-d3b43813cc6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11</vt:i4>
      </vt:variant>
    </vt:vector>
  </HeadingPairs>
  <TitlesOfParts>
    <vt:vector size="46" baseType="lpstr">
      <vt:lpstr>2.1 Organizations List </vt:lpstr>
      <vt:lpstr>2.2 Provider List</vt:lpstr>
      <vt:lpstr>LISTS--DO NOT DELETE</vt:lpstr>
      <vt:lpstr>3.1 Scale Target Align</vt:lpstr>
      <vt:lpstr>4.1 TCOC Prior Yr</vt:lpstr>
      <vt:lpstr>NEW 4.1 Payer TCOC</vt:lpstr>
      <vt:lpstr>4.2 TCOC Current Yr</vt:lpstr>
      <vt:lpstr>NEW 4.2 HSA Settlement</vt:lpstr>
      <vt:lpstr>4.3 Trend Rates</vt:lpstr>
      <vt:lpstr>4.4 TCOC Budget Yr</vt:lpstr>
      <vt:lpstr>4.5 Service Risk</vt:lpstr>
      <vt:lpstr>5.1 ACO Risk by Payer</vt:lpstr>
      <vt:lpstr>5.2 Risk Payer RBE</vt:lpstr>
      <vt:lpstr>5.3 SS and Loss</vt:lpstr>
      <vt:lpstr>5.4 SS and Loss by RBE</vt:lpstr>
      <vt:lpstr>Sec. 6 Narrative</vt:lpstr>
      <vt:lpstr>NEW 6.1 Balance Sheet</vt:lpstr>
      <vt:lpstr>6.1 Balance Sheet </vt:lpstr>
      <vt:lpstr>6.2 Income Statement</vt:lpstr>
      <vt:lpstr>6.3 Cash Flow</vt:lpstr>
      <vt:lpstr>6.1-6.3 Variance Analysis</vt:lpstr>
      <vt:lpstr>6.4 Sources Uses</vt:lpstr>
      <vt:lpstr>6.5 PMPM Rev Payer</vt:lpstr>
      <vt:lpstr>6.6 Hospital - Under Dev</vt:lpstr>
      <vt:lpstr>6.7 ACO Mgt Salaries</vt:lpstr>
      <vt:lpstr>7.1 ACO Clinical Focus Areas</vt:lpstr>
      <vt:lpstr>7.2 Pop Health Pmt Reform</vt:lpstr>
      <vt:lpstr>7.2 LISTS - DO NOT DELETE</vt:lpstr>
      <vt:lpstr>7.3 Pop Risk Summary</vt:lpstr>
      <vt:lpstr>7.3 LISTS - DO NOT DELETE</vt:lpstr>
      <vt:lpstr>7.4 CareNavigator</vt:lpstr>
      <vt:lpstr>7.4 LISTS - DO NOT DELETE</vt:lpstr>
      <vt:lpstr>7.5 Care Coordination HSA</vt:lpstr>
      <vt:lpstr>7.5 LISTS - DO NOT DELETE</vt:lpstr>
      <vt:lpstr>8.1 APM Quality Measures</vt:lpstr>
      <vt:lpstr>'2.1 Organizations List '!Print_Area</vt:lpstr>
      <vt:lpstr>'4.3 Trend Rates'!Print_Area</vt:lpstr>
      <vt:lpstr>'6.1 Balance Sheet '!Print_Area</vt:lpstr>
      <vt:lpstr>'6.2 Income Statement'!Print_Area</vt:lpstr>
      <vt:lpstr>'6.3 Cash Flow'!Print_Area</vt:lpstr>
      <vt:lpstr>'6.5 PMPM Rev Payer'!Print_Area</vt:lpstr>
      <vt:lpstr>'7.4 CareNavigator'!Print_Area</vt:lpstr>
      <vt:lpstr>'7.5 Care Coordination HSA'!Print_Area</vt:lpstr>
      <vt:lpstr>'8.1 APM Quality Measures'!Print_Area</vt:lpstr>
      <vt:lpstr>'6.2 Income Statement'!Print_Titles</vt:lpstr>
      <vt:lpstr>'6.5 PMPM Rev Payer'!Print_Titles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Tewksbury, Sarah</dc:creator>
  <cp:lastModifiedBy>Connolly, Abigail</cp:lastModifiedBy>
  <dcterms:created xsi:type="dcterms:W3CDTF">2020-03-09T12:19:11Z</dcterms:created>
  <dcterms:modified xsi:type="dcterms:W3CDTF">2021-06-08T20:30:13Z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0x010100D8CAE338EA9D064E9C17BF7952C6204F</vt:lpwstr>
  </property>
</Properties>
</file>