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vytalizehealth0-my.sharepoint.com/personal/tom_long_vytalizehealth_com/Documents/Documents/11 - Vytalize ACO Info/"/>
    </mc:Choice>
  </mc:AlternateContent>
  <xr:revisionPtr revIDLastSave="0" documentId="8_{C75DB45B-41BD-419C-93E4-DBE4F387F90B}" xr6:coauthVersionLast="47" xr6:coauthVersionMax="47" xr10:uidLastSave="{00000000-0000-0000-0000-000000000000}"/>
  <bookViews>
    <workbookView xWindow="-28920" yWindow="-30" windowWidth="29040" windowHeight="15720" xr2:uid="{CEA6E3CA-1EEB-4062-BE7A-FAD70ED731AC}"/>
  </bookViews>
  <sheets>
    <sheet name="Financials" sheetId="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B" localSheetId="0">#REF!</definedName>
    <definedName name="\B">#REF!</definedName>
    <definedName name="\D" localSheetId="0">#REF!</definedName>
    <definedName name="\D">#REF!</definedName>
    <definedName name="\E" localSheetId="0">#REF!</definedName>
    <definedName name="\E">#REF!</definedName>
    <definedName name="\F" localSheetId="0">#REF!</definedName>
    <definedName name="\F">#REF!</definedName>
    <definedName name="\H" localSheetId="0">#REF!</definedName>
    <definedName name="\H">#REF!</definedName>
    <definedName name="\L" localSheetId="0">#REF!</definedName>
    <definedName name="\L">#REF!</definedName>
    <definedName name="\M" localSheetId="0">#REF!</definedName>
    <definedName name="\M">#REF!</definedName>
    <definedName name="\S" localSheetId="0">#REF!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localSheetId="0" hidden="1">#REF!</definedName>
    <definedName name="_Parse_In" hidden="1">#REF!</definedName>
    <definedName name="Access_Load" localSheetId="0">#REF!</definedName>
    <definedName name="Access_Load">#REF!</definedName>
    <definedName name="ACCT" localSheetId="0">[4]Hidden!$F$11</definedName>
    <definedName name="ACCT">[5]Hidden!$F$11</definedName>
    <definedName name="ADC_IP" localSheetId="0">#REF!</definedName>
    <definedName name="ADC_IP">#REF!</definedName>
    <definedName name="ADCTable">[6]ADC!$W$70:$AM$224</definedName>
    <definedName name="Adjusted_Patient_Days" localSheetId="0">#REF!</definedName>
    <definedName name="Adjusted_Patient_Days">#REF!</definedName>
    <definedName name="Admissions_Adjusted" localSheetId="0">#REF!</definedName>
    <definedName name="Admissions_Adjusted">#REF!</definedName>
    <definedName name="Admissions_IP" localSheetId="0">#REF!</definedName>
    <definedName name="Admissions_IP">#REF!</definedName>
    <definedName name="AGE" localSheetId="0">#REF!</definedName>
    <definedName name="AGE">#REF!</definedName>
    <definedName name="AR" localSheetId="0">#REF!</definedName>
    <definedName name="AR">#REF!</definedName>
    <definedName name="AREA_COLUMN_LABEL">[7]Evaluation!#REF!</definedName>
    <definedName name="B_BalSht" localSheetId="0">#REF!</definedName>
    <definedName name="B_BalSht">#REF!</definedName>
    <definedName name="Bal_Acct" localSheetId="0">#REF!</definedName>
    <definedName name="Bal_Acct">#REF!</definedName>
    <definedName name="Bal_MTD" localSheetId="0">#REF!</definedName>
    <definedName name="Bal_MTD">#REF!</definedName>
    <definedName name="Bal_YTD" localSheetId="0">#REF!</definedName>
    <definedName name="Bal_YTD">#REF!</definedName>
    <definedName name="BalSht" localSheetId="0">#REF!</definedName>
    <definedName name="BalSht">#REF!</definedName>
    <definedName name="Budget" localSheetId="0">#REF!</definedName>
    <definedName name="Budget">#REF!</definedName>
    <definedName name="BudgetInput">'[8]Budget Input'!$C$10:$AN$302</definedName>
    <definedName name="CAP">[2]CAP!#REF!</definedName>
    <definedName name="Capital_Accounts" localSheetId="0">#REF!</definedName>
    <definedName name="Capital_Accounts">#REF!</definedName>
    <definedName name="colgroup" localSheetId="0">[4]Orientation!$G$6</definedName>
    <definedName name="colgroup">[5]Orientation!$G$6</definedName>
    <definedName name="colsegment" localSheetId="0">[4]Orientation!$F$6</definedName>
    <definedName name="colsegment">[5]Orientation!$F$6</definedName>
    <definedName name="Column1" localSheetId="0">[9]Options!$A$3:$A$85</definedName>
    <definedName name="Column1">[10]Options!$A$3:$A$85</definedName>
    <definedName name="Column2" localSheetId="0">[9]Options!$G$3:$G$120</definedName>
    <definedName name="Column2">[10]Options!$G$3:$G$120</definedName>
    <definedName name="Comm_AR" localSheetId="0">#REF!</definedName>
    <definedName name="Comm_AR">#REF!</definedName>
    <definedName name="Complexity_Factor">'[11]Client Profile'!$L$9</definedName>
    <definedName name="Consulting_Complexity_Factor">[11]Assumptions!$L$30</definedName>
    <definedName name="Contract_Complexity_Factor">[11]Assumptions!$K$30</definedName>
    <definedName name="Conversion_Complexity_Factor">[11]Assumptions!$H$30</definedName>
    <definedName name="CostCenter" localSheetId="0">#REF!</definedName>
    <definedName name="CostCenter">#REF!</definedName>
    <definedName name="CritO" localSheetId="0">[12]OPReport!#REF!</definedName>
    <definedName name="CritO">[13]OPReport!#REF!</definedName>
    <definedName name="Data" localSheetId="0">#REF!</definedName>
    <definedName name="Data">#REF!</definedName>
    <definedName name="DEPT" localSheetId="0">[4]Hidden!$D$11</definedName>
    <definedName name="DEPT">[5]Hidden!$D$11</definedName>
    <definedName name="drlFilter" localSheetId="0">[4]Settings!$D$27</definedName>
    <definedName name="drlFilter">[5]Settings!$D$27</definedName>
    <definedName name="End" localSheetId="0">#REF!</definedName>
    <definedName name="End">#REF!</definedName>
    <definedName name="filter" localSheetId="0">[4]Settings!$B$14:$H$25</definedName>
    <definedName name="filter">[5]Settings!$B$14:$H$25</definedName>
    <definedName name="FM_Data" localSheetId="0">#REF!</definedName>
    <definedName name="FM_Data">#REF!</definedName>
    <definedName name="fy2000_budget">'[14]FY Budget Items'!$B$15:$AA$26</definedName>
    <definedName name="FY2001_budget">'[14]FY Budget Items'!$B$2:$AF$13</definedName>
    <definedName name="FY2004_budget">'[14]FY Budget Items'!$B$2:$AS$13</definedName>
    <definedName name="FY2005_budget">'[14]FY Budget Items'!$B$2:$BB$13</definedName>
    <definedName name="GL_Codes" localSheetId="0">#REF!</definedName>
    <definedName name="GL_Codes">#REF!</definedName>
    <definedName name="Hardware_Complexity_Factor">[11]Assumptions!$C$30</definedName>
    <definedName name="Hardware_Depreciation_Term">[11]Assumptions!$C$20</definedName>
    <definedName name="hide1">[15]Cover!$A$18:$B$29</definedName>
    <definedName name="InSumm" localSheetId="0">#REF!</definedName>
    <definedName name="InSumm">#REF!</definedName>
    <definedName name="Interface_Complexity_Factor">[11]Assumptions!$G$30</definedName>
    <definedName name="IPsumm" localSheetId="0">#REF!</definedName>
    <definedName name="IPsumm">#REF!</definedName>
    <definedName name="Level">'[11]Client Profile'!$L$7</definedName>
    <definedName name="LookupTable">'[8]Budget Input'!$H$882:$N$905</definedName>
    <definedName name="master_def" localSheetId="0">#REF!</definedName>
    <definedName name="master_def">#REF!</definedName>
    <definedName name="Mcaid_AR" localSheetId="0">#REF!</definedName>
    <definedName name="Mcaid_AR">#REF!</definedName>
    <definedName name="Mcare_AR" localSheetId="0">#REF!</definedName>
    <definedName name="Mcare_AR">#REF!</definedName>
    <definedName name="MetaSet" localSheetId="0">[4]Orientation!$C$22</definedName>
    <definedName name="MetaSet">[5]Orientation!$C$22</definedName>
    <definedName name="monroe" localSheetId="0">#REF!</definedName>
    <definedName name="monroe">#REF!</definedName>
    <definedName name="NetGross">'[16]Net to Gross'!$A$6:$L$132</definedName>
    <definedName name="Network_Complexity_Factor">[11]Assumptions!$E$30</definedName>
    <definedName name="NewAR" localSheetId="0">#REF!</definedName>
    <definedName name="NewAR">#REF!</definedName>
    <definedName name="o" localSheetId="0">#REF!</definedName>
    <definedName name="o">#REF!</definedName>
    <definedName name="Operational_Accounts" localSheetId="0">#REF!</definedName>
    <definedName name="Operational_Accounts">#REF!</definedName>
    <definedName name="Operational_Accounts2" localSheetId="0">#REF!</definedName>
    <definedName name="Operational_Accounts2">#REF!</definedName>
    <definedName name="opsumm" localSheetId="0">#REF!</definedName>
    <definedName name="opsumm">#REF!</definedName>
    <definedName name="Options" localSheetId="0">[17]List!$B$3:$B$52</definedName>
    <definedName name="Options">[18]List!$B$3:$B$52</definedName>
    <definedName name="OutSum" localSheetId="0">#REF!</definedName>
    <definedName name="OutSum">#REF!</definedName>
    <definedName name="Patient_Days_IP" localSheetId="0">#REF!</definedName>
    <definedName name="Patient_Days_IP">#REF!</definedName>
    <definedName name="PAYER" localSheetId="0">#REF!</definedName>
    <definedName name="PAYER">#REF!</definedName>
    <definedName name="Peripheral_Complexity_Factor">[11]Assumptions!$F$30</definedName>
    <definedName name="Peripheral_Depreciation_Term">[11]Assumptions!$C$22</definedName>
    <definedName name="PL" localSheetId="0">#REF!</definedName>
    <definedName name="PL">#REF!</definedName>
    <definedName name="PosChange">'[19]Detailed Changes'!$B$41:$D$52</definedName>
    <definedName name="PPSSummary" localSheetId="0">#REF!</definedName>
    <definedName name="PPSSummary">#REF!</definedName>
    <definedName name="Prescriptions" localSheetId="0" hidden="1">{"add",#N/A,FALSE,"code"}</definedName>
    <definedName name="Prescriptions" hidden="1">{"add",#N/A,FALSE,"code"}</definedName>
    <definedName name="primtbl" localSheetId="0">[4]Orientation!$C$23</definedName>
    <definedName name="primtbl">[5]Orientation!$C$23</definedName>
    <definedName name="_xlnm.Print_Titles" localSheetId="0">#REF!</definedName>
    <definedName name="_xlnm.Print_Titles">#REF!</definedName>
    <definedName name="prof" localSheetId="0">#REF!</definedName>
    <definedName name="prof">#REF!</definedName>
    <definedName name="Rate_nmc" localSheetId="0" hidden="1">#REF!</definedName>
    <definedName name="Rate_nmc" hidden="1">#REF!</definedName>
    <definedName name="Rate_nmc1" localSheetId="0" hidden="1">#REF!</definedName>
    <definedName name="Rate_nmc1" hidden="1">#REF!</definedName>
    <definedName name="REHAB">'[20]M''care IP DRG'!#REF!</definedName>
    <definedName name="report_type" localSheetId="0">[4]Orientation!$C$24</definedName>
    <definedName name="report_type">[5]Orientation!$C$24</definedName>
    <definedName name="REPORT1" localSheetId="0">#REF!</definedName>
    <definedName name="REPORT1">#REF!</definedName>
    <definedName name="REPORT11" localSheetId="0">#REF!</definedName>
    <definedName name="REPORT11">#REF!</definedName>
    <definedName name="REPORT3" localSheetId="0">#REF!</definedName>
    <definedName name="REPORT3">#REF!</definedName>
    <definedName name="REPORT4" localSheetId="0">#REF!</definedName>
    <definedName name="REPORT4">#REF!</definedName>
    <definedName name="REPORT5" localSheetId="0">#REF!</definedName>
    <definedName name="REPORT5">#REF!</definedName>
    <definedName name="REPORT6" localSheetId="0">#REF!</definedName>
    <definedName name="REPORT6">#REF!</definedName>
    <definedName name="REPORT7" localSheetId="0">#REF!</definedName>
    <definedName name="REPORT7">#REF!</definedName>
    <definedName name="REPORT8" localSheetId="0">#REF!</definedName>
    <definedName name="REPORT8">#REF!</definedName>
    <definedName name="ReportVersion" localSheetId="0">[4]Settings!$D$5</definedName>
    <definedName name="ReportVersion">[5]Settings!$D$5</definedName>
    <definedName name="RevbyPayor">[16]Stats!$A$8:$V$124</definedName>
    <definedName name="Revenue" localSheetId="0">#REF!</definedName>
    <definedName name="Revenue">#REF!</definedName>
    <definedName name="rngCreateLog" localSheetId="0">[4]Delivery!$B$12</definedName>
    <definedName name="rngCreateLog">[5]Delivery!$B$12</definedName>
    <definedName name="rngFilePassword" localSheetId="0">[4]Delivery!$B$6</definedName>
    <definedName name="rngFilePassword">[5]Delivery!$B$6</definedName>
    <definedName name="rngSourceTab" localSheetId="0">[4]Delivery!$E$8</definedName>
    <definedName name="rngSourceTab">[5]Delivery!$E$8</definedName>
    <definedName name="rowgroup" localSheetId="0">[4]Orientation!$C$17</definedName>
    <definedName name="rowgroup">[5]Orientation!$C$17</definedName>
    <definedName name="rowsegment" localSheetId="0">[4]Orientation!$B$17</definedName>
    <definedName name="rowsegment">[5]Orientation!$B$17</definedName>
    <definedName name="ScenGrpList" localSheetId="0">OFFSET([21]Control!$AG$1,0,0,COUNTIF([21]Control!$AG$1:$AG$65536,"&gt;"""),1)</definedName>
    <definedName name="ScenGrpList">OFFSET([22]Control!$AG$1,0,0,COUNTIF([22]Control!$AG$1:$AG$65536,"&gt;"""),1)</definedName>
    <definedName name="Sequential_Group" localSheetId="0">[4]Settings!$J$6</definedName>
    <definedName name="Sequential_Group">[5]Settings!$J$6</definedName>
    <definedName name="Sequential_Segment" localSheetId="0">[4]Settings!$I$6</definedName>
    <definedName name="Sequential_Segment">[5]Settings!$I$6</definedName>
    <definedName name="Sequential_Sort" localSheetId="0">[4]Settings!$I$10:$J$11</definedName>
    <definedName name="Sequential_Sort">[5]Settings!$I$10:$J$11</definedName>
    <definedName name="Slicer_Category">#N/A</definedName>
    <definedName name="Software_Complexity_Factor">[11]Assumptions!$D$30</definedName>
    <definedName name="Software_Depreciation_Term">[11]Assumptions!$C$21</definedName>
    <definedName name="sortcol" localSheetId="0">#REF!</definedName>
    <definedName name="sortcol">#REF!</definedName>
    <definedName name="Staff_Complexity_Factor">[11]Assumptions!$I$30</definedName>
    <definedName name="START" localSheetId="0">#REF!</definedName>
    <definedName name="START">#REF!</definedName>
    <definedName name="STAT" localSheetId="0">[23]List!$A$2:$A$88</definedName>
    <definedName name="STAT">[24]List!$A$2:$A$88</definedName>
    <definedName name="Stat2" localSheetId="0">[23]List!$A$2:$A$88</definedName>
    <definedName name="Stat2">[24]List!$A$2:$A$88</definedName>
    <definedName name="Supplemental_filter" localSheetId="0">[4]Settings!$C$31</definedName>
    <definedName name="Supplemental_filter">[5]Settings!$C$31</definedName>
    <definedName name="Time" localSheetId="0">[9]Options!$L$4:$L$49</definedName>
    <definedName name="Time">[10]Options!$L$4:$L$49</definedName>
    <definedName name="timeseries" localSheetId="0">[4]Orientation!$B$6:$C$13</definedName>
    <definedName name="timeseries">[5]Orientation!$B$6:$C$13</definedName>
    <definedName name="Types">[25]t!$A$2:$A$7</definedName>
    <definedName name="Vendor_Complexity_Factor">[11]Assumptions!$J$30</definedName>
    <definedName name="w" localSheetId="0" hidden="1">{"add",#N/A,FALSE,"code"}</definedName>
    <definedName name="w" hidden="1">{"add",#N/A,FALSE,"code"}</definedName>
    <definedName name="WC_AR" localSheetId="0">#REF!</definedName>
    <definedName name="WC_AR">#REF!</definedName>
    <definedName name="wrn.rep1." localSheetId="0" hidden="1">{"add",#N/A,FALSE,"code"}</definedName>
    <definedName name="wrn.rep1." hidden="1">{"add",#N/A,FALSE,"code"}</definedName>
    <definedName name="wrn.rep1._1" localSheetId="0" hidden="1">{"add",#N/A,FALSE,"code"}</definedName>
    <definedName name="wrn.rep1._1" hidden="1">{"add",#N/A,FALSE,"code"}</definedName>
    <definedName name="x" localSheetId="0" hidden="1">#REF!</definedName>
    <definedName name="x" hidden="1">#REF!</definedName>
    <definedName name="xperiod" localSheetId="0">[4]Orientation!$G$15</definedName>
    <definedName name="xperiod">[5]Orientation!$G$15</definedName>
    <definedName name="xtabin" localSheetId="0">[4]Hidden!$D$10:$H$11</definedName>
    <definedName name="xtabin">[5]Hidden!$D$10:$H$11</definedName>
  </definedNames>
  <calcPr calcId="191028" calcMode="autoNoTable" iterate="1" iterateCount="5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3" l="1"/>
  <c r="D17" i="3" l="1"/>
  <c r="D14" i="3" l="1"/>
  <c r="F30" i="3"/>
  <c r="F20" i="3" l="1"/>
  <c r="F16" i="3"/>
  <c r="E17" i="3"/>
  <c r="F19" i="3" s="1"/>
  <c r="F13" i="3"/>
  <c r="F12" i="3"/>
  <c r="F11" i="3"/>
  <c r="D22" i="3" l="1"/>
  <c r="D23" i="3" s="1"/>
  <c r="E21" i="3"/>
  <c r="F17" i="3"/>
  <c r="F14" i="3"/>
  <c r="D24" i="3" l="1"/>
  <c r="F21" i="3"/>
  <c r="E22" i="3"/>
  <c r="D26" i="3" l="1"/>
  <c r="D27" i="3"/>
  <c r="D28" i="3"/>
  <c r="F22" i="3"/>
  <c r="E23" i="3"/>
  <c r="F23" i="3" s="1"/>
  <c r="E24" i="3" l="1"/>
  <c r="F24" i="3" l="1"/>
  <c r="E26" i="3"/>
  <c r="F26" i="3" s="1"/>
  <c r="E27" i="3"/>
  <c r="F27" i="3" s="1"/>
  <c r="E28" i="3"/>
  <c r="F28" i="3" s="1"/>
</calcChain>
</file>

<file path=xl/sharedStrings.xml><?xml version="1.0" encoding="utf-8"?>
<sst xmlns="http://schemas.openxmlformats.org/spreadsheetml/2006/main" count="31" uniqueCount="29">
  <si>
    <t>Vytalize Health 9 ACO - Updated FY24 Projections</t>
  </si>
  <si>
    <t>Date Submitted:  _______</t>
  </si>
  <si>
    <r>
      <rPr>
        <b/>
        <sz val="11"/>
        <color theme="1"/>
        <rFont val="Book Antiqua"/>
        <family val="1"/>
      </rPr>
      <t xml:space="preserve">Instructions: </t>
    </r>
    <r>
      <rPr>
        <sz val="11"/>
        <color theme="1"/>
        <rFont val="Book Antiqua"/>
        <family val="1"/>
      </rPr>
      <t>This template uses formulas to auto-fill certain cells and the delta column. To complete this form, update the green highlighted cells with actuals or estimates as necessary, and complete the explanation column for each row. If the ACO is requesting confidentiality for any fields, please denote using yellow higlight.</t>
    </r>
  </si>
  <si>
    <t>Budget and Financial Model (Vermont Only)</t>
  </si>
  <si>
    <t>FY24</t>
  </si>
  <si>
    <t>FY24B - FY24R</t>
  </si>
  <si>
    <t>Budget Projection</t>
  </si>
  <si>
    <t>Revised Projection</t>
  </si>
  <si>
    <t>Delta</t>
  </si>
  <si>
    <t>Explanation</t>
  </si>
  <si>
    <t>Traditional Medicare Beneficiaries</t>
  </si>
  <si>
    <t>Member Months</t>
  </si>
  <si>
    <t>Annual Beneficiary Utilization and Expenditures</t>
  </si>
  <si>
    <t>Vermont Provider/Supplier Medicare Billing (Benchmark)</t>
  </si>
  <si>
    <t>Shared Savings (%)</t>
  </si>
  <si>
    <t>Total Shared Savings Earned</t>
  </si>
  <si>
    <t>VT Providers' portion of Shared Savings Subtotal</t>
  </si>
  <si>
    <t>ACO Operations Expense</t>
  </si>
  <si>
    <t>Vermont-Specific Net Shared Savings Retained by ACO</t>
  </si>
  <si>
    <t>Total Shared Savings Uses</t>
  </si>
  <si>
    <t>Medicare Payments to VT Providers</t>
  </si>
  <si>
    <t>Total Uses</t>
  </si>
  <si>
    <t>Medicare Funds to Vermont Beneficiaries and Providers</t>
  </si>
  <si>
    <t>ACO Operating Expenses</t>
  </si>
  <si>
    <t>Shared Savings Retained by ACO</t>
  </si>
  <si>
    <t>All other financial support to VT Providers (in addition to shared savings)</t>
  </si>
  <si>
    <t>Proportionate to total shared savings</t>
  </si>
  <si>
    <t>Updated data from CMS</t>
  </si>
  <si>
    <t>Conservative estimate based on analysis of additional data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</si>
</sst>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quot;$&quot;#,##0"/>
    <numFmt numFmtId="165" formatCode="0.0%"/>
  </numFmts>
  <fonts count="11" x14ac:knownFonts="1">
    <font>
      <sz val="11"/>
      <color theme="1"/>
      <name val="Calibri"/>
      <family val="2"/>
      <scheme val="minor"/>
    </font>
    <font>
      <sz val="11"/>
      <color theme="1"/>
      <name val="Calibri"/>
      <family val="2"/>
      <scheme val="minor"/>
    </font>
    <font>
      <sz val="11"/>
      <color theme="1"/>
      <name val="Book Antiqua"/>
      <family val="1"/>
    </font>
    <font>
      <sz val="10"/>
      <name val="Arial"/>
      <family val="2"/>
    </font>
    <font>
      <b/>
      <sz val="11"/>
      <color theme="1"/>
      <name val="Book Antiqua"/>
      <family val="1"/>
    </font>
    <font>
      <b/>
      <i/>
      <sz val="11"/>
      <color theme="1"/>
      <name val="Book Antiqua"/>
      <family val="1"/>
    </font>
    <font>
      <b/>
      <sz val="12"/>
      <color theme="0"/>
      <name val="Book Antiqua"/>
      <family val="1"/>
    </font>
    <font>
      <sz val="11"/>
      <color rgb="FF000000"/>
      <name val="Calibri"/>
      <family val="2"/>
      <scheme val="minor"/>
    </font>
    <font>
      <sz val="11"/>
      <color rgb="FF000000"/>
      <name val="Book Antiqua"/>
      <family val="1"/>
    </font>
    <font>
      <b/>
      <sz val="11"/>
      <color rgb="FF162B3B"/>
      <name val="Book Antiqua"/>
      <family val="1"/>
    </font>
    <font>
      <sz val="11"/>
      <name val="Book Antiqua"/>
      <family val="1"/>
    </font>
  </fonts>
  <fills count="7">
    <fill>
      <patternFill patternType="none"/>
    </fill>
    <fill>
      <patternFill patternType="gray125"/>
    </fill>
    <fill>
      <patternFill patternType="solid">
        <fgColor rgb="FF339966"/>
        <bgColor indexed="64"/>
      </patternFill>
    </fill>
    <fill>
      <patternFill patternType="solid">
        <fgColor theme="4" tint="0.79998168889431442"/>
        <bgColor indexed="64"/>
      </patternFill>
    </fill>
    <fill>
      <patternFill patternType="solid">
        <fgColor rgb="FF9BEF9B"/>
        <bgColor indexed="64"/>
      </patternFill>
    </fill>
    <fill>
      <patternFill patternType="solid">
        <fgColor theme="0" tint="-0.14999847407452621"/>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s>
  <cellStyleXfs count="4">
    <xf numFmtId="0" fontId="0" fillId="0" borderId="0"/>
    <xf numFmtId="43"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Alignment="1">
      <alignment horizontal="right" vertical="center" wrapText="1"/>
    </xf>
    <xf numFmtId="0" fontId="2" fillId="2" borderId="0" xfId="0" applyFont="1" applyFill="1"/>
    <xf numFmtId="0" fontId="2" fillId="0" borderId="0" xfId="0" applyFont="1"/>
    <xf numFmtId="164" fontId="2" fillId="0" borderId="0" xfId="0" applyNumberFormat="1" applyFont="1" applyAlignment="1">
      <alignment horizontal="center"/>
    </xf>
    <xf numFmtId="10" fontId="2" fillId="0" borderId="2" xfId="2" applyNumberFormat="1" applyFont="1" applyFill="1" applyBorder="1"/>
    <xf numFmtId="10" fontId="2" fillId="0" borderId="5" xfId="2" applyNumberFormat="1" applyFont="1" applyFill="1" applyBorder="1"/>
    <xf numFmtId="10" fontId="2" fillId="0" borderId="5" xfId="0" applyNumberFormat="1" applyFont="1" applyBorder="1"/>
    <xf numFmtId="0" fontId="2" fillId="0" borderId="5" xfId="0" applyFont="1" applyBorder="1"/>
    <xf numFmtId="6" fontId="2" fillId="0" borderId="5" xfId="0" applyNumberFormat="1" applyFont="1" applyBorder="1"/>
    <xf numFmtId="6" fontId="2" fillId="0" borderId="2" xfId="0" applyNumberFormat="1" applyFont="1" applyBorder="1" applyAlignment="1">
      <alignment wrapText="1"/>
    </xf>
    <xf numFmtId="8" fontId="2" fillId="0" borderId="5" xfId="0" applyNumberFormat="1" applyFont="1" applyBorder="1"/>
    <xf numFmtId="0" fontId="5" fillId="0" borderId="0" xfId="0" applyFont="1"/>
    <xf numFmtId="0" fontId="2" fillId="0" borderId="7" xfId="0" applyFont="1" applyBorder="1" applyAlignment="1">
      <alignment horizontal="right"/>
    </xf>
    <xf numFmtId="0" fontId="4" fillId="0" borderId="7" xfId="0" applyFont="1" applyBorder="1" applyAlignment="1">
      <alignment horizontal="right"/>
    </xf>
    <xf numFmtId="0" fontId="2" fillId="0" borderId="4" xfId="0" applyFont="1" applyBorder="1" applyAlignment="1">
      <alignment horizontal="right"/>
    </xf>
    <xf numFmtId="3" fontId="2" fillId="0" borderId="5" xfId="0" applyNumberFormat="1" applyFont="1" applyBorder="1"/>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3" xfId="0" applyFont="1" applyFill="1" applyBorder="1"/>
    <xf numFmtId="0" fontId="2" fillId="3" borderId="9" xfId="0" applyFont="1" applyFill="1" applyBorder="1"/>
    <xf numFmtId="0" fontId="4" fillId="3" borderId="8" xfId="0" applyFont="1" applyFill="1" applyBorder="1" applyAlignment="1">
      <alignment horizontal="center"/>
    </xf>
    <xf numFmtId="0" fontId="4" fillId="3" borderId="10" xfId="0" applyFont="1" applyFill="1" applyBorder="1"/>
    <xf numFmtId="0" fontId="2" fillId="0" borderId="0" xfId="0" applyFont="1" applyAlignment="1">
      <alignment horizontal="center"/>
    </xf>
    <xf numFmtId="0" fontId="4" fillId="0" borderId="0" xfId="0" applyFont="1"/>
    <xf numFmtId="0" fontId="6" fillId="2" borderId="0" xfId="0" applyFont="1" applyFill="1"/>
    <xf numFmtId="165" fontId="2" fillId="0" borderId="3" xfId="0" applyNumberFormat="1" applyFont="1" applyBorder="1"/>
    <xf numFmtId="9" fontId="2" fillId="0" borderId="7" xfId="0" applyNumberFormat="1" applyFont="1" applyBorder="1" applyAlignment="1">
      <alignment horizontal="right"/>
    </xf>
    <xf numFmtId="6" fontId="2" fillId="0" borderId="6" xfId="0" applyNumberFormat="1" applyFont="1" applyBorder="1"/>
    <xf numFmtId="6" fontId="2" fillId="0" borderId="3" xfId="0" applyNumberFormat="1" applyFont="1" applyBorder="1"/>
    <xf numFmtId="6" fontId="4" fillId="0" borderId="6" xfId="0" applyNumberFormat="1" applyFont="1" applyBorder="1"/>
    <xf numFmtId="0" fontId="2" fillId="0" borderId="6" xfId="0" applyFont="1" applyBorder="1"/>
    <xf numFmtId="10" fontId="4" fillId="0" borderId="6" xfId="2" applyNumberFormat="1" applyFont="1" applyFill="1" applyBorder="1"/>
    <xf numFmtId="10" fontId="4" fillId="0" borderId="3" xfId="2" applyNumberFormat="1" applyFont="1" applyFill="1" applyBorder="1"/>
    <xf numFmtId="6" fontId="2" fillId="0" borderId="1" xfId="0" applyNumberFormat="1" applyFont="1" applyBorder="1"/>
    <xf numFmtId="3" fontId="2" fillId="0" borderId="6" xfId="0" applyNumberFormat="1" applyFont="1" applyBorder="1"/>
    <xf numFmtId="6" fontId="2" fillId="0" borderId="2" xfId="0" applyNumberFormat="1" applyFont="1" applyBorder="1"/>
    <xf numFmtId="9" fontId="4" fillId="0" borderId="7" xfId="0" applyNumberFormat="1" applyFont="1" applyBorder="1" applyAlignment="1">
      <alignment horizontal="right"/>
    </xf>
    <xf numFmtId="0" fontId="4" fillId="5" borderId="7" xfId="0" applyFont="1" applyFill="1" applyBorder="1" applyAlignment="1">
      <alignment horizontal="right"/>
    </xf>
    <xf numFmtId="0" fontId="4" fillId="5" borderId="4" xfId="0" applyFont="1" applyFill="1" applyBorder="1" applyAlignment="1">
      <alignment horizontal="right"/>
    </xf>
    <xf numFmtId="0" fontId="2" fillId="4" borderId="1" xfId="0" applyFont="1" applyFill="1" applyBorder="1"/>
    <xf numFmtId="6" fontId="2" fillId="4" borderId="1" xfId="0" applyNumberFormat="1" applyFont="1" applyFill="1" applyBorder="1"/>
    <xf numFmtId="0" fontId="2" fillId="0" borderId="0" xfId="0" applyFont="1" applyAlignment="1">
      <alignment horizontal="right" vertical="center" wrapText="1"/>
    </xf>
    <xf numFmtId="0" fontId="2" fillId="0" borderId="1" xfId="0" applyFont="1" applyBorder="1"/>
    <xf numFmtId="10" fontId="4" fillId="0" borderId="6" xfId="2" applyNumberFormat="1" applyFont="1" applyBorder="1"/>
    <xf numFmtId="10" fontId="4" fillId="0" borderId="3" xfId="2" applyNumberFormat="1" applyFont="1" applyBorder="1"/>
    <xf numFmtId="0" fontId="2" fillId="0" borderId="0" xfId="0" applyFont="1" applyAlignment="1">
      <alignment horizontal="right"/>
    </xf>
    <xf numFmtId="0" fontId="4" fillId="6" borderId="8" xfId="0" applyFont="1" applyFill="1" applyBorder="1" applyAlignment="1">
      <alignment horizontal="center"/>
    </xf>
    <xf numFmtId="0" fontId="4" fillId="6" borderId="3" xfId="0" applyFont="1" applyFill="1" applyBorder="1" applyAlignment="1">
      <alignment horizontal="center"/>
    </xf>
    <xf numFmtId="3" fontId="2" fillId="6" borderId="6" xfId="0" applyNumberFormat="1" applyFont="1" applyFill="1" applyBorder="1"/>
    <xf numFmtId="6" fontId="2" fillId="6" borderId="3" xfId="0" applyNumberFormat="1" applyFont="1" applyFill="1" applyBorder="1"/>
    <xf numFmtId="6" fontId="4" fillId="6" borderId="6" xfId="0" applyNumberFormat="1" applyFont="1" applyFill="1" applyBorder="1"/>
    <xf numFmtId="0" fontId="2" fillId="6" borderId="6" xfId="0" applyFont="1" applyFill="1" applyBorder="1"/>
    <xf numFmtId="165" fontId="2" fillId="6" borderId="3" xfId="0" applyNumberFormat="1" applyFont="1" applyFill="1" applyBorder="1"/>
    <xf numFmtId="6" fontId="2" fillId="6" borderId="6" xfId="0" applyNumberFormat="1" applyFont="1" applyFill="1" applyBorder="1"/>
    <xf numFmtId="10" fontId="4" fillId="6" borderId="6" xfId="2" applyNumberFormat="1" applyFont="1" applyFill="1" applyBorder="1"/>
    <xf numFmtId="10" fontId="4" fillId="6" borderId="3" xfId="2" applyNumberFormat="1" applyFont="1" applyFill="1" applyBorder="1"/>
    <xf numFmtId="0" fontId="2" fillId="3" borderId="1" xfId="0" applyFont="1" applyFill="1" applyBorder="1" applyAlignment="1">
      <alignment horizontal="left" vertical="top" wrapText="1"/>
    </xf>
    <xf numFmtId="0" fontId="5" fillId="0" borderId="0" xfId="0" applyFont="1" applyAlignment="1">
      <alignment horizontal="left" vertical="top" wrapText="1"/>
    </xf>
    <xf numFmtId="165" fontId="7" fillId="0" borderId="0" xfId="3" applyNumberFormat="1" applyFont="1"/>
    <xf numFmtId="6" fontId="8" fillId="0" borderId="5" xfId="0" applyNumberFormat="1" applyFont="1" applyBorder="1" applyAlignment="1">
      <alignment wrapText="1"/>
    </xf>
    <xf numFmtId="6" fontId="8" fillId="0" borderId="2" xfId="0" applyNumberFormat="1" applyFont="1" applyBorder="1"/>
    <xf numFmtId="3" fontId="8" fillId="0" borderId="5" xfId="0" applyNumberFormat="1" applyFont="1" applyBorder="1"/>
    <xf numFmtId="6" fontId="4" fillId="6" borderId="7" xfId="0" applyNumberFormat="1" applyFont="1" applyFill="1" applyBorder="1"/>
    <xf numFmtId="6" fontId="4" fillId="0" borderId="5" xfId="0" applyNumberFormat="1" applyFont="1" applyBorder="1"/>
    <xf numFmtId="6" fontId="9" fillId="0" borderId="10" xfId="0" applyNumberFormat="1" applyFont="1" applyFill="1" applyBorder="1" applyAlignment="1"/>
    <xf numFmtId="9" fontId="8" fillId="0" borderId="2" xfId="0" applyNumberFormat="1" applyFont="1" applyBorder="1"/>
    <xf numFmtId="6" fontId="10" fillId="4" borderId="6" xfId="0" applyNumberFormat="1" applyFont="1" applyFill="1" applyBorder="1"/>
    <xf numFmtId="165" fontId="10" fillId="4" borderId="3" xfId="0" applyNumberFormat="1" applyFont="1" applyFill="1" applyBorder="1"/>
    <xf numFmtId="3" fontId="10" fillId="4" borderId="6" xfId="0" applyNumberFormat="1" applyFont="1" applyFill="1" applyBorder="1"/>
  </cellXfs>
  <cellStyles count="4">
    <cellStyle name="Comma 2" xfId="1" xr:uid="{DCB0D229-EFC2-4626-B1F5-5328206B415E}"/>
    <cellStyle name="Normal" xfId="0" builtinId="0"/>
    <cellStyle name="Percent" xfId="3" builtinId="5"/>
    <cellStyle name="Percent 2" xfId="2" xr:uid="{EA2D8BD0-DE5C-422F-A15D-392C1BAC45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ustomXml" Target="../customXml/item3.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customXml" Target="../customXml/item2.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ermontgov.sharepoint.com/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ermontgov.sharepoint.com/capadv01/enuffadv/budadv/REPORTS/BUDGET/01_DISTRIBUTED/BR110_GL%20Data%20Expo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vermontgov.sharepoint.com/capadv01/enuffadv/hospadv/Bud1/FY2009BaseY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vermontgov.sharepoint.com/Groups/Operations%20Data/Monthly%20Statistics%20Report/Current_Month_Report_Detail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vermontgov.sharepoint.com/Documents%20and%20Settings/m209362/Local%20Settings/Temporary%20Internet%20Files/OLK52D/FY2004%20Jul04%20Financials%20email%20revised%20r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vermontgov.sharepoint.com/Finance/Reimbursement%20Analysis,%20Allowances,%20Tables/RRMC/FY2013/Budget%20FY2014/CA%20Budget%202014_1%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vermontgov.sharepoint.com/10.160.31.47/ENUFFUSER/BudAdv/reports/Work%20in%20Process/Tom/MR181_AcctSmryAnalysisByCC_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ermontgov.sharepoint.com/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vermontgov.sharepoint.com/Finance/Budget/FY%202002/RRMC/CA%20budget%2002%20to%20state%2011-14%201%25%20Reduc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vermontgov.sharepoint.com/kha-xi-d01/ENUFFuser/HospAdv/reports/Financial%20Analysis/FinancialStatemen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vermontgov.sharepoint.com/10.160.31.47/ENUFFUSER/BudAdv/reports/PaperlessReporting/04_MVP_MonthlyVolumePackage/MR400%20-%20Key%20Stat%20Variance%20Rpt.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vermontgov.sharepoint.com/Documents%20and%20Settings/m132712/Temporary%20Internet%20Files/OLK8D3/finalCapital%20Budget%20Request%20FY08_AS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ermontgov.sharepoint.com/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vermontgov.sharepoint.com/capadv01/enuffadv/budadv/REPORTS/BUDGET/03_DRAFT/BR100_IncomeStatementSm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vermontgov.sharepoint.com/Users/eheidkamp/AppData/Local/Microsoft/Windows/Temporary%20Internet%20Files/Content.Outlook/ANIO12TM/B272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vermontgov.sharepoint.com/Finance/Cost%20Report/Workpapers/CR%202013/Square%20Footage%20FY13%20rollforwar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vermontgov.sharepoint.com/Users/ssenecal/AppData/Local/Microsoft/Windows/Temporary%20Internet%20Files/Content.Outlook/RMIM15N4/CA%20Budget%202015%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sheetData sheetId="2"/>
      <sheetData sheetId="3" refreshError="1"/>
      <sheetData sheetId="4"/>
      <sheetData sheetId="5"/>
      <sheetData sheetId="6"/>
      <sheetData sheetId="7" refreshError="1"/>
      <sheetData sheetId="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sheetData sheetId="2"/>
      <sheetData sheetId="3" refreshError="1"/>
      <sheetData sheetId="4"/>
      <sheetData sheetId="5"/>
      <sheetData sheetId="6"/>
      <sheetData sheetId="7" refreshError="1"/>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Changes"/>
      <sheetName val="Balance By Cost Center"/>
      <sheetName val="Data Collectio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t"/>
      <sheetName val="Sheet3"/>
    </sheetNames>
    <sheetDataSet>
      <sheetData sheetId="0" refreshError="1"/>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014CB-92A1-429B-BBF2-D65F946CAAFA}">
  <dimension ref="A1:I103"/>
  <sheetViews>
    <sheetView showGridLines="0" tabSelected="1" zoomScale="85" zoomScaleNormal="85" workbookViewId="0">
      <selection activeCell="C1" sqref="C1"/>
    </sheetView>
  </sheetViews>
  <sheetFormatPr defaultRowHeight="16.5" x14ac:dyDescent="0.3"/>
  <cols>
    <col min="1" max="1" width="4.85546875" style="2" customWidth="1"/>
    <col min="2" max="2" width="1.42578125" customWidth="1"/>
    <col min="3" max="3" width="73.28515625" style="1" customWidth="1"/>
    <col min="4" max="4" width="18.140625" customWidth="1"/>
    <col min="5" max="5" width="19" customWidth="1"/>
    <col min="6" max="6" width="17" customWidth="1"/>
    <col min="7" max="7" width="68" customWidth="1"/>
  </cols>
  <sheetData>
    <row r="1" spans="1:9" s="2" customFormat="1" x14ac:dyDescent="0.3">
      <c r="B1" s="25" t="s">
        <v>0</v>
      </c>
    </row>
    <row r="2" spans="1:9" s="2" customFormat="1" x14ac:dyDescent="0.3">
      <c r="B2" s="25"/>
    </row>
    <row r="3" spans="1:9" s="3" customFormat="1" ht="8.25" customHeight="1" x14ac:dyDescent="0.3">
      <c r="A3" s="2"/>
      <c r="B3"/>
      <c r="C3"/>
      <c r="D3"/>
      <c r="E3"/>
    </row>
    <row r="4" spans="1:9" s="3" customFormat="1" x14ac:dyDescent="0.3">
      <c r="A4" s="2"/>
      <c r="B4"/>
      <c r="C4" s="24"/>
      <c r="F4" s="23"/>
    </row>
    <row r="5" spans="1:9" s="3" customFormat="1" x14ac:dyDescent="0.3">
      <c r="A5" s="2"/>
      <c r="B5"/>
      <c r="C5" s="24" t="s">
        <v>1</v>
      </c>
      <c r="F5" s="23"/>
    </row>
    <row r="6" spans="1:9" ht="16.5" customHeight="1" x14ac:dyDescent="0.3">
      <c r="C6" s="3"/>
      <c r="D6" s="3"/>
      <c r="E6" s="3"/>
      <c r="F6" s="23"/>
      <c r="G6" s="3"/>
    </row>
    <row r="7" spans="1:9" ht="45" customHeight="1" x14ac:dyDescent="0.3">
      <c r="C7" s="57" t="s">
        <v>2</v>
      </c>
      <c r="D7" s="57"/>
      <c r="E7" s="57"/>
      <c r="F7" s="57"/>
      <c r="G7" s="3"/>
      <c r="H7" s="12"/>
      <c r="I7" s="12"/>
    </row>
    <row r="8" spans="1:9" ht="18.75" customHeight="1" x14ac:dyDescent="0.3">
      <c r="C8" s="3"/>
      <c r="D8" s="3"/>
      <c r="E8" s="3"/>
      <c r="F8" s="23"/>
      <c r="G8" s="3"/>
      <c r="H8" s="12"/>
      <c r="I8" s="12"/>
    </row>
    <row r="9" spans="1:9" x14ac:dyDescent="0.3">
      <c r="C9" s="22" t="s">
        <v>3</v>
      </c>
      <c r="D9" s="47" t="s">
        <v>4</v>
      </c>
      <c r="E9" s="21" t="s">
        <v>4</v>
      </c>
      <c r="F9" s="21" t="s">
        <v>5</v>
      </c>
      <c r="G9" s="20"/>
      <c r="H9" s="12"/>
      <c r="I9" s="12"/>
    </row>
    <row r="10" spans="1:9" x14ac:dyDescent="0.3">
      <c r="C10" s="19"/>
      <c r="D10" s="48" t="s">
        <v>6</v>
      </c>
      <c r="E10" s="18" t="s">
        <v>7</v>
      </c>
      <c r="F10" s="18" t="s">
        <v>8</v>
      </c>
      <c r="G10" s="17" t="s">
        <v>9</v>
      </c>
      <c r="H10" s="12"/>
      <c r="I10" s="12"/>
    </row>
    <row r="11" spans="1:9" x14ac:dyDescent="0.3">
      <c r="C11" s="13" t="s">
        <v>10</v>
      </c>
      <c r="D11" s="49">
        <v>2005</v>
      </c>
      <c r="E11" s="69">
        <v>1595</v>
      </c>
      <c r="F11" s="35">
        <f>E11-D11</f>
        <v>-410</v>
      </c>
      <c r="G11" s="62" t="s">
        <v>27</v>
      </c>
      <c r="H11" s="12"/>
      <c r="I11" s="12"/>
    </row>
    <row r="12" spans="1:9" x14ac:dyDescent="0.3">
      <c r="C12" s="13" t="s">
        <v>11</v>
      </c>
      <c r="D12" s="49">
        <v>24060</v>
      </c>
      <c r="E12" s="69">
        <v>18623</v>
      </c>
      <c r="F12" s="35">
        <f>E12-D12</f>
        <v>-5437</v>
      </c>
      <c r="G12" s="16"/>
      <c r="H12" s="12"/>
      <c r="I12" s="12"/>
    </row>
    <row r="13" spans="1:9" x14ac:dyDescent="0.3">
      <c r="C13" s="15" t="s">
        <v>12</v>
      </c>
      <c r="D13" s="50">
        <v>15500</v>
      </c>
      <c r="E13" s="67">
        <v>14909</v>
      </c>
      <c r="F13" s="29">
        <f t="shared" ref="F13:F24" si="0">E13-D13</f>
        <v>-591</v>
      </c>
      <c r="G13" s="61" t="s">
        <v>27</v>
      </c>
      <c r="H13" s="12"/>
      <c r="I13" s="12"/>
    </row>
    <row r="14" spans="1:9" ht="16.5" customHeight="1" x14ac:dyDescent="0.3">
      <c r="C14" s="14" t="s">
        <v>13</v>
      </c>
      <c r="D14" s="63">
        <f>D12*(D13/12)</f>
        <v>31077500</v>
      </c>
      <c r="E14" s="65">
        <f>E13*E12/12</f>
        <v>23137525.583333332</v>
      </c>
      <c r="F14" s="64">
        <f t="shared" si="0"/>
        <v>-7939974.4166666679</v>
      </c>
      <c r="G14" s="9"/>
      <c r="H14" s="12"/>
      <c r="I14" s="12"/>
    </row>
    <row r="15" spans="1:9" x14ac:dyDescent="0.3">
      <c r="C15" s="13"/>
      <c r="D15" s="52"/>
      <c r="E15" s="31"/>
      <c r="F15" s="31"/>
      <c r="G15" s="8"/>
      <c r="H15" s="12"/>
      <c r="I15" s="12"/>
    </row>
    <row r="16" spans="1:9" x14ac:dyDescent="0.3">
      <c r="C16" s="15" t="s">
        <v>14</v>
      </c>
      <c r="D16" s="53">
        <v>0.06</v>
      </c>
      <c r="E16" s="68">
        <v>2.3E-2</v>
      </c>
      <c r="F16" s="26">
        <f>E16-D16</f>
        <v>-3.6999999999999998E-2</v>
      </c>
      <c r="G16" s="66" t="s">
        <v>28</v>
      </c>
      <c r="H16" s="12"/>
      <c r="I16" s="12"/>
    </row>
    <row r="17" spans="3:7" x14ac:dyDescent="0.3">
      <c r="C17" s="37" t="s">
        <v>15</v>
      </c>
      <c r="D17" s="51">
        <f>D14*D16</f>
        <v>1864650</v>
      </c>
      <c r="E17" s="30">
        <f>E14*E16</f>
        <v>532163.08841666661</v>
      </c>
      <c r="F17" s="30">
        <f t="shared" si="0"/>
        <v>-1332486.9115833333</v>
      </c>
      <c r="G17" s="11"/>
    </row>
    <row r="18" spans="3:7" x14ac:dyDescent="0.3">
      <c r="C18" s="27"/>
      <c r="D18" s="54"/>
      <c r="E18" s="28"/>
      <c r="F18" s="28"/>
      <c r="G18" s="11"/>
    </row>
    <row r="19" spans="3:7" x14ac:dyDescent="0.3">
      <c r="C19" s="13" t="s">
        <v>16</v>
      </c>
      <c r="D19" s="54">
        <v>745860</v>
      </c>
      <c r="E19" s="67">
        <v>212857</v>
      </c>
      <c r="F19" s="28">
        <f t="shared" si="0"/>
        <v>-533003</v>
      </c>
      <c r="G19" s="60" t="s">
        <v>26</v>
      </c>
    </row>
    <row r="20" spans="3:7" x14ac:dyDescent="0.3">
      <c r="C20" s="13" t="s">
        <v>17</v>
      </c>
      <c r="D20" s="54">
        <v>50000</v>
      </c>
      <c r="E20" s="67">
        <v>50000</v>
      </c>
      <c r="F20" s="28">
        <f t="shared" si="0"/>
        <v>0</v>
      </c>
      <c r="G20" s="9"/>
    </row>
    <row r="21" spans="3:7" x14ac:dyDescent="0.3">
      <c r="C21" s="15" t="s">
        <v>18</v>
      </c>
      <c r="D21" s="50">
        <v>1068790</v>
      </c>
      <c r="E21" s="29">
        <f>E17-SUM(E19:E20)</f>
        <v>269306.08841666661</v>
      </c>
      <c r="F21" s="29">
        <f t="shared" si="0"/>
        <v>-799483.91158333339</v>
      </c>
      <c r="G21" s="36"/>
    </row>
    <row r="22" spans="3:7" x14ac:dyDescent="0.3">
      <c r="C22" s="14" t="s">
        <v>19</v>
      </c>
      <c r="D22" s="51">
        <f>SUM(D19:D21)</f>
        <v>1864650</v>
      </c>
      <c r="E22" s="30">
        <f>SUM(E19:E21)</f>
        <v>532163.08841666661</v>
      </c>
      <c r="F22" s="30">
        <f t="shared" si="0"/>
        <v>-1332486.9115833333</v>
      </c>
      <c r="G22" s="9"/>
    </row>
    <row r="23" spans="3:7" x14ac:dyDescent="0.3">
      <c r="C23" s="15" t="s">
        <v>20</v>
      </c>
      <c r="D23" s="50">
        <f>D14-D22</f>
        <v>29212850</v>
      </c>
      <c r="E23" s="29">
        <f>E14-E22</f>
        <v>22605362.494916666</v>
      </c>
      <c r="F23" s="29">
        <f t="shared" si="0"/>
        <v>-6607487.5050833337</v>
      </c>
      <c r="G23" s="10"/>
    </row>
    <row r="24" spans="3:7" x14ac:dyDescent="0.3">
      <c r="C24" s="14" t="s">
        <v>21</v>
      </c>
      <c r="D24" s="51">
        <f>SUM(D22:D23)</f>
        <v>31077500</v>
      </c>
      <c r="E24" s="30">
        <f>SUM(E22:E23)</f>
        <v>23137525.583333332</v>
      </c>
      <c r="F24" s="30">
        <f t="shared" si="0"/>
        <v>-7939974.4166666679</v>
      </c>
      <c r="G24" s="9"/>
    </row>
    <row r="25" spans="3:7" x14ac:dyDescent="0.3">
      <c r="C25" s="13"/>
      <c r="D25" s="52"/>
      <c r="E25" s="31"/>
      <c r="F25" s="31"/>
      <c r="G25" s="8"/>
    </row>
    <row r="26" spans="3:7" x14ac:dyDescent="0.3">
      <c r="C26" s="38" t="s">
        <v>22</v>
      </c>
      <c r="D26" s="55">
        <f>IFERROR((D24-D21-D20)/D24,"")</f>
        <v>0.96399999999999997</v>
      </c>
      <c r="E26" s="32">
        <f>IFERROR((E24-E21-E20)/E24,"")</f>
        <v>0.9861996440688251</v>
      </c>
      <c r="F26" s="44">
        <f>IFERROR(E26-D26,"")</f>
        <v>2.2199644068825131E-2</v>
      </c>
      <c r="G26" s="7"/>
    </row>
    <row r="27" spans="3:7" x14ac:dyDescent="0.3">
      <c r="C27" s="38" t="s">
        <v>23</v>
      </c>
      <c r="D27" s="55">
        <f>IFERROR(D20/D24,"")</f>
        <v>1.6088810232483307E-3</v>
      </c>
      <c r="E27" s="32">
        <f>IFERROR(E20/E24,"")</f>
        <v>2.160991667839215E-3</v>
      </c>
      <c r="F27" s="44">
        <f>IFERROR(E27-D27,"")</f>
        <v>5.5211064459088433E-4</v>
      </c>
      <c r="G27" s="6"/>
    </row>
    <row r="28" spans="3:7" x14ac:dyDescent="0.3">
      <c r="C28" s="39" t="s">
        <v>24</v>
      </c>
      <c r="D28" s="56">
        <f>IFERROR(D21/D24,"")</f>
        <v>3.4391118976751671E-2</v>
      </c>
      <c r="E28" s="33">
        <f>IFERROR(E21/E24,"")</f>
        <v>1.1639364263335748E-2</v>
      </c>
      <c r="F28" s="45">
        <f>IFERROR(E28-D28,"")</f>
        <v>-2.2751754713415923E-2</v>
      </c>
      <c r="G28" s="5"/>
    </row>
    <row r="29" spans="3:7" ht="9.75" customHeight="1" x14ac:dyDescent="0.3">
      <c r="C29" s="3"/>
      <c r="D29" s="3"/>
      <c r="E29" s="3"/>
      <c r="F29" s="4"/>
      <c r="G29" s="3"/>
    </row>
    <row r="30" spans="3:7" x14ac:dyDescent="0.3">
      <c r="C30" s="46" t="s">
        <v>25</v>
      </c>
      <c r="D30" s="40"/>
      <c r="E30" s="41"/>
      <c r="F30" s="34">
        <f>E30-D30</f>
        <v>0</v>
      </c>
      <c r="G30" s="43"/>
    </row>
    <row r="31" spans="3:7" ht="16.5" customHeight="1" x14ac:dyDescent="0.3">
      <c r="C31" s="3"/>
      <c r="D31" s="3"/>
      <c r="E31" s="3"/>
      <c r="F31" s="3"/>
      <c r="G31" s="3"/>
    </row>
    <row r="32" spans="3:7" x14ac:dyDescent="0.3">
      <c r="C32" s="3"/>
      <c r="D32" s="58"/>
      <c r="E32" s="58"/>
      <c r="F32" s="58"/>
      <c r="G32" s="3"/>
    </row>
    <row r="33" spans="3:7" x14ac:dyDescent="0.3">
      <c r="C33" s="42"/>
      <c r="D33" s="3"/>
      <c r="E33" s="3"/>
      <c r="F33" s="3"/>
      <c r="G33" s="3"/>
    </row>
    <row r="34" spans="3:7" x14ac:dyDescent="0.3">
      <c r="C34" s="42"/>
      <c r="D34" s="3"/>
      <c r="E34" s="3"/>
      <c r="F34" s="3"/>
      <c r="G34" s="3"/>
    </row>
    <row r="35" spans="3:7" x14ac:dyDescent="0.3">
      <c r="D35" s="59"/>
    </row>
    <row r="37" spans="3:7" ht="16.5" customHeight="1" x14ac:dyDescent="0.3"/>
    <row r="38" spans="3:7" ht="16.5" customHeight="1" x14ac:dyDescent="0.3"/>
    <row r="39" spans="3:7" ht="16.5" customHeight="1" x14ac:dyDescent="0.3"/>
    <row r="40" spans="3:7" ht="16.5" customHeight="1" x14ac:dyDescent="0.3"/>
    <row r="41" spans="3:7" ht="16.5" customHeight="1" x14ac:dyDescent="0.3"/>
    <row r="42" spans="3:7" ht="16.5" customHeight="1" x14ac:dyDescent="0.3"/>
    <row r="43" spans="3:7" ht="16.5" customHeight="1" x14ac:dyDescent="0.3"/>
    <row r="44" spans="3:7" ht="16.5" customHeight="1" x14ac:dyDescent="0.3"/>
    <row r="45" spans="3:7" ht="16.5" customHeight="1" x14ac:dyDescent="0.3"/>
    <row r="46" spans="3:7" ht="16.5" customHeight="1" x14ac:dyDescent="0.3"/>
    <row r="47" spans="3:7" ht="16.5" customHeight="1" x14ac:dyDescent="0.3"/>
    <row r="48" spans="3:7" ht="16.5" customHeight="1" x14ac:dyDescent="0.3"/>
    <row r="49" ht="16.5" customHeight="1" x14ac:dyDescent="0.3"/>
    <row r="50" ht="16.5" customHeight="1" x14ac:dyDescent="0.3"/>
    <row r="51" ht="16.5" customHeight="1" x14ac:dyDescent="0.3"/>
    <row r="52" ht="16.5" customHeight="1" x14ac:dyDescent="0.3"/>
    <row r="53" ht="16.5" customHeight="1" x14ac:dyDescent="0.3"/>
    <row r="54" ht="16.5" customHeight="1" x14ac:dyDescent="0.3"/>
    <row r="55" ht="16.5" customHeight="1" x14ac:dyDescent="0.3"/>
    <row r="56" ht="16.5" customHeight="1" x14ac:dyDescent="0.3"/>
    <row r="57" ht="16.5" customHeight="1" x14ac:dyDescent="0.3"/>
    <row r="58" ht="16.5" customHeight="1" x14ac:dyDescent="0.3"/>
    <row r="59" ht="16.5" customHeight="1" x14ac:dyDescent="0.3"/>
    <row r="60" ht="16.5" customHeight="1" x14ac:dyDescent="0.3"/>
    <row r="61" ht="16.5" customHeight="1" x14ac:dyDescent="0.3"/>
    <row r="62" ht="16.5" customHeight="1" x14ac:dyDescent="0.3"/>
    <row r="63" ht="16.5" customHeight="1" x14ac:dyDescent="0.3"/>
    <row r="64" ht="16.5" customHeight="1" x14ac:dyDescent="0.3"/>
    <row r="65" ht="16.5" customHeight="1" x14ac:dyDescent="0.3"/>
    <row r="66" ht="16.5" customHeight="1" x14ac:dyDescent="0.3"/>
    <row r="67" ht="16.5" customHeight="1" x14ac:dyDescent="0.3"/>
    <row r="68" ht="16.5" customHeight="1" x14ac:dyDescent="0.3"/>
    <row r="69" ht="16.5" customHeight="1" x14ac:dyDescent="0.3"/>
    <row r="70" ht="16.5" customHeight="1" x14ac:dyDescent="0.3"/>
    <row r="71" ht="16.5" customHeight="1" x14ac:dyDescent="0.3"/>
    <row r="72" ht="16.5" customHeight="1" x14ac:dyDescent="0.3"/>
    <row r="73" ht="16.5" customHeight="1" x14ac:dyDescent="0.3"/>
    <row r="74" ht="16.5" customHeight="1" x14ac:dyDescent="0.3"/>
    <row r="75" ht="16.5" customHeight="1" x14ac:dyDescent="0.3"/>
    <row r="76" ht="16.5" customHeight="1" x14ac:dyDescent="0.3"/>
    <row r="77" ht="16.5" customHeight="1" x14ac:dyDescent="0.3"/>
    <row r="78" ht="16.5" customHeight="1" x14ac:dyDescent="0.3"/>
    <row r="79" ht="16.5" customHeight="1" x14ac:dyDescent="0.3"/>
    <row r="80" ht="16.5" customHeight="1" x14ac:dyDescent="0.3"/>
    <row r="81" ht="16.5" customHeight="1" x14ac:dyDescent="0.3"/>
    <row r="82" ht="16.5" customHeight="1" x14ac:dyDescent="0.3"/>
    <row r="83" ht="16.5" customHeight="1" x14ac:dyDescent="0.3"/>
    <row r="84" ht="16.5" customHeight="1" x14ac:dyDescent="0.3"/>
    <row r="85" ht="16.5" customHeight="1" x14ac:dyDescent="0.3"/>
    <row r="86" ht="16.5" customHeight="1" x14ac:dyDescent="0.3"/>
    <row r="87" ht="16.5" customHeight="1" x14ac:dyDescent="0.3"/>
    <row r="88" ht="16.5" customHeight="1" x14ac:dyDescent="0.3"/>
    <row r="89" ht="16.5" customHeight="1" x14ac:dyDescent="0.3"/>
    <row r="90" ht="16.5" customHeight="1" x14ac:dyDescent="0.3"/>
    <row r="91" ht="16.5" customHeight="1" x14ac:dyDescent="0.3"/>
    <row r="92" ht="16.5" customHeight="1" x14ac:dyDescent="0.3"/>
    <row r="93" ht="16.5" customHeight="1" x14ac:dyDescent="0.3"/>
    <row r="94" ht="16.5" customHeight="1" x14ac:dyDescent="0.3"/>
    <row r="95" ht="16.5" customHeight="1" x14ac:dyDescent="0.3"/>
    <row r="96" ht="16.5" customHeight="1" x14ac:dyDescent="0.3"/>
    <row r="97" ht="16.5" customHeight="1" x14ac:dyDescent="0.3"/>
    <row r="98" ht="16.5" customHeight="1" x14ac:dyDescent="0.3"/>
    <row r="99" ht="16.5" customHeight="1" x14ac:dyDescent="0.3"/>
    <row r="100" ht="16.5" customHeight="1" x14ac:dyDescent="0.3"/>
    <row r="101" ht="16.5" customHeight="1" x14ac:dyDescent="0.3"/>
    <row r="102" ht="16.5" customHeight="1" x14ac:dyDescent="0.3"/>
    <row r="103" ht="16.5" customHeight="1" x14ac:dyDescent="0.3"/>
  </sheetData>
  <mergeCells count="2">
    <mergeCell ref="C7:F7"/>
    <mergeCell ref="D32:F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8dbc17e-cec9-4211-a89f-0bf74a616302" xsi:nil="true"/>
    <lcf76f155ced4ddcb4097134ff3c332f xmlns="2819d22d-c924-42b3-954a-d3b43813cc6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7" ma:contentTypeDescription="Create a new document." ma:contentTypeScope="" ma:versionID="d175c38aaee3ac6428a490f41afbe164">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a5b784b79ee7d46f29d38b4b483c1c3b"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b405ef0-1b2e-414d-886f-c62305e7680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61913b-1a94-4df5-bbf5-603f3215decd}" ma:internalName="TaxCatchAll" ma:showField="CatchAllData" ma:web="18dbc17e-cec9-4211-a89f-0bf74a6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9ED69D-3569-417C-88FF-C12C823A28B5}">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purl.org/dc/elements/1.1/"/>
    <ds:schemaRef ds:uri="18dbc17e-cec9-4211-a89f-0bf74a616302"/>
    <ds:schemaRef ds:uri="http://schemas.microsoft.com/office/infopath/2007/PartnerControls"/>
    <ds:schemaRef ds:uri="2819d22d-c924-42b3-954a-d3b43813cc67"/>
    <ds:schemaRef ds:uri="http://www.w3.org/XML/1998/namespace"/>
  </ds:schemaRefs>
</ds:datastoreItem>
</file>

<file path=customXml/itemProps2.xml><?xml version="1.0" encoding="utf-8"?>
<ds:datastoreItem xmlns:ds="http://schemas.openxmlformats.org/officeDocument/2006/customXml" ds:itemID="{D325B7A7-B401-42EF-BB6A-E88E3A821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7C571-7D6D-493A-936D-55629E6E30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Sawyer, Michelle</dc:creator>
  <cp:keywords/>
  <dc:description/>
  <cp:lastModifiedBy>Tom Long</cp:lastModifiedBy>
  <cp:revision/>
  <dcterms:created xsi:type="dcterms:W3CDTF">2023-12-28T15:08:09Z</dcterms:created>
  <dcterms:modified xsi:type="dcterms:W3CDTF">2024-03-29T15:30:51Z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y fmtid="{D5CDD505-2E9C-101B-9397-08002B2CF9AE}" pid="3" name="MediaServiceImageTags">
    <vt:lpwstr/>
  </property>
</Properties>
</file>