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/>
  <xr:revisionPtr revIDLastSave="0" documentId="13_ncr:1_{C4B4894B-E933-447B-82CA-5F01D373041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2- Balance Sheet" sheetId="2" r:id="rId1"/>
    <sheet name="A1- Income Statement" sheetId="3" r:id="rId2"/>
    <sheet name="A3- Cash Flow" sheetId="4" r:id="rId3"/>
    <sheet name="A4- Staffing FTE" sheetId="5" r:id="rId4"/>
    <sheet name="A4- Staffing $$" sheetId="6" r:id="rId5"/>
    <sheet name="6.6 HOSPITAL PARTICIPATION" sheetId="9" r:id="rId6"/>
  </sheets>
  <externalReferences>
    <externalReference r:id="rId7"/>
  </externalReferences>
  <definedNames>
    <definedName name="_xlnm.Print_Area" localSheetId="0">'A2- Balance Sheet'!$A$1:$B$49</definedName>
    <definedName name="_xlnm.Print_Titles" localSheetId="1">'A1- Income Statement'!$1:$2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9" l="1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28" i="9"/>
  <c r="Q27" i="9"/>
  <c r="P27" i="9"/>
  <c r="P26" i="9" s="1"/>
  <c r="O27" i="9"/>
  <c r="N27" i="9"/>
  <c r="M27" i="9"/>
  <c r="L27" i="9"/>
  <c r="K27" i="9"/>
  <c r="J27" i="9"/>
  <c r="I27" i="9"/>
  <c r="I26" i="9" s="1"/>
  <c r="H27" i="9"/>
  <c r="H26" i="9" s="1"/>
  <c r="G27" i="9"/>
  <c r="F27" i="9"/>
  <c r="E27" i="9"/>
  <c r="D27" i="9"/>
  <c r="C27" i="9"/>
  <c r="B27" i="9"/>
  <c r="A27" i="9"/>
  <c r="Q26" i="9"/>
  <c r="A26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25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24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23" i="9"/>
  <c r="A22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21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20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19" i="9"/>
  <c r="A18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17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16" i="9"/>
  <c r="Q15" i="9"/>
  <c r="P15" i="9"/>
  <c r="O15" i="9"/>
  <c r="N15" i="9"/>
  <c r="N14" i="9" s="1"/>
  <c r="M15" i="9"/>
  <c r="L15" i="9"/>
  <c r="K15" i="9"/>
  <c r="J15" i="9"/>
  <c r="I15" i="9"/>
  <c r="H15" i="9"/>
  <c r="G15" i="9"/>
  <c r="F15" i="9"/>
  <c r="E15" i="9"/>
  <c r="D15" i="9"/>
  <c r="C15" i="9"/>
  <c r="B15" i="9"/>
  <c r="A15" i="9"/>
  <c r="A14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13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12" i="9"/>
  <c r="Q11" i="9"/>
  <c r="P11" i="9"/>
  <c r="O11" i="9"/>
  <c r="N11" i="9"/>
  <c r="M11" i="9"/>
  <c r="L11" i="9"/>
  <c r="K11" i="9"/>
  <c r="K10" i="9" s="1"/>
  <c r="J11" i="9"/>
  <c r="I11" i="9"/>
  <c r="H11" i="9"/>
  <c r="G11" i="9"/>
  <c r="F11" i="9"/>
  <c r="E11" i="9"/>
  <c r="D11" i="9"/>
  <c r="C11" i="9"/>
  <c r="B11" i="9"/>
  <c r="A11" i="9"/>
  <c r="A10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9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8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7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6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5" i="9"/>
  <c r="A4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B3" i="9"/>
  <c r="D26" i="9" l="1"/>
  <c r="L26" i="9"/>
  <c r="H14" i="9"/>
  <c r="P4" i="9"/>
  <c r="G18" i="9"/>
  <c r="I22" i="9"/>
  <c r="E26" i="9"/>
  <c r="M26" i="9"/>
  <c r="O4" i="9"/>
  <c r="G4" i="9"/>
  <c r="M22" i="9"/>
  <c r="O26" i="9"/>
  <c r="H4" i="9"/>
  <c r="H22" i="9"/>
  <c r="P22" i="9"/>
  <c r="P29" i="9" s="1"/>
  <c r="B26" i="9"/>
  <c r="J26" i="9"/>
  <c r="O18" i="9"/>
  <c r="I10" i="9"/>
  <c r="Q10" i="9"/>
  <c r="D14" i="9"/>
  <c r="L14" i="9"/>
  <c r="C22" i="9"/>
  <c r="K22" i="9"/>
  <c r="Q22" i="9"/>
  <c r="B10" i="9"/>
  <c r="J10" i="9"/>
  <c r="D22" i="9"/>
  <c r="L22" i="9"/>
  <c r="C18" i="9"/>
  <c r="K18" i="9"/>
  <c r="P14" i="9"/>
  <c r="C10" i="9"/>
  <c r="E4" i="9"/>
  <c r="M4" i="9"/>
  <c r="E18" i="9"/>
  <c r="M18" i="9"/>
  <c r="C14" i="9"/>
  <c r="G14" i="9"/>
  <c r="K14" i="9"/>
  <c r="O14" i="9"/>
  <c r="G26" i="9"/>
  <c r="F4" i="9"/>
  <c r="N4" i="9"/>
  <c r="M14" i="9"/>
  <c r="D18" i="9"/>
  <c r="H18" i="9"/>
  <c r="L18" i="9"/>
  <c r="P18" i="9"/>
  <c r="E22" i="9"/>
  <c r="D4" i="9"/>
  <c r="L4" i="9"/>
  <c r="C4" i="9"/>
  <c r="K4" i="9"/>
  <c r="I4" i="9"/>
  <c r="Q4" i="9"/>
  <c r="B14" i="9"/>
  <c r="F14" i="9"/>
  <c r="J14" i="9"/>
  <c r="E14" i="9"/>
  <c r="I14" i="9"/>
  <c r="Q14" i="9"/>
  <c r="B18" i="9"/>
  <c r="J18" i="9"/>
  <c r="I18" i="9"/>
  <c r="Q18" i="9"/>
  <c r="G22" i="9"/>
  <c r="O22" i="9"/>
  <c r="F22" i="9"/>
  <c r="N22" i="9"/>
  <c r="C26" i="9"/>
  <c r="F26" i="9"/>
  <c r="K26" i="9"/>
  <c r="N26" i="9"/>
  <c r="H10" i="9"/>
  <c r="P10" i="9"/>
  <c r="D10" i="9"/>
  <c r="L10" i="9"/>
  <c r="B22" i="9"/>
  <c r="J22" i="9"/>
  <c r="F18" i="9"/>
  <c r="N18" i="9"/>
  <c r="B4" i="9"/>
  <c r="J4" i="9"/>
  <c r="G10" i="9"/>
  <c r="O10" i="9"/>
  <c r="F10" i="9"/>
  <c r="N10" i="9"/>
  <c r="E10" i="9"/>
  <c r="M10" i="9"/>
  <c r="K29" i="9" l="1"/>
  <c r="H29" i="9"/>
  <c r="G29" i="9"/>
  <c r="C29" i="9"/>
  <c r="D29" i="9"/>
  <c r="E29" i="9"/>
  <c r="I29" i="9"/>
  <c r="B29" i="9"/>
  <c r="Q29" i="9"/>
  <c r="M29" i="9"/>
  <c r="O29" i="9"/>
  <c r="L29" i="9"/>
  <c r="N29" i="9"/>
  <c r="F29" i="9"/>
  <c r="J29" i="9"/>
</calcChain>
</file>

<file path=xl/sharedStrings.xml><?xml version="1.0" encoding="utf-8"?>
<sst xmlns="http://schemas.openxmlformats.org/spreadsheetml/2006/main" count="300" uniqueCount="238">
  <si>
    <t xml:space="preserve">Accounts    </t>
  </si>
  <si>
    <t>FY2024</t>
  </si>
  <si>
    <t>Assets</t>
  </si>
  <si>
    <t xml:space="preserve">  Current Assets</t>
  </si>
  <si>
    <t xml:space="preserve">    Cash, Investments &amp; Reserves</t>
  </si>
  <si>
    <t xml:space="preserve">      Cash</t>
  </si>
  <si>
    <t xml:space="preserve">      Restricted Cash</t>
  </si>
  <si>
    <t xml:space="preserve">      Total</t>
  </si>
  <si>
    <t xml:space="preserve">    Accounts Receivable - Total</t>
  </si>
  <si>
    <t xml:space="preserve">      Accounts Receivable</t>
  </si>
  <si>
    <t xml:space="preserve">      Accounts Receivable from Participants - Contract Risk Settlement</t>
  </si>
  <si>
    <t xml:space="preserve">      Accounts Receivable from Payers - Contract Risk Settlement</t>
  </si>
  <si>
    <t xml:space="preserve">    Prepaid Expenses</t>
  </si>
  <si>
    <t xml:space="preserve">    Other Current Assets</t>
  </si>
  <si>
    <t xml:space="preserve">    Total</t>
  </si>
  <si>
    <t xml:space="preserve">  PPE</t>
  </si>
  <si>
    <t xml:space="preserve">  Long Term Assets</t>
  </si>
  <si>
    <t xml:space="preserve">  Other Assets</t>
  </si>
  <si>
    <t xml:space="preserve">  Total</t>
  </si>
  <si>
    <t>Liabilities and Equities</t>
  </si>
  <si>
    <t xml:space="preserve">  Liabilities</t>
  </si>
  <si>
    <t xml:space="preserve">    Current Liabilities</t>
  </si>
  <si>
    <t xml:space="preserve">      Accrued Expenses/NW Payable</t>
  </si>
  <si>
    <t xml:space="preserve">      Accounts Payable to Participants, Contract Risk Settlement</t>
  </si>
  <si>
    <t xml:space="preserve">      Accounts Payable to Payers, Contract Risk Settlement</t>
  </si>
  <si>
    <t xml:space="preserve">      Unearned Revenue</t>
  </si>
  <si>
    <t xml:space="preserve">      Due to UVMMC</t>
  </si>
  <si>
    <t xml:space="preserve">      Due to DHH</t>
  </si>
  <si>
    <t xml:space="preserve">      Due to Other</t>
  </si>
  <si>
    <t xml:space="preserve">      Deferred Revenue</t>
  </si>
  <si>
    <t xml:space="preserve">      Accrued Expenses</t>
  </si>
  <si>
    <t xml:space="preserve">      Designated Risk Reserve Fund Balance</t>
  </si>
  <si>
    <t xml:space="preserve">      Debt</t>
  </si>
  <si>
    <t xml:space="preserve">      Other Current Liabilities</t>
  </si>
  <si>
    <t xml:space="preserve">    Long Term Liabilities</t>
  </si>
  <si>
    <t xml:space="preserve">    Other Non-Current Liabilities</t>
  </si>
  <si>
    <t xml:space="preserve">  Equity</t>
  </si>
  <si>
    <t xml:space="preserve">    Retained Earnings</t>
  </si>
  <si>
    <t xml:space="preserve">    Capital Contributions</t>
  </si>
  <si>
    <t xml:space="preserve">    OneCare Net Assets</t>
  </si>
  <si>
    <t>Check:</t>
  </si>
  <si>
    <t>Notes:</t>
  </si>
  <si>
    <t>Sep 19, 2023 4:55:55 PM EST</t>
  </si>
  <si>
    <t>Accounts</t>
  </si>
  <si>
    <t>Income</t>
  </si>
  <si>
    <t xml:space="preserve">  Program Target Revenue</t>
  </si>
  <si>
    <t xml:space="preserve">    Medicare Modified Next Gen - Basic</t>
  </si>
  <si>
    <t xml:space="preserve">    Medicare Modified Next Gen - Added</t>
  </si>
  <si>
    <t xml:space="preserve">    Medicaid Next Generation Year 2</t>
  </si>
  <si>
    <t xml:space="preserve">    Medicaid Next Generation Expanded</t>
  </si>
  <si>
    <t xml:space="preserve">    BCBSVT - QHP Program</t>
  </si>
  <si>
    <t xml:space="preserve">    BCBSVT - Primary</t>
  </si>
  <si>
    <t xml:space="preserve">    BCBSVT QHP - PHM</t>
  </si>
  <si>
    <t xml:space="preserve">    Self-Funded Programs</t>
  </si>
  <si>
    <t xml:space="preserve">    Self-Funded PHM Revenue</t>
  </si>
  <si>
    <t xml:space="preserve">    MVP Program</t>
  </si>
  <si>
    <t xml:space="preserve">    MVP QHP - PHM</t>
  </si>
  <si>
    <t xml:space="preserve">    MVP QHP - Other</t>
  </si>
  <si>
    <t xml:space="preserve">    Medicaid Global Payment Program</t>
  </si>
  <si>
    <t xml:space="preserve">    Other</t>
  </si>
  <si>
    <t xml:space="preserve">    BCBSVT Primary Non-Risk Revenue</t>
  </si>
  <si>
    <t xml:space="preserve">  Payer Program Support Revenue</t>
  </si>
  <si>
    <t xml:space="preserve">    VHCIP</t>
  </si>
  <si>
    <t xml:space="preserve">    VMNG PMPM General Revenue</t>
  </si>
  <si>
    <t xml:space="preserve">    VMNG PHM Program Pilot - Complex CC</t>
  </si>
  <si>
    <t xml:space="preserve">    BCBSVT - QHP Program Reform Pilot Support</t>
  </si>
  <si>
    <t xml:space="preserve">    DSR</t>
  </si>
  <si>
    <t xml:space="preserve">    Self-Funded Programs Revenue</t>
  </si>
  <si>
    <t xml:space="preserve">    Primary Prevention Revenue</t>
  </si>
  <si>
    <t xml:space="preserve">    Medicaid Admin-Traditional</t>
  </si>
  <si>
    <t xml:space="preserve">      Medicaid Admin-Traditional (Non-GAAP Only)</t>
  </si>
  <si>
    <t xml:space="preserve">      Medicaid Admin -Traditional (GAAP Only)</t>
  </si>
  <si>
    <t xml:space="preserve">    Medicaid Admin-Expanded</t>
  </si>
  <si>
    <t xml:space="preserve">      Medicaid Admin-Expanded (Non-GAAP)</t>
  </si>
  <si>
    <t xml:space="preserve">      Medicaid Admin-Expanded (GAAP)</t>
  </si>
  <si>
    <t xml:space="preserve">    OUD Investment Revenue</t>
  </si>
  <si>
    <t xml:space="preserve">    UVMMC Self-Funded Pilot Revenue</t>
  </si>
  <si>
    <t xml:space="preserve">    CMMI Revenue</t>
  </si>
  <si>
    <t xml:space="preserve">    Value Based Incentive Fund</t>
  </si>
  <si>
    <t xml:space="preserve">      Medicaid VBIF</t>
  </si>
  <si>
    <t xml:space="preserve">      Other VBIF</t>
  </si>
  <si>
    <t xml:space="preserve">    MVP QHP - PMPM</t>
  </si>
  <si>
    <t xml:space="preserve">    MVP QHP - Care Coordination Program</t>
  </si>
  <si>
    <t xml:space="preserve">    Fixed Prospective Payments / CPR Revenue</t>
  </si>
  <si>
    <t xml:space="preserve">    Payment Reform Support Payments</t>
  </si>
  <si>
    <t xml:space="preserve">    BCBSVT Primary PHM Pilot - Risk</t>
  </si>
  <si>
    <t xml:space="preserve">    BCBSVT Primary PHM Pilot - NonRisk</t>
  </si>
  <si>
    <t xml:space="preserve">    Medicaid Blended</t>
  </si>
  <si>
    <t xml:space="preserve">  State Support</t>
  </si>
  <si>
    <t xml:space="preserve">    Informatics Infrastructure Support</t>
  </si>
  <si>
    <t xml:space="preserve">    Health Care Reform Investments</t>
  </si>
  <si>
    <t xml:space="preserve">  Grant Revenue</t>
  </si>
  <si>
    <t xml:space="preserve">    Robert Wood Johnson Foundation</t>
  </si>
  <si>
    <t xml:space="preserve">    Other Grants</t>
  </si>
  <si>
    <t xml:space="preserve">  MSO Revenues</t>
  </si>
  <si>
    <t xml:space="preserve">    Adirondack ACO Revenues</t>
  </si>
  <si>
    <t xml:space="preserve">    CIGNA Revenues</t>
  </si>
  <si>
    <t xml:space="preserve">    Other MSO</t>
  </si>
  <si>
    <t xml:space="preserve">  Other Revenue</t>
  </si>
  <si>
    <t xml:space="preserve">    Member Contributions</t>
  </si>
  <si>
    <t xml:space="preserve">    Hospital Participation Fee</t>
  </si>
  <si>
    <t xml:space="preserve">    Deferred Participation fees</t>
  </si>
  <si>
    <t xml:space="preserve">    Bad Debt</t>
  </si>
  <si>
    <t xml:space="preserve">    Due to DVHA from Hospitals</t>
  </si>
  <si>
    <t xml:space="preserve">    Other Revenue</t>
  </si>
  <si>
    <t xml:space="preserve">    UVMMC Funding</t>
  </si>
  <si>
    <t xml:space="preserve">    DHH Funding</t>
  </si>
  <si>
    <t xml:space="preserve">    Misc. Income</t>
  </si>
  <si>
    <t xml:space="preserve">    VBIF Reinvestment</t>
  </si>
  <si>
    <t xml:space="preserve">    Settlement Income</t>
  </si>
  <si>
    <t xml:space="preserve">    Unsecured Funding</t>
  </si>
  <si>
    <t xml:space="preserve">    Fixed Payment Allocation</t>
  </si>
  <si>
    <t xml:space="preserve">  Revenue Budget Data from Cube</t>
  </si>
  <si>
    <t>DNU</t>
  </si>
  <si>
    <t>Gross Margin</t>
  </si>
  <si>
    <t>Gross Margin %</t>
  </si>
  <si>
    <t>Total Expenses</t>
  </si>
  <si>
    <t xml:space="preserve">  Expenses</t>
  </si>
  <si>
    <t xml:space="preserve">    External Health Spend</t>
  </si>
  <si>
    <t xml:space="preserve">    OneCare Hospital Payments</t>
  </si>
  <si>
    <t xml:space="preserve">    Expected Spending Under (Over) Claims Target</t>
  </si>
  <si>
    <t xml:space="preserve">    Other Expenses</t>
  </si>
  <si>
    <t xml:space="preserve">  PHM/Payment Reform Programs</t>
  </si>
  <si>
    <t xml:space="preserve">    FPP</t>
  </si>
  <si>
    <t xml:space="preserve">    Population Health Mgmt Pymt</t>
  </si>
  <si>
    <t xml:space="preserve">    Basic OCV PMPM</t>
  </si>
  <si>
    <t xml:space="preserve">    Complex Care Coordination Program</t>
  </si>
  <si>
    <t xml:space="preserve">    Value-Based Incentive Fund</t>
  </si>
  <si>
    <t xml:space="preserve">    Comprehensive Payment Reform Program</t>
  </si>
  <si>
    <t xml:space="preserve">      Comprehensive Payment Reform Program (non-GAAP)</t>
  </si>
  <si>
    <t xml:space="preserve">      Comprehensive Payment Reform Program (GAAP)</t>
  </si>
  <si>
    <t xml:space="preserve">    Program Match</t>
  </si>
  <si>
    <t xml:space="preserve">    Amplify Grants</t>
  </si>
  <si>
    <t xml:space="preserve">    DULCE</t>
  </si>
  <si>
    <t xml:space="preserve">    Longitudinal Care</t>
  </si>
  <si>
    <t xml:space="preserve">    Chronic Kidney Disease</t>
  </si>
  <si>
    <t xml:space="preserve">    Mental Health Initiatives</t>
  </si>
  <si>
    <t xml:space="preserve">    Innovation Fund</t>
  </si>
  <si>
    <t xml:space="preserve">    RCRs</t>
  </si>
  <si>
    <t xml:space="preserve">    PCMH Legacy Payments</t>
  </si>
  <si>
    <t xml:space="preserve">      PCMH Legacy Payment (non-GAAP)</t>
  </si>
  <si>
    <t xml:space="preserve">      PCMH Legacy Payment (GAAP)</t>
  </si>
  <si>
    <t xml:space="preserve">    CHT Block Payment</t>
  </si>
  <si>
    <t xml:space="preserve">      CHT Block Payment (non-GAAP)</t>
  </si>
  <si>
    <t xml:space="preserve">      CHT Block Payment (GAAP)</t>
  </si>
  <si>
    <t xml:space="preserve">    Due to DVHA from OCV</t>
  </si>
  <si>
    <t xml:space="preserve">    Primary Care Case Management</t>
  </si>
  <si>
    <t xml:space="preserve">    Community Program Investments</t>
  </si>
  <si>
    <t xml:space="preserve">    CHT Funding Risk Communities</t>
  </si>
  <si>
    <t xml:space="preserve">    SASH Funding Risk Communities</t>
  </si>
  <si>
    <t xml:space="preserve">    PCP Payments Risk Communities</t>
  </si>
  <si>
    <t xml:space="preserve">    BCBSVT Primary</t>
  </si>
  <si>
    <t xml:space="preserve">    PCP Engagement Medicaid Expanded</t>
  </si>
  <si>
    <t xml:space="preserve">    PCP Engagement BCBSVT Primary</t>
  </si>
  <si>
    <t xml:space="preserve">    VBIF Reinvestment Expense</t>
  </si>
  <si>
    <t xml:space="preserve">    PCHP Program Initiative</t>
  </si>
  <si>
    <t xml:space="preserve">    Howard Center SASH</t>
  </si>
  <si>
    <t xml:space="preserve">    Settlement Expense</t>
  </si>
  <si>
    <t xml:space="preserve">    PHM Base Payment</t>
  </si>
  <si>
    <t xml:space="preserve">      PHM Base Payment (Non-GAAP Only)</t>
  </si>
  <si>
    <t xml:space="preserve">      PHM Base Payment (GAAP Only)</t>
  </si>
  <si>
    <t xml:space="preserve">    PHM Bonus Potential</t>
  </si>
  <si>
    <t xml:space="preserve">      PHM Bonus (GAAP)</t>
  </si>
  <si>
    <t xml:space="preserve">      PHM Bonus (Non-GAAP Only)</t>
  </si>
  <si>
    <t xml:space="preserve">    Specialist Funding</t>
  </si>
  <si>
    <t xml:space="preserve">    SNF Support</t>
  </si>
  <si>
    <t xml:space="preserve">    Waiver Implementation Funding</t>
  </si>
  <si>
    <t xml:space="preserve">  Operational Expenses</t>
  </si>
  <si>
    <t xml:space="preserve">    Salaries &amp; Benefits</t>
  </si>
  <si>
    <t xml:space="preserve">    Contracted Services</t>
  </si>
  <si>
    <t xml:space="preserve">    Software</t>
  </si>
  <si>
    <t xml:space="preserve">    Insurance</t>
  </si>
  <si>
    <t xml:space="preserve">    Supplies</t>
  </si>
  <si>
    <t xml:space="preserve">    Travel</t>
  </si>
  <si>
    <t xml:space="preserve">    Occupancy</t>
  </si>
  <si>
    <t xml:space="preserve">    Purchased Services</t>
  </si>
  <si>
    <t xml:space="preserve">    General Office Expenses</t>
  </si>
  <si>
    <t xml:space="preserve">    Reinsurance Risk Protection</t>
  </si>
  <si>
    <t xml:space="preserve">    Interest Expense</t>
  </si>
  <si>
    <t xml:space="preserve">    Depreciation/Amortization</t>
  </si>
  <si>
    <t xml:space="preserve">  Expense Budget Data from Cube</t>
  </si>
  <si>
    <t>Net Income</t>
  </si>
  <si>
    <t>Net Income %</t>
  </si>
  <si>
    <t>EBITDA</t>
  </si>
  <si>
    <t>EBITDA %</t>
  </si>
  <si>
    <t>Sep 19, 2023 4:56:39 PM EST</t>
  </si>
  <si>
    <t>Cash Flow</t>
  </si>
  <si>
    <t>Total Adjustments</t>
  </si>
  <si>
    <t xml:space="preserve">  Operating Adjustments</t>
  </si>
  <si>
    <t xml:space="preserve">    Net Income</t>
  </si>
  <si>
    <t xml:space="preserve">    Depreciation &amp; Amortization</t>
  </si>
  <si>
    <t xml:space="preserve">    (Increase)/Decrease Accounts Receivable</t>
  </si>
  <si>
    <t xml:space="preserve">    (Increase)/Decrease Other Changes</t>
  </si>
  <si>
    <t xml:space="preserve">  Investing Adjustments</t>
  </si>
  <si>
    <t xml:space="preserve">    Capital Expenditures</t>
  </si>
  <si>
    <t xml:space="preserve">      Capital</t>
  </si>
  <si>
    <t xml:space="preserve">      Capitalized Interest</t>
  </si>
  <si>
    <t xml:space="preserve">      Change in Accum Depr Less Depreciation</t>
  </si>
  <si>
    <t xml:space="preserve">      (Increase)/Decrease in Capital Assets</t>
  </si>
  <si>
    <t xml:space="preserve">    (Increase)/Decrease</t>
  </si>
  <si>
    <t xml:space="preserve">      Funded Depreciation</t>
  </si>
  <si>
    <t xml:space="preserve">      Other Long Term Assets, Escrowed Bonds &amp; Other</t>
  </si>
  <si>
    <t xml:space="preserve">  Financing Adjustments</t>
  </si>
  <si>
    <t xml:space="preserve">    Debt (Increase)/Decrease</t>
  </si>
  <si>
    <t xml:space="preserve">    Bonds &amp; Mortgages</t>
  </si>
  <si>
    <t xml:space="preserve">    Repayment</t>
  </si>
  <si>
    <t xml:space="preserve">    Capital Lease &amp; Other LT Debt</t>
  </si>
  <si>
    <t xml:space="preserve">  Other Changes</t>
  </si>
  <si>
    <t xml:space="preserve">    Manual Adjustments</t>
  </si>
  <si>
    <t>Beginning Balance</t>
  </si>
  <si>
    <t>Net Cash Flow</t>
  </si>
  <si>
    <t>Ending Cash Balance</t>
  </si>
  <si>
    <t>Sep 19, 2023 4:54:53 PM EST</t>
  </si>
  <si>
    <t>Accounts by Time</t>
  </si>
  <si>
    <t>FY2023</t>
  </si>
  <si>
    <t>Operations</t>
  </si>
  <si>
    <t>Finance</t>
  </si>
  <si>
    <t>Public Affairs</t>
  </si>
  <si>
    <t>Compliance</t>
  </si>
  <si>
    <t>Central Admin</t>
  </si>
  <si>
    <t>Contracting</t>
  </si>
  <si>
    <t>Value-Based Care</t>
  </si>
  <si>
    <t xml:space="preserve">  Uncategorized</t>
  </si>
  <si>
    <t xml:space="preserve">  Analytics</t>
  </si>
  <si>
    <t xml:space="preserve">  Care Coordination</t>
  </si>
  <si>
    <t xml:space="preserve">  Prevention</t>
  </si>
  <si>
    <t xml:space="preserve">  Quality</t>
  </si>
  <si>
    <t>Total FTEs</t>
  </si>
  <si>
    <t>Sep 17, 2023 6:24:52 PM EST</t>
  </si>
  <si>
    <t>Sep 17, 2023 6:25:02 PM EST</t>
  </si>
  <si>
    <t>Part 6. ACO Budget</t>
  </si>
  <si>
    <t>Appendix 6.6: Hospital Participation - All Hospitals</t>
  </si>
  <si>
    <t>Total</t>
  </si>
  <si>
    <t xml:space="preserve">A2 Balance Sheet             </t>
  </si>
  <si>
    <r>
      <rPr>
        <b/>
        <sz val="11"/>
        <rFont val="Calibri"/>
        <family val="2"/>
        <scheme val="minor"/>
      </rPr>
      <t xml:space="preserve">A1 Income Statement           </t>
    </r>
    <r>
      <rPr>
        <b/>
        <sz val="11"/>
        <color rgb="FFFF0000"/>
        <rFont val="Calibri"/>
        <family val="2"/>
        <scheme val="minor"/>
      </rPr>
      <t xml:space="preserve">           </t>
    </r>
  </si>
  <si>
    <t xml:space="preserve">A3 Cash Flow                                </t>
  </si>
  <si>
    <r>
      <rPr>
        <b/>
        <sz val="11"/>
        <rFont val="Calibri"/>
        <family val="2"/>
        <scheme val="minor"/>
      </rPr>
      <t xml:space="preserve">A4 Staffing FTE          </t>
    </r>
    <r>
      <rPr>
        <b/>
        <sz val="11"/>
        <color rgb="FFFF0000"/>
        <rFont val="Calibri"/>
        <family val="2"/>
        <scheme val="minor"/>
      </rPr>
      <t xml:space="preserve">       </t>
    </r>
  </si>
  <si>
    <r>
      <rPr>
        <b/>
        <sz val="11"/>
        <rFont val="Calibri"/>
        <family val="2"/>
        <scheme val="minor"/>
      </rPr>
      <t xml:space="preserve">A4 Staffing $$       </t>
    </r>
    <r>
      <rPr>
        <b/>
        <sz val="11"/>
        <color rgb="FFFF0000"/>
        <rFont val="Calibri"/>
        <family val="2"/>
        <scheme val="minor"/>
      </rPr>
      <t xml:space="preserve">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</si>
</sst>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%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Book Antiqua"/>
      <family val="1"/>
    </font>
    <font>
      <sz val="11"/>
      <name val="Book Antiqua"/>
      <family val="1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" fillId="0" borderId="0"/>
  </cellStyleXfs>
  <cellXfs count="33">
    <xf numFmtId="0" fontId="0" fillId="0" borderId="0" xfId="0"/>
    <xf numFmtId="0" fontId="2" fillId="2" borderId="0" xfId="1" applyFont="1" applyFill="1" applyAlignment="1">
      <alignment horizontal="center"/>
    </xf>
    <xf numFmtId="0" fontId="1" fillId="0" borderId="0" xfId="1"/>
    <xf numFmtId="0" fontId="2" fillId="3" borderId="0" xfId="1" applyFont="1" applyFill="1" applyAlignment="1">
      <alignment horizontal="left"/>
    </xf>
    <xf numFmtId="0" fontId="3" fillId="0" borderId="0" xfId="1" applyFont="1"/>
    <xf numFmtId="4" fontId="3" fillId="0" borderId="0" xfId="1" applyNumberFormat="1" applyFont="1" applyAlignment="1">
      <alignment horizontal="right"/>
    </xf>
    <xf numFmtId="4" fontId="2" fillId="0" borderId="0" xfId="1" applyNumberFormat="1" applyFont="1" applyAlignment="1">
      <alignment horizontal="right"/>
    </xf>
    <xf numFmtId="0" fontId="3" fillId="0" borderId="0" xfId="1" applyFont="1" applyAlignment="1">
      <alignment horizontal="right"/>
    </xf>
    <xf numFmtId="165" fontId="6" fillId="0" borderId="0" xfId="2" applyNumberFormat="1" applyFont="1"/>
    <xf numFmtId="165" fontId="0" fillId="0" borderId="0" xfId="2" applyNumberFormat="1" applyFont="1"/>
    <xf numFmtId="0" fontId="6" fillId="0" borderId="0" xfId="0" applyFont="1"/>
    <xf numFmtId="165" fontId="0" fillId="0" borderId="1" xfId="2" applyNumberFormat="1" applyFont="1" applyBorder="1"/>
    <xf numFmtId="0" fontId="2" fillId="2" borderId="0" xfId="0" applyFont="1" applyFill="1" applyAlignment="1">
      <alignment horizontal="center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0" xfId="0" applyFont="1"/>
    <xf numFmtId="0" fontId="2" fillId="3" borderId="0" xfId="0" applyFont="1" applyFill="1" applyAlignment="1">
      <alignment horizontal="left"/>
    </xf>
    <xf numFmtId="164" fontId="3" fillId="0" borderId="0" xfId="0" applyNumberFormat="1" applyFont="1" applyAlignment="1">
      <alignment horizontal="right"/>
    </xf>
    <xf numFmtId="3" fontId="3" fillId="0" borderId="0" xfId="0" quotePrefix="1" applyNumberFormat="1" applyFont="1" applyAlignment="1">
      <alignment horizontal="right"/>
    </xf>
    <xf numFmtId="0" fontId="8" fillId="0" borderId="0" xfId="0" applyFont="1"/>
    <xf numFmtId="0" fontId="0" fillId="0" borderId="1" xfId="0" applyBorder="1" applyAlignment="1">
      <alignment wrapText="1"/>
    </xf>
    <xf numFmtId="0" fontId="9" fillId="0" borderId="0" xfId="0" applyFont="1"/>
    <xf numFmtId="165" fontId="10" fillId="0" borderId="0" xfId="2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165" fontId="12" fillId="0" borderId="0" xfId="2" applyNumberFormat="1" applyFont="1" applyFill="1" applyAlignment="1">
      <alignment horizontal="center"/>
    </xf>
    <xf numFmtId="165" fontId="6" fillId="0" borderId="0" xfId="2" applyNumberFormat="1" applyFont="1" applyAlignment="1">
      <alignment horizontal="center" wrapText="1"/>
    </xf>
    <xf numFmtId="0" fontId="12" fillId="0" borderId="0" xfId="1" applyFont="1"/>
    <xf numFmtId="0" fontId="12" fillId="0" borderId="0" xfId="0" applyFont="1"/>
    <xf numFmtId="0" fontId="14" fillId="0" borderId="0" xfId="1" applyFont="1"/>
    <xf numFmtId="0" fontId="1" fillId="0" borderId="0" xfId="1"/>
    <xf numFmtId="3" fontId="3" fillId="4" borderId="0" xfId="0" applyNumberFormat="1" applyFont="1" applyFill="1" applyAlignment="1">
      <alignment horizontal="right"/>
    </xf>
    <xf numFmtId="0" fontId="13" fillId="0" borderId="0" xfId="1" applyFont="1"/>
  </cellXfs>
  <cellStyles count="6">
    <cellStyle name="Comma" xfId="2" builtinId="3"/>
    <cellStyle name="Comma 2" xfId="4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11159/Downloads/6_6)_Hospital_Participation_(FY24_Submission)_Updated_9_14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ted"/>
      <sheetName val="Report Data"/>
      <sheetName val="Report Info"/>
    </sheetNames>
    <sheetDataSet>
      <sheetData sheetId="0" refreshError="1"/>
      <sheetData sheetId="1" refreshError="1">
        <row r="2">
          <cell r="B2" t="str">
            <v>Southwestern VT Medical Center</v>
          </cell>
          <cell r="C2" t="str">
            <v>Central Vermont Medical Center</v>
          </cell>
          <cell r="D2" t="str">
            <v>Brattleboro Memorial Hospital</v>
          </cell>
          <cell r="E2" t="str">
            <v>UVM Medical Center</v>
          </cell>
          <cell r="F2" t="str">
            <v>DH Medical Center</v>
          </cell>
          <cell r="G2" t="str">
            <v>Porter Hospital</v>
          </cell>
          <cell r="H2" t="str">
            <v>Copley Hospital</v>
          </cell>
          <cell r="I2" t="str">
            <v>North Country Hospital</v>
          </cell>
          <cell r="J2" t="str">
            <v>Gifford Hospital</v>
          </cell>
          <cell r="K2" t="str">
            <v>Rutland Regional Medical Center</v>
          </cell>
          <cell r="L2" t="str">
            <v>Springfield Hospital</v>
          </cell>
          <cell r="M2" t="str">
            <v>Northwestern Medical Center</v>
          </cell>
          <cell r="N2" t="str">
            <v>Northeastern VT Regional Hospital</v>
          </cell>
          <cell r="O2" t="str">
            <v>Grace Cottage Hospital</v>
          </cell>
          <cell r="P2" t="str">
            <v>Mount Ascutney Hospital and Health Ctr</v>
          </cell>
          <cell r="R2" t="str">
            <v>Hospitals (Rollup)</v>
          </cell>
        </row>
        <row r="4">
          <cell r="A4" t="str">
            <v>Medicare</v>
          </cell>
        </row>
        <row r="5">
          <cell r="A5" t="str">
            <v xml:space="preserve">  Hospital Fixed Payment</v>
          </cell>
          <cell r="B5">
            <v>19374190</v>
          </cell>
          <cell r="C5">
            <v>48330145.000000007</v>
          </cell>
          <cell r="D5">
            <v>9328485</v>
          </cell>
          <cell r="E5">
            <v>147039707</v>
          </cell>
          <cell r="F5">
            <v>0</v>
          </cell>
          <cell r="G5">
            <v>14551287</v>
          </cell>
          <cell r="H5">
            <v>0</v>
          </cell>
          <cell r="I5">
            <v>0</v>
          </cell>
          <cell r="J5">
            <v>0</v>
          </cell>
          <cell r="K5">
            <v>36891672</v>
          </cell>
          <cell r="L5">
            <v>0</v>
          </cell>
          <cell r="M5">
            <v>7473933</v>
          </cell>
          <cell r="N5">
            <v>0</v>
          </cell>
          <cell r="O5">
            <v>0</v>
          </cell>
          <cell r="P5">
            <v>0</v>
          </cell>
          <cell r="R5">
            <v>282989419.00000006</v>
          </cell>
        </row>
        <row r="6">
          <cell r="A6" t="str">
            <v xml:space="preserve">  PHM Base Payments</v>
          </cell>
          <cell r="B6">
            <v>189567</v>
          </cell>
          <cell r="C6">
            <v>371841</v>
          </cell>
          <cell r="D6">
            <v>119391</v>
          </cell>
          <cell r="E6">
            <v>450126</v>
          </cell>
          <cell r="F6">
            <v>0</v>
          </cell>
          <cell r="G6">
            <v>90474</v>
          </cell>
          <cell r="H6">
            <v>0</v>
          </cell>
          <cell r="I6">
            <v>0</v>
          </cell>
          <cell r="J6">
            <v>0</v>
          </cell>
          <cell r="K6">
            <v>8619</v>
          </cell>
          <cell r="L6">
            <v>0</v>
          </cell>
          <cell r="M6">
            <v>3111</v>
          </cell>
          <cell r="N6">
            <v>105468</v>
          </cell>
          <cell r="O6">
            <v>0</v>
          </cell>
          <cell r="P6">
            <v>88689</v>
          </cell>
          <cell r="R6">
            <v>1427286</v>
          </cell>
        </row>
        <row r="7">
          <cell r="A7" t="str">
            <v xml:space="preserve">  PHM Bonus Payments</v>
          </cell>
          <cell r="B7">
            <v>66906</v>
          </cell>
          <cell r="C7">
            <v>131238</v>
          </cell>
          <cell r="D7">
            <v>42138</v>
          </cell>
          <cell r="E7">
            <v>158868</v>
          </cell>
          <cell r="F7">
            <v>0</v>
          </cell>
          <cell r="G7">
            <v>31932</v>
          </cell>
          <cell r="H7">
            <v>0</v>
          </cell>
          <cell r="I7">
            <v>0</v>
          </cell>
          <cell r="J7">
            <v>0</v>
          </cell>
          <cell r="K7">
            <v>3042</v>
          </cell>
          <cell r="L7">
            <v>0</v>
          </cell>
          <cell r="M7">
            <v>1098</v>
          </cell>
          <cell r="N7">
            <v>37224</v>
          </cell>
          <cell r="O7">
            <v>0</v>
          </cell>
          <cell r="P7">
            <v>31302</v>
          </cell>
          <cell r="R7">
            <v>503748</v>
          </cell>
        </row>
        <row r="8">
          <cell r="A8" t="str">
            <v xml:space="preserve">  Blueprint - CHT</v>
          </cell>
          <cell r="B8">
            <v>185566.99999999997</v>
          </cell>
          <cell r="C8">
            <v>294588</v>
          </cell>
          <cell r="D8">
            <v>150793</v>
          </cell>
          <cell r="E8">
            <v>805434</v>
          </cell>
          <cell r="F8">
            <v>0</v>
          </cell>
          <cell r="G8">
            <v>185640</v>
          </cell>
          <cell r="H8">
            <v>0</v>
          </cell>
          <cell r="I8">
            <v>176380.99999999997</v>
          </cell>
          <cell r="J8">
            <v>0</v>
          </cell>
          <cell r="K8">
            <v>351231.99999999994</v>
          </cell>
          <cell r="L8">
            <v>0</v>
          </cell>
          <cell r="M8">
            <v>203608.99999999997</v>
          </cell>
          <cell r="N8">
            <v>164134</v>
          </cell>
          <cell r="O8">
            <v>0</v>
          </cell>
          <cell r="P8">
            <v>128486.00000000001</v>
          </cell>
          <cell r="R8">
            <v>2645864</v>
          </cell>
        </row>
        <row r="9">
          <cell r="A9" t="str">
            <v xml:space="preserve">  Blueprint - PCMH</v>
          </cell>
          <cell r="B9">
            <v>80970</v>
          </cell>
          <cell r="C9">
            <v>190027.99999999997</v>
          </cell>
          <cell r="D9">
            <v>63154.999999999993</v>
          </cell>
          <cell r="E9">
            <v>283009.00000000006</v>
          </cell>
          <cell r="F9">
            <v>0</v>
          </cell>
          <cell r="G9">
            <v>68880</v>
          </cell>
          <cell r="H9">
            <v>0</v>
          </cell>
          <cell r="I9">
            <v>110930.00000000001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67381.999999999985</v>
          </cell>
          <cell r="O9">
            <v>43495</v>
          </cell>
          <cell r="P9">
            <v>47908.000000000007</v>
          </cell>
          <cell r="R9">
            <v>955756.99999999988</v>
          </cell>
        </row>
        <row r="10">
          <cell r="A10" t="str">
            <v>Medicaid - Traditional</v>
          </cell>
        </row>
        <row r="11">
          <cell r="A11" t="str">
            <v xml:space="preserve">  Hospital Fixed Payments</v>
          </cell>
          <cell r="B11">
            <v>6370091.0000000009</v>
          </cell>
          <cell r="C11">
            <v>11055659</v>
          </cell>
          <cell r="D11">
            <v>3597541.0000000005</v>
          </cell>
          <cell r="E11">
            <v>58291405.999999993</v>
          </cell>
          <cell r="F11">
            <v>0</v>
          </cell>
          <cell r="G11">
            <v>5307937</v>
          </cell>
          <cell r="H11">
            <v>4248615</v>
          </cell>
          <cell r="I11">
            <v>6767747.0000000009</v>
          </cell>
          <cell r="J11">
            <v>2702466</v>
          </cell>
          <cell r="K11">
            <v>15480645</v>
          </cell>
          <cell r="L11">
            <v>3129378</v>
          </cell>
          <cell r="M11">
            <v>8635773.9999999981</v>
          </cell>
          <cell r="N11">
            <v>7402736.0000000009</v>
          </cell>
          <cell r="O11">
            <v>0</v>
          </cell>
          <cell r="P11">
            <v>1729494.9999999998</v>
          </cell>
          <cell r="R11">
            <v>134719490.00000003</v>
          </cell>
        </row>
        <row r="12">
          <cell r="A12" t="str">
            <v xml:space="preserve">  PHM Base Payments</v>
          </cell>
          <cell r="B12">
            <v>164373</v>
          </cell>
          <cell r="C12">
            <v>243474</v>
          </cell>
          <cell r="D12">
            <v>48450</v>
          </cell>
          <cell r="E12">
            <v>285294</v>
          </cell>
          <cell r="F12">
            <v>70737</v>
          </cell>
          <cell r="G12">
            <v>107508</v>
          </cell>
          <cell r="H12">
            <v>153</v>
          </cell>
          <cell r="I12">
            <v>187986</v>
          </cell>
          <cell r="J12">
            <v>0</v>
          </cell>
          <cell r="K12">
            <v>714</v>
          </cell>
          <cell r="L12">
            <v>357</v>
          </cell>
          <cell r="M12">
            <v>51</v>
          </cell>
          <cell r="N12">
            <v>135303</v>
          </cell>
          <cell r="O12">
            <v>0</v>
          </cell>
          <cell r="P12">
            <v>56100</v>
          </cell>
          <cell r="R12">
            <v>1300500</v>
          </cell>
        </row>
        <row r="13">
          <cell r="A13" t="str">
            <v xml:space="preserve">  PHM Bonus Payments</v>
          </cell>
          <cell r="B13">
            <v>58014</v>
          </cell>
          <cell r="C13">
            <v>85932</v>
          </cell>
          <cell r="D13">
            <v>17100</v>
          </cell>
          <cell r="E13">
            <v>100692</v>
          </cell>
          <cell r="F13">
            <v>24966</v>
          </cell>
          <cell r="G13">
            <v>37944</v>
          </cell>
          <cell r="H13">
            <v>54</v>
          </cell>
          <cell r="I13">
            <v>66348</v>
          </cell>
          <cell r="J13">
            <v>0</v>
          </cell>
          <cell r="K13">
            <v>252</v>
          </cell>
          <cell r="L13">
            <v>126</v>
          </cell>
          <cell r="M13">
            <v>18</v>
          </cell>
          <cell r="N13">
            <v>47754</v>
          </cell>
          <cell r="O13">
            <v>0</v>
          </cell>
          <cell r="P13">
            <v>19800</v>
          </cell>
          <cell r="R13">
            <v>459000</v>
          </cell>
        </row>
        <row r="14">
          <cell r="A14" t="str">
            <v>Medicaid - Expanded</v>
          </cell>
        </row>
        <row r="15">
          <cell r="A15" t="str">
            <v xml:space="preserve">  Hospital Fixed Payments</v>
          </cell>
          <cell r="B15">
            <v>-122925</v>
          </cell>
          <cell r="C15">
            <v>-213343.99999999997</v>
          </cell>
          <cell r="D15">
            <v>-69423</v>
          </cell>
          <cell r="E15">
            <v>-1124863.9999999998</v>
          </cell>
          <cell r="F15">
            <v>0</v>
          </cell>
          <cell r="G15">
            <v>-102429</v>
          </cell>
          <cell r="H15">
            <v>-81987</v>
          </cell>
          <cell r="I15">
            <v>-130599</v>
          </cell>
          <cell r="J15">
            <v>-52150.000000000007</v>
          </cell>
          <cell r="K15">
            <v>-298734</v>
          </cell>
          <cell r="L15">
            <v>-60388.000000000007</v>
          </cell>
          <cell r="M15">
            <v>-166647</v>
          </cell>
          <cell r="N15">
            <v>-142853.00000000003</v>
          </cell>
          <cell r="O15">
            <v>0</v>
          </cell>
          <cell r="P15">
            <v>-33375</v>
          </cell>
          <cell r="R15">
            <v>-2599718</v>
          </cell>
        </row>
        <row r="16">
          <cell r="A16" t="str">
            <v xml:space="preserve">  PHM Base Payments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</row>
        <row r="17">
          <cell r="A17" t="str">
            <v xml:space="preserve">  PHM Bonus Payments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R17">
            <v>0</v>
          </cell>
        </row>
        <row r="18">
          <cell r="A18" t="str">
            <v>Self-Funded</v>
          </cell>
        </row>
        <row r="19">
          <cell r="A19" t="str">
            <v xml:space="preserve">  Hospital Fixed Payments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0</v>
          </cell>
        </row>
        <row r="20">
          <cell r="A20" t="str">
            <v xml:space="preserve">  PHM Base Payments</v>
          </cell>
          <cell r="B20">
            <v>0</v>
          </cell>
          <cell r="C20">
            <v>89097</v>
          </cell>
          <cell r="D20">
            <v>51</v>
          </cell>
          <cell r="E20">
            <v>231642</v>
          </cell>
          <cell r="F20">
            <v>867</v>
          </cell>
          <cell r="G20">
            <v>10149</v>
          </cell>
          <cell r="H20">
            <v>0</v>
          </cell>
          <cell r="I20">
            <v>816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408</v>
          </cell>
          <cell r="O20">
            <v>0</v>
          </cell>
          <cell r="P20">
            <v>459</v>
          </cell>
          <cell r="R20">
            <v>333489</v>
          </cell>
        </row>
        <row r="21">
          <cell r="A21" t="str">
            <v xml:space="preserve">  PHM Bonus Payments</v>
          </cell>
          <cell r="B21">
            <v>0</v>
          </cell>
          <cell r="C21">
            <v>31446</v>
          </cell>
          <cell r="D21">
            <v>18</v>
          </cell>
          <cell r="E21">
            <v>81756</v>
          </cell>
          <cell r="F21">
            <v>306</v>
          </cell>
          <cell r="G21">
            <v>3582</v>
          </cell>
          <cell r="H21">
            <v>0</v>
          </cell>
          <cell r="I21">
            <v>288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144</v>
          </cell>
          <cell r="O21">
            <v>0</v>
          </cell>
          <cell r="P21">
            <v>162</v>
          </cell>
          <cell r="R21">
            <v>117702</v>
          </cell>
        </row>
        <row r="22">
          <cell r="A22" t="str">
            <v>MVP - QHP</v>
          </cell>
        </row>
        <row r="23">
          <cell r="A23" t="str">
            <v xml:space="preserve">  Hospital Fixed Payments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</row>
        <row r="24">
          <cell r="A24" t="str">
            <v xml:space="preserve">  PHM Base Payments</v>
          </cell>
          <cell r="B24">
            <v>40800</v>
          </cell>
          <cell r="C24">
            <v>20145</v>
          </cell>
          <cell r="D24">
            <v>7395</v>
          </cell>
          <cell r="E24">
            <v>39219</v>
          </cell>
          <cell r="F24">
            <v>8721</v>
          </cell>
          <cell r="G24">
            <v>15198</v>
          </cell>
          <cell r="H24">
            <v>204</v>
          </cell>
          <cell r="I24">
            <v>10251</v>
          </cell>
          <cell r="J24">
            <v>459</v>
          </cell>
          <cell r="K24">
            <v>918</v>
          </cell>
          <cell r="L24">
            <v>255</v>
          </cell>
          <cell r="M24">
            <v>204</v>
          </cell>
          <cell r="N24">
            <v>3009</v>
          </cell>
          <cell r="O24">
            <v>0</v>
          </cell>
          <cell r="P24">
            <v>0</v>
          </cell>
          <cell r="R24">
            <v>146778</v>
          </cell>
        </row>
        <row r="25">
          <cell r="A25" t="str">
            <v xml:space="preserve">  PHM Bonus Payments</v>
          </cell>
          <cell r="B25">
            <v>14400</v>
          </cell>
          <cell r="C25">
            <v>7110</v>
          </cell>
          <cell r="D25">
            <v>2610</v>
          </cell>
          <cell r="E25">
            <v>13842</v>
          </cell>
          <cell r="F25">
            <v>3078</v>
          </cell>
          <cell r="G25">
            <v>5364</v>
          </cell>
          <cell r="H25">
            <v>72</v>
          </cell>
          <cell r="I25">
            <v>3618</v>
          </cell>
          <cell r="J25">
            <v>162</v>
          </cell>
          <cell r="K25">
            <v>324</v>
          </cell>
          <cell r="L25">
            <v>90</v>
          </cell>
          <cell r="M25">
            <v>72</v>
          </cell>
          <cell r="N25">
            <v>1062</v>
          </cell>
          <cell r="O25">
            <v>0</v>
          </cell>
          <cell r="P25">
            <v>0</v>
          </cell>
          <cell r="R25">
            <v>51804</v>
          </cell>
        </row>
        <row r="26">
          <cell r="A26" t="str">
            <v>General</v>
          </cell>
        </row>
        <row r="27">
          <cell r="A27" t="str">
            <v xml:space="preserve">  Participation Fees</v>
          </cell>
          <cell r="B27">
            <v>-1313430</v>
          </cell>
          <cell r="C27">
            <v>-2071506.9999999998</v>
          </cell>
          <cell r="D27">
            <v>-677940</v>
          </cell>
          <cell r="E27">
            <v>-8506175.0000000019</v>
          </cell>
          <cell r="F27">
            <v>-975150</v>
          </cell>
          <cell r="G27">
            <v>-482274.99999999994</v>
          </cell>
          <cell r="H27">
            <v>-191068.00000000003</v>
          </cell>
          <cell r="I27">
            <v>-441255.99999999994</v>
          </cell>
          <cell r="J27">
            <v>-115718.00000000001</v>
          </cell>
          <cell r="K27">
            <v>-1388236</v>
          </cell>
          <cell r="L27">
            <v>-117429.99999999999</v>
          </cell>
          <cell r="M27">
            <v>-534698.00000000012</v>
          </cell>
          <cell r="N27">
            <v>-519056.00000000006</v>
          </cell>
          <cell r="O27">
            <v>0</v>
          </cell>
          <cell r="P27">
            <v>-309548</v>
          </cell>
          <cell r="R27">
            <v>-17643487.000000004</v>
          </cell>
        </row>
        <row r="28">
          <cell r="A28" t="str">
            <v xml:space="preserve">  Mental Health Screening and Follow-Up Program</v>
          </cell>
          <cell r="B28">
            <v>91173</v>
          </cell>
          <cell r="C28">
            <v>167351</v>
          </cell>
          <cell r="D28">
            <v>40486</v>
          </cell>
          <cell r="E28">
            <v>232420.00000000003</v>
          </cell>
          <cell r="F28">
            <v>18553</v>
          </cell>
          <cell r="G28">
            <v>51582</v>
          </cell>
          <cell r="H28">
            <v>82</v>
          </cell>
          <cell r="I28">
            <v>45975</v>
          </cell>
          <cell r="J28">
            <v>105.99999999999999</v>
          </cell>
          <cell r="K28">
            <v>2368</v>
          </cell>
          <cell r="L28">
            <v>141</v>
          </cell>
          <cell r="M28">
            <v>777</v>
          </cell>
          <cell r="N28">
            <v>56400</v>
          </cell>
          <cell r="O28">
            <v>0</v>
          </cell>
          <cell r="P28">
            <v>33548.000000000007</v>
          </cell>
          <cell r="R28">
            <v>740962.00000000012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57"/>
  <sheetViews>
    <sheetView tabSelected="1" zoomScaleNormal="100" workbookViewId="0">
      <selection activeCell="D10" sqref="D10"/>
    </sheetView>
  </sheetViews>
  <sheetFormatPr defaultRowHeight="15" x14ac:dyDescent="0.25"/>
  <cols>
    <col min="1" max="1" width="66.42578125" style="2" customWidth="1"/>
    <col min="2" max="2" width="9.85546875" bestFit="1" customWidth="1"/>
    <col min="3" max="16384" width="9.140625" style="2"/>
  </cols>
  <sheetData>
    <row r="1" spans="1:2" x14ac:dyDescent="0.25">
      <c r="A1" s="32" t="s">
        <v>233</v>
      </c>
    </row>
    <row r="2" spans="1:2" x14ac:dyDescent="0.25">
      <c r="A2" s="1" t="s">
        <v>0</v>
      </c>
      <c r="B2" s="12" t="s">
        <v>1</v>
      </c>
    </row>
    <row r="3" spans="1:2" x14ac:dyDescent="0.25">
      <c r="A3" s="3" t="s">
        <v>2</v>
      </c>
    </row>
    <row r="4" spans="1:2" x14ac:dyDescent="0.25">
      <c r="A4" s="3" t="s">
        <v>3</v>
      </c>
    </row>
    <row r="5" spans="1:2" x14ac:dyDescent="0.25">
      <c r="A5" s="3" t="s">
        <v>4</v>
      </c>
    </row>
    <row r="6" spans="1:2" x14ac:dyDescent="0.25">
      <c r="A6" s="3" t="s">
        <v>5</v>
      </c>
      <c r="B6" s="13">
        <v>13711948</v>
      </c>
    </row>
    <row r="7" spans="1:2" x14ac:dyDescent="0.25">
      <c r="A7" s="3" t="s">
        <v>6</v>
      </c>
    </row>
    <row r="8" spans="1:2" x14ac:dyDescent="0.25">
      <c r="A8" s="3" t="s">
        <v>7</v>
      </c>
      <c r="B8" s="14">
        <v>13711948</v>
      </c>
    </row>
    <row r="9" spans="1:2" x14ac:dyDescent="0.25">
      <c r="A9" s="3" t="s">
        <v>8</v>
      </c>
    </row>
    <row r="10" spans="1:2" x14ac:dyDescent="0.25">
      <c r="A10" s="3" t="s">
        <v>9</v>
      </c>
      <c r="B10" s="13">
        <v>585342</v>
      </c>
    </row>
    <row r="11" spans="1:2" x14ac:dyDescent="0.25">
      <c r="A11" s="3" t="s">
        <v>10</v>
      </c>
      <c r="B11" s="13">
        <v>2714032</v>
      </c>
    </row>
    <row r="12" spans="1:2" x14ac:dyDescent="0.25">
      <c r="A12" s="3" t="s">
        <v>11</v>
      </c>
      <c r="B12" s="13">
        <v>1034370</v>
      </c>
    </row>
    <row r="13" spans="1:2" x14ac:dyDescent="0.25">
      <c r="A13" s="3" t="s">
        <v>7</v>
      </c>
      <c r="B13" s="14">
        <v>4333744</v>
      </c>
    </row>
    <row r="14" spans="1:2" x14ac:dyDescent="0.25">
      <c r="A14" s="3" t="s">
        <v>12</v>
      </c>
      <c r="B14" s="13">
        <v>450000</v>
      </c>
    </row>
    <row r="15" spans="1:2" x14ac:dyDescent="0.25">
      <c r="A15" s="3" t="s">
        <v>13</v>
      </c>
    </row>
    <row r="16" spans="1:2" x14ac:dyDescent="0.25">
      <c r="A16" s="3" t="s">
        <v>14</v>
      </c>
      <c r="B16" s="14">
        <v>18495692</v>
      </c>
    </row>
    <row r="17" spans="1:2" x14ac:dyDescent="0.25">
      <c r="A17" s="3" t="s">
        <v>15</v>
      </c>
      <c r="B17" s="13">
        <v>10615</v>
      </c>
    </row>
    <row r="18" spans="1:2" x14ac:dyDescent="0.25">
      <c r="A18" s="3" t="s">
        <v>16</v>
      </c>
    </row>
    <row r="19" spans="1:2" x14ac:dyDescent="0.25">
      <c r="A19" s="3" t="s">
        <v>17</v>
      </c>
    </row>
    <row r="20" spans="1:2" x14ac:dyDescent="0.25">
      <c r="A20" s="3" t="s">
        <v>18</v>
      </c>
      <c r="B20" s="14">
        <v>18506307</v>
      </c>
    </row>
    <row r="22" spans="1:2" x14ac:dyDescent="0.25">
      <c r="A22" s="3" t="s">
        <v>19</v>
      </c>
    </row>
    <row r="23" spans="1:2" x14ac:dyDescent="0.25">
      <c r="A23" s="3" t="s">
        <v>20</v>
      </c>
    </row>
    <row r="24" spans="1:2" x14ac:dyDescent="0.25">
      <c r="A24" s="3" t="s">
        <v>21</v>
      </c>
    </row>
    <row r="25" spans="1:2" x14ac:dyDescent="0.25">
      <c r="A25" s="3" t="s">
        <v>22</v>
      </c>
      <c r="B25" s="13">
        <v>4280994</v>
      </c>
    </row>
    <row r="26" spans="1:2" x14ac:dyDescent="0.25">
      <c r="A26" s="3" t="s">
        <v>23</v>
      </c>
      <c r="B26" s="13">
        <v>3748402</v>
      </c>
    </row>
    <row r="27" spans="1:2" x14ac:dyDescent="0.25">
      <c r="A27" s="3" t="s">
        <v>24</v>
      </c>
    </row>
    <row r="28" spans="1:2" x14ac:dyDescent="0.25">
      <c r="A28" s="3" t="s">
        <v>25</v>
      </c>
    </row>
    <row r="29" spans="1:2" x14ac:dyDescent="0.25">
      <c r="A29" s="3" t="s">
        <v>26</v>
      </c>
      <c r="B29" s="13">
        <v>1493235</v>
      </c>
    </row>
    <row r="30" spans="1:2" x14ac:dyDescent="0.25">
      <c r="A30" s="3" t="s">
        <v>27</v>
      </c>
    </row>
    <row r="31" spans="1:2" x14ac:dyDescent="0.25">
      <c r="A31" s="3" t="s">
        <v>28</v>
      </c>
    </row>
    <row r="32" spans="1:2" x14ac:dyDescent="0.25">
      <c r="A32" s="3" t="s">
        <v>29</v>
      </c>
      <c r="B32" s="13">
        <v>0</v>
      </c>
    </row>
    <row r="33" spans="1:2" x14ac:dyDescent="0.25">
      <c r="A33" s="3" t="s">
        <v>30</v>
      </c>
    </row>
    <row r="34" spans="1:2" x14ac:dyDescent="0.25">
      <c r="A34" s="3" t="s">
        <v>31</v>
      </c>
    </row>
    <row r="35" spans="1:2" x14ac:dyDescent="0.25">
      <c r="A35" s="3" t="s">
        <v>32</v>
      </c>
    </row>
    <row r="36" spans="1:2" x14ac:dyDescent="0.25">
      <c r="A36" s="3" t="s">
        <v>33</v>
      </c>
      <c r="B36" s="13">
        <v>628308</v>
      </c>
    </row>
    <row r="37" spans="1:2" x14ac:dyDescent="0.25">
      <c r="A37" s="3" t="s">
        <v>7</v>
      </c>
      <c r="B37" s="14">
        <v>10150939</v>
      </c>
    </row>
    <row r="38" spans="1:2" x14ac:dyDescent="0.25">
      <c r="A38" s="3" t="s">
        <v>34</v>
      </c>
    </row>
    <row r="39" spans="1:2" x14ac:dyDescent="0.25">
      <c r="A39" s="3" t="s">
        <v>35</v>
      </c>
    </row>
    <row r="40" spans="1:2" x14ac:dyDescent="0.25">
      <c r="A40" s="3" t="s">
        <v>14</v>
      </c>
      <c r="B40" s="14">
        <v>10150939</v>
      </c>
    </row>
    <row r="41" spans="1:2" x14ac:dyDescent="0.25">
      <c r="A41" s="3" t="s">
        <v>36</v>
      </c>
    </row>
    <row r="42" spans="1:2" x14ac:dyDescent="0.25">
      <c r="A42" s="3" t="s">
        <v>37</v>
      </c>
    </row>
    <row r="43" spans="1:2" x14ac:dyDescent="0.25">
      <c r="A43" s="3" t="s">
        <v>38</v>
      </c>
    </row>
    <row r="44" spans="1:2" x14ac:dyDescent="0.25">
      <c r="A44" s="3" t="s">
        <v>39</v>
      </c>
      <c r="B44" s="13">
        <v>8355368</v>
      </c>
    </row>
    <row r="45" spans="1:2" x14ac:dyDescent="0.25">
      <c r="A45" s="3" t="s">
        <v>14</v>
      </c>
      <c r="B45" s="14">
        <v>8355368</v>
      </c>
    </row>
    <row r="46" spans="1:2" x14ac:dyDescent="0.25">
      <c r="A46" s="3" t="s">
        <v>18</v>
      </c>
      <c r="B46" s="14">
        <v>18506307</v>
      </c>
    </row>
    <row r="48" spans="1:2" x14ac:dyDescent="0.25">
      <c r="A48" s="3" t="s">
        <v>40</v>
      </c>
      <c r="B48" s="13">
        <v>0</v>
      </c>
    </row>
    <row r="49" spans="1:8" x14ac:dyDescent="0.25">
      <c r="A49" s="3" t="s">
        <v>41</v>
      </c>
    </row>
    <row r="51" spans="1:8" x14ac:dyDescent="0.25">
      <c r="A51" s="15" t="s">
        <v>42</v>
      </c>
    </row>
    <row r="53" spans="1:8" x14ac:dyDescent="0.25">
      <c r="A53" s="30"/>
      <c r="B53" s="30"/>
      <c r="C53" s="30"/>
      <c r="D53" s="30"/>
      <c r="E53" s="30"/>
      <c r="F53" s="30"/>
      <c r="G53" s="30"/>
      <c r="H53" s="30"/>
    </row>
    <row r="57" spans="1:8" x14ac:dyDescent="0.25">
      <c r="A57" s="4"/>
    </row>
  </sheetData>
  <mergeCells count="1">
    <mergeCell ref="A53:H53"/>
  </mergeCells>
  <pageMargins left="0.7" right="0.7" top="0.75" bottom="0.75" header="0.3" footer="0.3"/>
  <pageSetup scale="96" fitToWidth="0" orientation="portrait" r:id="rId1"/>
  <headerFooter>
    <oddFooter>&amp;LOneCare Vermont FY 2024 ACO Budget Submission&amp;R&amp;P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177"/>
  <sheetViews>
    <sheetView zoomScaleNormal="100" workbookViewId="0">
      <selection activeCell="E11" sqref="E11"/>
    </sheetView>
  </sheetViews>
  <sheetFormatPr defaultRowHeight="15" x14ac:dyDescent="0.25"/>
  <cols>
    <col min="1" max="1" width="55.5703125" customWidth="1"/>
    <col min="2" max="2" width="12.28515625" bestFit="1" customWidth="1"/>
    <col min="3" max="16384" width="9.140625" style="2"/>
  </cols>
  <sheetData>
    <row r="1" spans="1:2" x14ac:dyDescent="0.25">
      <c r="A1" s="28" t="s">
        <v>234</v>
      </c>
    </row>
    <row r="2" spans="1:2" x14ac:dyDescent="0.25">
      <c r="A2" s="12" t="s">
        <v>43</v>
      </c>
      <c r="B2" s="12" t="s">
        <v>1</v>
      </c>
    </row>
    <row r="3" spans="1:2" x14ac:dyDescent="0.25">
      <c r="A3" s="16" t="s">
        <v>44</v>
      </c>
    </row>
    <row r="4" spans="1:2" x14ac:dyDescent="0.25">
      <c r="A4" s="16" t="s">
        <v>45</v>
      </c>
    </row>
    <row r="5" spans="1:2" x14ac:dyDescent="0.25">
      <c r="A5" s="16" t="s">
        <v>46</v>
      </c>
      <c r="B5" s="13">
        <v>277121086.99999994</v>
      </c>
    </row>
    <row r="6" spans="1:2" x14ac:dyDescent="0.25">
      <c r="A6" s="16" t="s">
        <v>47</v>
      </c>
      <c r="B6" s="13">
        <v>9954481</v>
      </c>
    </row>
    <row r="7" spans="1:2" x14ac:dyDescent="0.25">
      <c r="A7" s="16" t="s">
        <v>48</v>
      </c>
      <c r="B7" s="13">
        <v>116419598.00000001</v>
      </c>
    </row>
    <row r="8" spans="1:2" x14ac:dyDescent="0.25">
      <c r="A8" s="16" t="s">
        <v>49</v>
      </c>
      <c r="B8" s="13">
        <v>0</v>
      </c>
    </row>
    <row r="9" spans="1:2" x14ac:dyDescent="0.25">
      <c r="A9" s="16" t="s">
        <v>50</v>
      </c>
      <c r="B9" s="13">
        <v>0</v>
      </c>
    </row>
    <row r="10" spans="1:2" x14ac:dyDescent="0.25">
      <c r="A10" s="16" t="s">
        <v>51</v>
      </c>
      <c r="B10" s="13">
        <v>0</v>
      </c>
    </row>
    <row r="11" spans="1:2" x14ac:dyDescent="0.25">
      <c r="A11" s="16" t="s">
        <v>52</v>
      </c>
      <c r="B11" s="13">
        <v>0</v>
      </c>
    </row>
    <row r="12" spans="1:2" x14ac:dyDescent="0.25">
      <c r="A12" s="16" t="s">
        <v>53</v>
      </c>
      <c r="B12" s="13">
        <v>67482472.999999985</v>
      </c>
    </row>
    <row r="13" spans="1:2" x14ac:dyDescent="0.25">
      <c r="A13" s="16" t="s">
        <v>54</v>
      </c>
    </row>
    <row r="14" spans="1:2" x14ac:dyDescent="0.25">
      <c r="A14" s="16" t="s">
        <v>55</v>
      </c>
      <c r="B14" s="13">
        <v>72726909</v>
      </c>
    </row>
    <row r="15" spans="1:2" x14ac:dyDescent="0.25">
      <c r="A15" s="16" t="s">
        <v>56</v>
      </c>
      <c r="B15" s="13">
        <v>0</v>
      </c>
    </row>
    <row r="16" spans="1:2" x14ac:dyDescent="0.25">
      <c r="A16" s="16" t="s">
        <v>57</v>
      </c>
    </row>
    <row r="17" spans="1:2" x14ac:dyDescent="0.25">
      <c r="A17" s="16" t="s">
        <v>58</v>
      </c>
    </row>
    <row r="18" spans="1:2" x14ac:dyDescent="0.25">
      <c r="A18" s="16" t="s">
        <v>59</v>
      </c>
      <c r="B18" s="13">
        <v>0</v>
      </c>
    </row>
    <row r="19" spans="1:2" x14ac:dyDescent="0.25">
      <c r="A19" s="16" t="s">
        <v>60</v>
      </c>
    </row>
    <row r="20" spans="1:2" x14ac:dyDescent="0.25">
      <c r="A20" s="16" t="s">
        <v>14</v>
      </c>
      <c r="B20" s="14">
        <v>543704547.99999988</v>
      </c>
    </row>
    <row r="21" spans="1:2" x14ac:dyDescent="0.25">
      <c r="A21" s="16" t="s">
        <v>61</v>
      </c>
    </row>
    <row r="22" spans="1:2" x14ac:dyDescent="0.25">
      <c r="A22" s="16" t="s">
        <v>62</v>
      </c>
    </row>
    <row r="23" spans="1:2" x14ac:dyDescent="0.25">
      <c r="A23" s="16" t="s">
        <v>63</v>
      </c>
    </row>
    <row r="24" spans="1:2" x14ac:dyDescent="0.25">
      <c r="A24" s="16" t="s">
        <v>64</v>
      </c>
    </row>
    <row r="25" spans="1:2" x14ac:dyDescent="0.25">
      <c r="A25" s="16" t="s">
        <v>65</v>
      </c>
      <c r="B25" s="13">
        <v>0</v>
      </c>
    </row>
    <row r="26" spans="1:2" x14ac:dyDescent="0.25">
      <c r="A26" s="16" t="s">
        <v>66</v>
      </c>
    </row>
    <row r="27" spans="1:2" x14ac:dyDescent="0.25">
      <c r="A27" s="16" t="s">
        <v>67</v>
      </c>
      <c r="B27" s="31"/>
    </row>
    <row r="28" spans="1:2" x14ac:dyDescent="0.25">
      <c r="A28" s="16" t="s">
        <v>68</v>
      </c>
    </row>
    <row r="29" spans="1:2" x14ac:dyDescent="0.25">
      <c r="A29" s="16" t="s">
        <v>69</v>
      </c>
    </row>
    <row r="30" spans="1:2" x14ac:dyDescent="0.25">
      <c r="A30" s="16" t="s">
        <v>70</v>
      </c>
    </row>
    <row r="31" spans="1:2" x14ac:dyDescent="0.25">
      <c r="A31" s="16" t="s">
        <v>71</v>
      </c>
    </row>
    <row r="32" spans="1:2" x14ac:dyDescent="0.25">
      <c r="A32" s="16" t="s">
        <v>7</v>
      </c>
    </row>
    <row r="33" spans="1:2" x14ac:dyDescent="0.25">
      <c r="A33" s="16" t="s">
        <v>72</v>
      </c>
    </row>
    <row r="34" spans="1:2" x14ac:dyDescent="0.25">
      <c r="A34" s="16" t="s">
        <v>73</v>
      </c>
    </row>
    <row r="35" spans="1:2" x14ac:dyDescent="0.25">
      <c r="A35" s="16" t="s">
        <v>74</v>
      </c>
    </row>
    <row r="36" spans="1:2" x14ac:dyDescent="0.25">
      <c r="A36" s="16" t="s">
        <v>7</v>
      </c>
    </row>
    <row r="37" spans="1:2" x14ac:dyDescent="0.25">
      <c r="A37" s="16" t="s">
        <v>75</v>
      </c>
    </row>
    <row r="38" spans="1:2" x14ac:dyDescent="0.25">
      <c r="A38" s="16" t="s">
        <v>76</v>
      </c>
    </row>
    <row r="39" spans="1:2" x14ac:dyDescent="0.25">
      <c r="A39" s="16" t="s">
        <v>77</v>
      </c>
    </row>
    <row r="40" spans="1:2" x14ac:dyDescent="0.25">
      <c r="A40" s="16" t="s">
        <v>78</v>
      </c>
    </row>
    <row r="41" spans="1:2" x14ac:dyDescent="0.25">
      <c r="A41" s="16" t="s">
        <v>79</v>
      </c>
      <c r="B41" s="13">
        <v>2000000</v>
      </c>
    </row>
    <row r="42" spans="1:2" x14ac:dyDescent="0.25">
      <c r="A42" s="16" t="s">
        <v>80</v>
      </c>
      <c r="B42" s="13">
        <v>0</v>
      </c>
    </row>
    <row r="43" spans="1:2" x14ac:dyDescent="0.25">
      <c r="A43" s="16" t="s">
        <v>7</v>
      </c>
      <c r="B43" s="14">
        <v>2000000</v>
      </c>
    </row>
    <row r="44" spans="1:2" x14ac:dyDescent="0.25">
      <c r="A44" s="16" t="s">
        <v>81</v>
      </c>
      <c r="B44" s="31"/>
    </row>
    <row r="45" spans="1:2" x14ac:dyDescent="0.25">
      <c r="A45" s="16" t="s">
        <v>82</v>
      </c>
    </row>
    <row r="46" spans="1:2" x14ac:dyDescent="0.25">
      <c r="A46" s="16" t="s">
        <v>83</v>
      </c>
      <c r="B46" s="13">
        <v>430080207.99999994</v>
      </c>
    </row>
    <row r="47" spans="1:2" x14ac:dyDescent="0.25">
      <c r="A47" s="16" t="s">
        <v>84</v>
      </c>
      <c r="B47" s="13">
        <v>4909353</v>
      </c>
    </row>
    <row r="48" spans="1:2" x14ac:dyDescent="0.25">
      <c r="A48" s="16" t="s">
        <v>85</v>
      </c>
      <c r="B48" s="13">
        <v>0</v>
      </c>
    </row>
    <row r="49" spans="1:2" x14ac:dyDescent="0.25">
      <c r="A49" s="16" t="s">
        <v>86</v>
      </c>
      <c r="B49" s="13">
        <v>0</v>
      </c>
    </row>
    <row r="50" spans="1:2" x14ac:dyDescent="0.25">
      <c r="A50" s="16" t="s">
        <v>87</v>
      </c>
    </row>
    <row r="51" spans="1:2" x14ac:dyDescent="0.25">
      <c r="A51" s="16" t="s">
        <v>14</v>
      </c>
      <c r="B51" s="14">
        <v>437730015</v>
      </c>
    </row>
    <row r="52" spans="1:2" x14ac:dyDescent="0.25">
      <c r="A52" s="16" t="s">
        <v>88</v>
      </c>
    </row>
    <row r="53" spans="1:2" x14ac:dyDescent="0.25">
      <c r="A53" s="16" t="s">
        <v>89</v>
      </c>
    </row>
    <row r="54" spans="1:2" x14ac:dyDescent="0.25">
      <c r="A54" s="16" t="s">
        <v>90</v>
      </c>
    </row>
    <row r="55" spans="1:2" x14ac:dyDescent="0.25">
      <c r="A55" s="16" t="s">
        <v>14</v>
      </c>
    </row>
    <row r="56" spans="1:2" x14ac:dyDescent="0.25">
      <c r="A56" s="16" t="s">
        <v>91</v>
      </c>
    </row>
    <row r="57" spans="1:2" x14ac:dyDescent="0.25">
      <c r="A57" s="16" t="s">
        <v>92</v>
      </c>
    </row>
    <row r="58" spans="1:2" x14ac:dyDescent="0.25">
      <c r="A58" s="16" t="s">
        <v>93</v>
      </c>
    </row>
    <row r="59" spans="1:2" x14ac:dyDescent="0.25">
      <c r="A59" s="16" t="s">
        <v>14</v>
      </c>
    </row>
    <row r="60" spans="1:2" x14ac:dyDescent="0.25">
      <c r="A60" s="16" t="s">
        <v>94</v>
      </c>
    </row>
    <row r="61" spans="1:2" x14ac:dyDescent="0.25">
      <c r="A61" s="16" t="s">
        <v>95</v>
      </c>
    </row>
    <row r="62" spans="1:2" x14ac:dyDescent="0.25">
      <c r="A62" s="16" t="s">
        <v>96</v>
      </c>
    </row>
    <row r="63" spans="1:2" x14ac:dyDescent="0.25">
      <c r="A63" s="16" t="s">
        <v>97</v>
      </c>
    </row>
    <row r="64" spans="1:2" x14ac:dyDescent="0.25">
      <c r="A64" s="16" t="s">
        <v>14</v>
      </c>
    </row>
    <row r="65" spans="1:2" x14ac:dyDescent="0.25">
      <c r="A65" s="16" t="s">
        <v>98</v>
      </c>
    </row>
    <row r="66" spans="1:2" x14ac:dyDescent="0.25">
      <c r="A66" s="16" t="s">
        <v>99</v>
      </c>
    </row>
    <row r="67" spans="1:2" x14ac:dyDescent="0.25">
      <c r="A67" s="16" t="s">
        <v>100</v>
      </c>
      <c r="B67" s="13">
        <v>17643487.000000004</v>
      </c>
    </row>
    <row r="68" spans="1:2" x14ac:dyDescent="0.25">
      <c r="A68" s="16" t="s">
        <v>101</v>
      </c>
      <c r="B68" s="13">
        <v>1821788</v>
      </c>
    </row>
    <row r="69" spans="1:2" x14ac:dyDescent="0.25">
      <c r="A69" s="16" t="s">
        <v>102</v>
      </c>
    </row>
    <row r="70" spans="1:2" x14ac:dyDescent="0.25">
      <c r="A70" s="16" t="s">
        <v>103</v>
      </c>
    </row>
    <row r="71" spans="1:2" x14ac:dyDescent="0.25">
      <c r="A71" s="16" t="s">
        <v>104</v>
      </c>
      <c r="B71" s="13">
        <v>317662</v>
      </c>
    </row>
    <row r="72" spans="1:2" x14ac:dyDescent="0.25">
      <c r="A72" s="16" t="s">
        <v>105</v>
      </c>
    </row>
    <row r="73" spans="1:2" x14ac:dyDescent="0.25">
      <c r="A73" s="16" t="s">
        <v>106</v>
      </c>
    </row>
    <row r="74" spans="1:2" x14ac:dyDescent="0.25">
      <c r="A74" s="16" t="s">
        <v>107</v>
      </c>
      <c r="B74" s="13">
        <v>0</v>
      </c>
    </row>
    <row r="75" spans="1:2" x14ac:dyDescent="0.25">
      <c r="A75" s="16" t="s">
        <v>108</v>
      </c>
      <c r="B75" s="13">
        <v>0</v>
      </c>
    </row>
    <row r="76" spans="1:2" x14ac:dyDescent="0.25">
      <c r="A76" s="16" t="s">
        <v>109</v>
      </c>
    </row>
    <row r="77" spans="1:2" x14ac:dyDescent="0.25">
      <c r="A77" s="16" t="s">
        <v>110</v>
      </c>
      <c r="B77" s="13">
        <v>0</v>
      </c>
    </row>
    <row r="78" spans="1:2" x14ac:dyDescent="0.25">
      <c r="A78" s="16" t="s">
        <v>111</v>
      </c>
      <c r="B78" s="13">
        <v>2599717</v>
      </c>
    </row>
    <row r="79" spans="1:2" x14ac:dyDescent="0.25">
      <c r="A79" s="16" t="s">
        <v>14</v>
      </c>
      <c r="B79" s="14">
        <v>22382654</v>
      </c>
    </row>
    <row r="80" spans="1:2" x14ac:dyDescent="0.25">
      <c r="A80" s="16" t="s">
        <v>112</v>
      </c>
    </row>
    <row r="81" spans="1:2" x14ac:dyDescent="0.25">
      <c r="A81" s="16" t="s">
        <v>18</v>
      </c>
      <c r="B81" s="14">
        <v>1003817216.9999999</v>
      </c>
    </row>
    <row r="83" spans="1:2" x14ac:dyDescent="0.25">
      <c r="A83" s="16" t="s">
        <v>113</v>
      </c>
    </row>
    <row r="85" spans="1:2" x14ac:dyDescent="0.25">
      <c r="A85" s="16" t="s">
        <v>114</v>
      </c>
      <c r="B85" s="13">
        <v>1003817216.9999999</v>
      </c>
    </row>
    <row r="86" spans="1:2" x14ac:dyDescent="0.25">
      <c r="A86" s="16" t="s">
        <v>115</v>
      </c>
      <c r="B86" s="17">
        <v>1</v>
      </c>
    </row>
    <row r="88" spans="1:2" x14ac:dyDescent="0.25">
      <c r="A88" s="16" t="s">
        <v>116</v>
      </c>
    </row>
    <row r="89" spans="1:2" x14ac:dyDescent="0.25">
      <c r="A89" s="16" t="s">
        <v>117</v>
      </c>
    </row>
    <row r="90" spans="1:2" x14ac:dyDescent="0.25">
      <c r="A90" s="16" t="s">
        <v>118</v>
      </c>
      <c r="B90" s="13">
        <v>533750067</v>
      </c>
    </row>
    <row r="91" spans="1:2" x14ac:dyDescent="0.25">
      <c r="A91" s="16" t="s">
        <v>119</v>
      </c>
      <c r="B91" s="13">
        <v>0</v>
      </c>
    </row>
    <row r="92" spans="1:2" x14ac:dyDescent="0.25">
      <c r="A92" s="16" t="s">
        <v>120</v>
      </c>
    </row>
    <row r="93" spans="1:2" x14ac:dyDescent="0.25">
      <c r="A93" s="16" t="s">
        <v>121</v>
      </c>
    </row>
    <row r="94" spans="1:2" x14ac:dyDescent="0.25">
      <c r="A94" s="16" t="s">
        <v>14</v>
      </c>
      <c r="B94" s="14">
        <v>533750067</v>
      </c>
    </row>
    <row r="95" spans="1:2" x14ac:dyDescent="0.25">
      <c r="A95" s="16" t="s">
        <v>122</v>
      </c>
    </row>
    <row r="96" spans="1:2" x14ac:dyDescent="0.25">
      <c r="A96" s="16" t="s">
        <v>123</v>
      </c>
      <c r="B96" s="13">
        <v>430080207.99999994</v>
      </c>
    </row>
    <row r="97" spans="1:2" x14ac:dyDescent="0.25">
      <c r="A97" s="16" t="s">
        <v>124</v>
      </c>
      <c r="B97" s="13">
        <v>0</v>
      </c>
    </row>
    <row r="98" spans="1:2" x14ac:dyDescent="0.25">
      <c r="A98" s="16" t="s">
        <v>125</v>
      </c>
      <c r="B98" s="13">
        <v>0</v>
      </c>
    </row>
    <row r="99" spans="1:2" x14ac:dyDescent="0.25">
      <c r="A99" s="16" t="s">
        <v>126</v>
      </c>
      <c r="B99" s="13">
        <v>0</v>
      </c>
    </row>
    <row r="100" spans="1:2" x14ac:dyDescent="0.25">
      <c r="A100" s="16" t="s">
        <v>127</v>
      </c>
      <c r="B100" s="13">
        <v>0</v>
      </c>
    </row>
    <row r="101" spans="1:2" x14ac:dyDescent="0.25">
      <c r="A101" s="16" t="s">
        <v>128</v>
      </c>
    </row>
    <row r="102" spans="1:2" x14ac:dyDescent="0.25">
      <c r="A102" s="16" t="s">
        <v>129</v>
      </c>
      <c r="B102" s="13">
        <v>818071</v>
      </c>
    </row>
    <row r="103" spans="1:2" x14ac:dyDescent="0.25">
      <c r="A103" s="16" t="s">
        <v>130</v>
      </c>
      <c r="B103" s="13">
        <v>505829</v>
      </c>
    </row>
    <row r="104" spans="1:2" x14ac:dyDescent="0.25">
      <c r="A104" s="16" t="s">
        <v>7</v>
      </c>
      <c r="B104" s="14">
        <v>1323900</v>
      </c>
    </row>
    <row r="105" spans="1:2" x14ac:dyDescent="0.25">
      <c r="A105" s="16" t="s">
        <v>131</v>
      </c>
      <c r="B105" s="13">
        <v>0</v>
      </c>
    </row>
    <row r="106" spans="1:2" x14ac:dyDescent="0.25">
      <c r="A106" s="16" t="s">
        <v>132</v>
      </c>
      <c r="B106" s="13">
        <v>0</v>
      </c>
    </row>
    <row r="107" spans="1:2" x14ac:dyDescent="0.25">
      <c r="A107" s="16" t="s">
        <v>133</v>
      </c>
      <c r="B107" s="13">
        <v>68162</v>
      </c>
    </row>
    <row r="108" spans="1:2" x14ac:dyDescent="0.25">
      <c r="A108" s="16" t="s">
        <v>134</v>
      </c>
      <c r="B108" s="13">
        <v>399000</v>
      </c>
    </row>
    <row r="109" spans="1:2" x14ac:dyDescent="0.25">
      <c r="A109" s="16" t="s">
        <v>135</v>
      </c>
      <c r="B109" s="13">
        <v>0</v>
      </c>
    </row>
    <row r="110" spans="1:2" x14ac:dyDescent="0.25">
      <c r="A110" s="16" t="s">
        <v>136</v>
      </c>
      <c r="B110" s="13">
        <v>1671727</v>
      </c>
    </row>
    <row r="111" spans="1:2" x14ac:dyDescent="0.25">
      <c r="A111" s="16" t="s">
        <v>137</v>
      </c>
      <c r="B111" s="13">
        <v>0</v>
      </c>
    </row>
    <row r="112" spans="1:2" x14ac:dyDescent="0.25">
      <c r="A112" s="16" t="s">
        <v>138</v>
      </c>
      <c r="B112" s="13">
        <v>0</v>
      </c>
    </row>
    <row r="113" spans="1:2" x14ac:dyDescent="0.25">
      <c r="A113" s="16" t="s">
        <v>139</v>
      </c>
    </row>
    <row r="114" spans="1:2" x14ac:dyDescent="0.25">
      <c r="A114" s="16" t="s">
        <v>140</v>
      </c>
      <c r="B114" s="13">
        <v>2223276</v>
      </c>
    </row>
    <row r="115" spans="1:2" x14ac:dyDescent="0.25">
      <c r="A115" s="16" t="s">
        <v>141</v>
      </c>
    </row>
    <row r="116" spans="1:2" x14ac:dyDescent="0.25">
      <c r="A116" s="16" t="s">
        <v>7</v>
      </c>
      <c r="B116" s="14">
        <v>2223276</v>
      </c>
    </row>
    <row r="117" spans="1:2" x14ac:dyDescent="0.25">
      <c r="A117" s="16" t="s">
        <v>142</v>
      </c>
    </row>
    <row r="118" spans="1:2" x14ac:dyDescent="0.25">
      <c r="A118" s="16" t="s">
        <v>143</v>
      </c>
    </row>
    <row r="119" spans="1:2" x14ac:dyDescent="0.25">
      <c r="A119" s="16" t="s">
        <v>144</v>
      </c>
    </row>
    <row r="120" spans="1:2" x14ac:dyDescent="0.25">
      <c r="A120" s="16" t="s">
        <v>7</v>
      </c>
    </row>
    <row r="121" spans="1:2" x14ac:dyDescent="0.25">
      <c r="A121" s="16" t="s">
        <v>145</v>
      </c>
    </row>
    <row r="122" spans="1:2" x14ac:dyDescent="0.25">
      <c r="A122" s="16" t="s">
        <v>146</v>
      </c>
      <c r="B122" s="13">
        <v>0</v>
      </c>
    </row>
    <row r="123" spans="1:2" x14ac:dyDescent="0.25">
      <c r="A123" s="16" t="s">
        <v>147</v>
      </c>
    </row>
    <row r="124" spans="1:2" x14ac:dyDescent="0.25">
      <c r="A124" s="16" t="s">
        <v>148</v>
      </c>
      <c r="B124" s="13">
        <v>3029537</v>
      </c>
    </row>
    <row r="125" spans="1:2" x14ac:dyDescent="0.25">
      <c r="A125" s="16" t="s">
        <v>149</v>
      </c>
      <c r="B125" s="13">
        <v>4701668</v>
      </c>
    </row>
    <row r="126" spans="1:2" x14ac:dyDescent="0.25">
      <c r="A126" s="16" t="s">
        <v>150</v>
      </c>
    </row>
    <row r="127" spans="1:2" x14ac:dyDescent="0.25">
      <c r="A127" s="16" t="s">
        <v>151</v>
      </c>
    </row>
    <row r="128" spans="1:2" x14ac:dyDescent="0.25">
      <c r="A128" s="16" t="s">
        <v>152</v>
      </c>
    </row>
    <row r="129" spans="1:2" x14ac:dyDescent="0.25">
      <c r="A129" s="16" t="s">
        <v>153</v>
      </c>
    </row>
    <row r="130" spans="1:2" x14ac:dyDescent="0.25">
      <c r="A130" s="16" t="s">
        <v>154</v>
      </c>
      <c r="B130" s="13">
        <v>0</v>
      </c>
    </row>
    <row r="131" spans="1:2" x14ac:dyDescent="0.25">
      <c r="A131" s="16" t="s">
        <v>155</v>
      </c>
    </row>
    <row r="132" spans="1:2" x14ac:dyDescent="0.25">
      <c r="A132" s="16" t="s">
        <v>156</v>
      </c>
    </row>
    <row r="133" spans="1:2" x14ac:dyDescent="0.25">
      <c r="A133" s="16" t="s">
        <v>157</v>
      </c>
    </row>
    <row r="134" spans="1:2" x14ac:dyDescent="0.25">
      <c r="A134" s="16" t="s">
        <v>158</v>
      </c>
    </row>
    <row r="135" spans="1:2" x14ac:dyDescent="0.25">
      <c r="A135" s="16" t="s">
        <v>159</v>
      </c>
      <c r="B135" s="13">
        <v>4946233</v>
      </c>
    </row>
    <row r="136" spans="1:2" x14ac:dyDescent="0.25">
      <c r="A136" s="16" t="s">
        <v>160</v>
      </c>
      <c r="B136" s="13">
        <v>3784886</v>
      </c>
    </row>
    <row r="137" spans="1:2" x14ac:dyDescent="0.25">
      <c r="A137" s="16" t="s">
        <v>7</v>
      </c>
      <c r="B137" s="14">
        <v>8731119</v>
      </c>
    </row>
    <row r="138" spans="1:2" x14ac:dyDescent="0.25">
      <c r="A138" s="16" t="s">
        <v>161</v>
      </c>
    </row>
    <row r="139" spans="1:2" x14ac:dyDescent="0.25">
      <c r="A139" s="16" t="s">
        <v>162</v>
      </c>
      <c r="B139" s="13">
        <v>1467690</v>
      </c>
    </row>
    <row r="140" spans="1:2" x14ac:dyDescent="0.25">
      <c r="A140" s="16" t="s">
        <v>163</v>
      </c>
      <c r="B140" s="13">
        <v>1885502</v>
      </c>
    </row>
    <row r="141" spans="1:2" x14ac:dyDescent="0.25">
      <c r="A141" s="16" t="s">
        <v>7</v>
      </c>
      <c r="B141" s="14">
        <v>3353191.9999999991</v>
      </c>
    </row>
    <row r="142" spans="1:2" x14ac:dyDescent="0.25">
      <c r="A142" s="16" t="s">
        <v>164</v>
      </c>
      <c r="B142" s="13">
        <v>0</v>
      </c>
    </row>
    <row r="143" spans="1:2" x14ac:dyDescent="0.25">
      <c r="A143" s="16" t="s">
        <v>165</v>
      </c>
      <c r="B143" s="13">
        <v>0</v>
      </c>
    </row>
    <row r="144" spans="1:2" x14ac:dyDescent="0.25">
      <c r="A144" s="16" t="s">
        <v>166</v>
      </c>
      <c r="B144" s="13">
        <v>200000</v>
      </c>
    </row>
    <row r="145" spans="1:2" x14ac:dyDescent="0.25">
      <c r="A145" s="16" t="s">
        <v>14</v>
      </c>
      <c r="B145" s="14">
        <v>455781788.99999994</v>
      </c>
    </row>
    <row r="146" spans="1:2" x14ac:dyDescent="0.25">
      <c r="A146" s="16" t="s">
        <v>167</v>
      </c>
    </row>
    <row r="147" spans="1:2" x14ac:dyDescent="0.25">
      <c r="A147" s="16" t="s">
        <v>168</v>
      </c>
      <c r="B147" s="13">
        <v>8191655.0000000009</v>
      </c>
    </row>
    <row r="148" spans="1:2" x14ac:dyDescent="0.25">
      <c r="A148" s="16" t="s">
        <v>169</v>
      </c>
      <c r="B148" s="13">
        <v>0</v>
      </c>
    </row>
    <row r="149" spans="1:2" x14ac:dyDescent="0.25">
      <c r="A149" s="16" t="s">
        <v>170</v>
      </c>
      <c r="B149" s="13">
        <v>494951</v>
      </c>
    </row>
    <row r="150" spans="1:2" x14ac:dyDescent="0.25">
      <c r="A150" s="16" t="s">
        <v>171</v>
      </c>
      <c r="B150" s="13">
        <v>274050</v>
      </c>
    </row>
    <row r="151" spans="1:2" x14ac:dyDescent="0.25">
      <c r="A151" s="16" t="s">
        <v>172</v>
      </c>
      <c r="B151" s="13">
        <v>32060</v>
      </c>
    </row>
    <row r="152" spans="1:2" x14ac:dyDescent="0.25">
      <c r="A152" s="16" t="s">
        <v>173</v>
      </c>
      <c r="B152" s="13">
        <v>38071</v>
      </c>
    </row>
    <row r="153" spans="1:2" x14ac:dyDescent="0.25">
      <c r="A153" s="16" t="s">
        <v>174</v>
      </c>
      <c r="B153" s="13">
        <v>53064</v>
      </c>
    </row>
    <row r="154" spans="1:2" x14ac:dyDescent="0.25">
      <c r="A154" s="16" t="s">
        <v>121</v>
      </c>
      <c r="B154" s="13">
        <v>873555</v>
      </c>
    </row>
    <row r="155" spans="1:2" x14ac:dyDescent="0.25">
      <c r="A155" s="16" t="s">
        <v>175</v>
      </c>
      <c r="B155" s="13">
        <v>4327954.9999999991</v>
      </c>
    </row>
    <row r="156" spans="1:2" x14ac:dyDescent="0.25">
      <c r="A156" s="16" t="s">
        <v>176</v>
      </c>
    </row>
    <row r="157" spans="1:2" x14ac:dyDescent="0.25">
      <c r="A157" s="16" t="s">
        <v>177</v>
      </c>
    </row>
    <row r="158" spans="1:2" x14ac:dyDescent="0.25">
      <c r="A158" s="16" t="s">
        <v>178</v>
      </c>
    </row>
    <row r="159" spans="1:2" x14ac:dyDescent="0.25">
      <c r="A159" s="16" t="s">
        <v>179</v>
      </c>
    </row>
    <row r="160" spans="1:2" x14ac:dyDescent="0.25">
      <c r="A160" s="16" t="s">
        <v>14</v>
      </c>
      <c r="B160" s="14">
        <v>14285361</v>
      </c>
    </row>
    <row r="161" spans="1:2" x14ac:dyDescent="0.25">
      <c r="A161" s="16" t="s">
        <v>180</v>
      </c>
    </row>
    <row r="162" spans="1:2" x14ac:dyDescent="0.25">
      <c r="A162" s="16" t="s">
        <v>18</v>
      </c>
      <c r="B162" s="14">
        <v>1003817217.0000004</v>
      </c>
    </row>
    <row r="164" spans="1:2" x14ac:dyDescent="0.25">
      <c r="A164" s="16" t="s">
        <v>113</v>
      </c>
    </row>
    <row r="165" spans="1:2" x14ac:dyDescent="0.25">
      <c r="A165" s="16" t="s">
        <v>113</v>
      </c>
    </row>
    <row r="167" spans="1:2" x14ac:dyDescent="0.25">
      <c r="A167" s="16" t="s">
        <v>181</v>
      </c>
      <c r="B167" s="13">
        <v>0</v>
      </c>
    </row>
    <row r="168" spans="1:2" x14ac:dyDescent="0.25">
      <c r="A168" s="16" t="s">
        <v>182</v>
      </c>
      <c r="B168" s="17">
        <v>0</v>
      </c>
    </row>
    <row r="170" spans="1:2" x14ac:dyDescent="0.25">
      <c r="A170" s="16" t="s">
        <v>183</v>
      </c>
      <c r="B170" s="13">
        <v>0</v>
      </c>
    </row>
    <row r="171" spans="1:2" x14ac:dyDescent="0.25">
      <c r="A171" s="16" t="s">
        <v>184</v>
      </c>
      <c r="B171" s="17">
        <v>0</v>
      </c>
    </row>
    <row r="175" spans="1:2" x14ac:dyDescent="0.25">
      <c r="A175" s="16" t="s">
        <v>41</v>
      </c>
    </row>
    <row r="176" spans="1:2" x14ac:dyDescent="0.25">
      <c r="A176" s="15" t="s">
        <v>185</v>
      </c>
    </row>
    <row r="177" spans="1:1" x14ac:dyDescent="0.25">
      <c r="A177" s="15"/>
    </row>
  </sheetData>
  <pageMargins left="0.7" right="0.7" top="0.75" bottom="0.75" header="0.3" footer="0.3"/>
  <pageSetup orientation="portrait" r:id="rId1"/>
  <headerFooter>
    <oddFooter>&amp;LOneCare Vermont FY 2024 ACO Budget Submission&amp;R&amp;P of &amp;N</oddFooter>
  </headerFooter>
  <rowBreaks count="2" manualBreakCount="2">
    <brk id="43" max="16383" man="1"/>
    <brk id="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43"/>
  <sheetViews>
    <sheetView zoomScaleNormal="100" workbookViewId="0">
      <selection activeCell="E10" sqref="E10"/>
    </sheetView>
  </sheetViews>
  <sheetFormatPr defaultRowHeight="15" x14ac:dyDescent="0.25"/>
  <cols>
    <col min="1" max="1" width="51.7109375" style="2" customWidth="1"/>
    <col min="2" max="2" width="9.85546875" bestFit="1" customWidth="1"/>
    <col min="3" max="16384" width="9.140625" style="2"/>
  </cols>
  <sheetData>
    <row r="1" spans="1:2" x14ac:dyDescent="0.25">
      <c r="A1" s="32" t="s">
        <v>235</v>
      </c>
    </row>
    <row r="2" spans="1:2" x14ac:dyDescent="0.25">
      <c r="A2" s="1" t="s">
        <v>43</v>
      </c>
      <c r="B2" s="12" t="s">
        <v>1</v>
      </c>
    </row>
    <row r="3" spans="1:2" x14ac:dyDescent="0.25">
      <c r="A3" s="3" t="s">
        <v>186</v>
      </c>
    </row>
    <row r="4" spans="1:2" x14ac:dyDescent="0.25">
      <c r="A4" s="3" t="s">
        <v>187</v>
      </c>
    </row>
    <row r="5" spans="1:2" x14ac:dyDescent="0.25">
      <c r="A5" s="3" t="s">
        <v>188</v>
      </c>
    </row>
    <row r="6" spans="1:2" x14ac:dyDescent="0.25">
      <c r="A6" s="3" t="s">
        <v>189</v>
      </c>
      <c r="B6" s="13">
        <v>355791</v>
      </c>
    </row>
    <row r="7" spans="1:2" x14ac:dyDescent="0.25">
      <c r="A7" s="3" t="s">
        <v>190</v>
      </c>
      <c r="B7" s="13">
        <v>0</v>
      </c>
    </row>
    <row r="8" spans="1:2" x14ac:dyDescent="0.25">
      <c r="A8" s="3" t="s">
        <v>191</v>
      </c>
      <c r="B8" s="13">
        <v>4194122</v>
      </c>
    </row>
    <row r="9" spans="1:2" x14ac:dyDescent="0.25">
      <c r="A9" s="3" t="s">
        <v>192</v>
      </c>
      <c r="B9" s="18">
        <v>-2464006</v>
      </c>
    </row>
    <row r="10" spans="1:2" x14ac:dyDescent="0.25">
      <c r="A10" s="3" t="s">
        <v>14</v>
      </c>
      <c r="B10" s="14">
        <v>2085907</v>
      </c>
    </row>
    <row r="11" spans="1:2" x14ac:dyDescent="0.25">
      <c r="A11" s="3" t="s">
        <v>193</v>
      </c>
    </row>
    <row r="12" spans="1:2" x14ac:dyDescent="0.25">
      <c r="A12" s="3" t="s">
        <v>194</v>
      </c>
    </row>
    <row r="13" spans="1:2" x14ac:dyDescent="0.25">
      <c r="A13" s="3" t="s">
        <v>195</v>
      </c>
      <c r="B13" s="13">
        <v>0</v>
      </c>
    </row>
    <row r="14" spans="1:2" x14ac:dyDescent="0.25">
      <c r="A14" s="3" t="s">
        <v>196</v>
      </c>
      <c r="B14" s="13">
        <v>0</v>
      </c>
    </row>
    <row r="15" spans="1:2" x14ac:dyDescent="0.25">
      <c r="A15" s="3" t="s">
        <v>197</v>
      </c>
      <c r="B15" s="13">
        <v>0</v>
      </c>
    </row>
    <row r="16" spans="1:2" x14ac:dyDescent="0.25">
      <c r="A16" s="3" t="s">
        <v>198</v>
      </c>
      <c r="B16" s="13">
        <v>0</v>
      </c>
    </row>
    <row r="17" spans="1:2" x14ac:dyDescent="0.25">
      <c r="A17" s="3" t="s">
        <v>7</v>
      </c>
      <c r="B17" s="14">
        <v>0</v>
      </c>
    </row>
    <row r="18" spans="1:2" x14ac:dyDescent="0.25">
      <c r="A18" s="3" t="s">
        <v>199</v>
      </c>
    </row>
    <row r="19" spans="1:2" x14ac:dyDescent="0.25">
      <c r="A19" s="3" t="s">
        <v>200</v>
      </c>
      <c r="B19" s="13">
        <v>0</v>
      </c>
    </row>
    <row r="20" spans="1:2" x14ac:dyDescent="0.25">
      <c r="A20" s="3" t="s">
        <v>201</v>
      </c>
      <c r="B20" s="13">
        <v>0</v>
      </c>
    </row>
    <row r="21" spans="1:2" x14ac:dyDescent="0.25">
      <c r="A21" s="3" t="s">
        <v>7</v>
      </c>
      <c r="B21" s="14">
        <v>0</v>
      </c>
    </row>
    <row r="22" spans="1:2" x14ac:dyDescent="0.25">
      <c r="A22" s="3" t="s">
        <v>14</v>
      </c>
      <c r="B22" s="14">
        <v>0</v>
      </c>
    </row>
    <row r="23" spans="1:2" x14ac:dyDescent="0.25">
      <c r="A23" s="3" t="s">
        <v>202</v>
      </c>
    </row>
    <row r="24" spans="1:2" x14ac:dyDescent="0.25">
      <c r="A24" s="3" t="s">
        <v>203</v>
      </c>
      <c r="B24" s="13">
        <v>0</v>
      </c>
    </row>
    <row r="25" spans="1:2" x14ac:dyDescent="0.25">
      <c r="A25" s="3" t="s">
        <v>204</v>
      </c>
      <c r="B25" s="13">
        <v>0</v>
      </c>
    </row>
    <row r="26" spans="1:2" x14ac:dyDescent="0.25">
      <c r="A26" s="3" t="s">
        <v>205</v>
      </c>
      <c r="B26" s="13">
        <v>0</v>
      </c>
    </row>
    <row r="27" spans="1:2" x14ac:dyDescent="0.25">
      <c r="A27" s="3" t="s">
        <v>206</v>
      </c>
      <c r="B27" s="13">
        <v>0</v>
      </c>
    </row>
    <row r="28" spans="1:2" x14ac:dyDescent="0.25">
      <c r="A28" s="3" t="s">
        <v>14</v>
      </c>
      <c r="B28" s="14">
        <v>0</v>
      </c>
    </row>
    <row r="29" spans="1:2" x14ac:dyDescent="0.25">
      <c r="A29" s="3" t="s">
        <v>207</v>
      </c>
    </row>
    <row r="30" spans="1:2" x14ac:dyDescent="0.25">
      <c r="A30" s="3" t="s">
        <v>208</v>
      </c>
      <c r="B30" s="13">
        <v>0</v>
      </c>
    </row>
    <row r="31" spans="1:2" x14ac:dyDescent="0.25">
      <c r="A31" s="3" t="s">
        <v>59</v>
      </c>
      <c r="B31" s="13">
        <v>0</v>
      </c>
    </row>
    <row r="32" spans="1:2" x14ac:dyDescent="0.25">
      <c r="A32" s="3" t="s">
        <v>14</v>
      </c>
      <c r="B32" s="14">
        <v>0</v>
      </c>
    </row>
    <row r="33" spans="1:2" x14ac:dyDescent="0.25">
      <c r="A33" s="3" t="s">
        <v>18</v>
      </c>
      <c r="B33" s="14">
        <v>2085907</v>
      </c>
    </row>
    <row r="35" spans="1:2" x14ac:dyDescent="0.25">
      <c r="A35" s="3" t="s">
        <v>209</v>
      </c>
      <c r="B35" s="13">
        <v>15076382.031288601</v>
      </c>
    </row>
    <row r="36" spans="1:2" x14ac:dyDescent="0.25">
      <c r="A36" s="3" t="s">
        <v>210</v>
      </c>
      <c r="B36" s="13">
        <v>2085907</v>
      </c>
    </row>
    <row r="37" spans="1:2" x14ac:dyDescent="0.25">
      <c r="A37" s="3" t="s">
        <v>211</v>
      </c>
      <c r="B37" s="13">
        <v>13711948</v>
      </c>
    </row>
    <row r="39" spans="1:2" x14ac:dyDescent="0.25">
      <c r="A39" s="3" t="s">
        <v>40</v>
      </c>
      <c r="B39" s="13">
        <v>0</v>
      </c>
    </row>
    <row r="41" spans="1:2" x14ac:dyDescent="0.25">
      <c r="A41" s="3" t="s">
        <v>41</v>
      </c>
    </row>
    <row r="42" spans="1:2" x14ac:dyDescent="0.25">
      <c r="A42" s="15" t="s">
        <v>212</v>
      </c>
    </row>
    <row r="43" spans="1:2" x14ac:dyDescent="0.25">
      <c r="A43" s="4"/>
    </row>
  </sheetData>
  <pageMargins left="0.7" right="0.7" top="0.75" bottom="0.75" header="0.3" footer="0.3"/>
  <pageSetup orientation="portrait" r:id="rId1"/>
  <headerFooter>
    <oddFooter>&amp;LOneCare Vermont FY 2024 ACO Budget Submission&amp;R&amp;P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2"/>
  <sheetViews>
    <sheetView zoomScaleNormal="100" workbookViewId="0">
      <selection activeCell="H12" sqref="H12"/>
    </sheetView>
  </sheetViews>
  <sheetFormatPr defaultRowHeight="15" x14ac:dyDescent="0.25"/>
  <cols>
    <col min="1" max="1" width="19" style="2" customWidth="1"/>
    <col min="2" max="3" width="9" style="2" customWidth="1"/>
    <col min="4" max="16384" width="9.140625" style="2"/>
  </cols>
  <sheetData>
    <row r="1" spans="1:3" s="29" customFormat="1" x14ac:dyDescent="0.25">
      <c r="A1" s="27" t="s">
        <v>236</v>
      </c>
    </row>
    <row r="2" spans="1:3" x14ac:dyDescent="0.25">
      <c r="A2" s="1" t="s">
        <v>213</v>
      </c>
      <c r="B2" s="1" t="s">
        <v>214</v>
      </c>
      <c r="C2" s="1" t="s">
        <v>1</v>
      </c>
    </row>
    <row r="3" spans="1:3" x14ac:dyDescent="0.25">
      <c r="A3" s="3" t="s">
        <v>215</v>
      </c>
      <c r="B3" s="5">
        <v>4</v>
      </c>
      <c r="C3" s="5">
        <v>4</v>
      </c>
    </row>
    <row r="4" spans="1:3" x14ac:dyDescent="0.25">
      <c r="A4" s="3" t="s">
        <v>216</v>
      </c>
      <c r="B4" s="5">
        <v>12</v>
      </c>
      <c r="C4" s="5">
        <v>12.6</v>
      </c>
    </row>
    <row r="5" spans="1:3" x14ac:dyDescent="0.25">
      <c r="A5" s="3" t="s">
        <v>217</v>
      </c>
      <c r="B5" s="5">
        <v>5.75</v>
      </c>
      <c r="C5" s="5">
        <v>5</v>
      </c>
    </row>
    <row r="6" spans="1:3" x14ac:dyDescent="0.25">
      <c r="A6" s="3" t="s">
        <v>218</v>
      </c>
      <c r="B6" s="5">
        <v>2</v>
      </c>
      <c r="C6" s="5">
        <v>3</v>
      </c>
    </row>
    <row r="7" spans="1:3" x14ac:dyDescent="0.25">
      <c r="A7" s="3" t="s">
        <v>219</v>
      </c>
      <c r="B7" s="5">
        <v>6.05</v>
      </c>
      <c r="C7" s="5">
        <v>6.1</v>
      </c>
    </row>
    <row r="8" spans="1:3" x14ac:dyDescent="0.25">
      <c r="A8" s="3" t="s">
        <v>220</v>
      </c>
      <c r="B8" s="5">
        <v>4</v>
      </c>
      <c r="C8" s="5">
        <v>4</v>
      </c>
    </row>
    <row r="9" spans="1:3" x14ac:dyDescent="0.25">
      <c r="A9" s="3" t="s">
        <v>221</v>
      </c>
      <c r="B9" s="5"/>
      <c r="C9" s="5"/>
    </row>
    <row r="10" spans="1:3" x14ac:dyDescent="0.25">
      <c r="A10" s="3" t="s">
        <v>222</v>
      </c>
      <c r="B10" s="5">
        <v>12.9</v>
      </c>
      <c r="C10" s="5">
        <v>12.9</v>
      </c>
    </row>
    <row r="11" spans="1:3" x14ac:dyDescent="0.25">
      <c r="A11" s="3" t="s">
        <v>223</v>
      </c>
      <c r="B11" s="5">
        <v>0</v>
      </c>
      <c r="C11" s="5">
        <v>0</v>
      </c>
    </row>
    <row r="12" spans="1:3" x14ac:dyDescent="0.25">
      <c r="A12" s="3" t="s">
        <v>224</v>
      </c>
      <c r="B12" s="5">
        <v>0</v>
      </c>
      <c r="C12" s="5">
        <v>0</v>
      </c>
    </row>
    <row r="13" spans="1:3" x14ac:dyDescent="0.25">
      <c r="A13" s="3" t="s">
        <v>225</v>
      </c>
      <c r="B13" s="7"/>
      <c r="C13" s="7"/>
    </row>
    <row r="14" spans="1:3" x14ac:dyDescent="0.25">
      <c r="A14" s="3" t="s">
        <v>226</v>
      </c>
      <c r="B14" s="5">
        <v>0</v>
      </c>
      <c r="C14" s="5">
        <v>0</v>
      </c>
    </row>
    <row r="15" spans="1:3" x14ac:dyDescent="0.25">
      <c r="A15" s="3" t="s">
        <v>18</v>
      </c>
      <c r="B15" s="6">
        <v>12.9</v>
      </c>
      <c r="C15" s="6">
        <v>12.9</v>
      </c>
    </row>
    <row r="16" spans="1:3" x14ac:dyDescent="0.25">
      <c r="A16" s="3" t="s">
        <v>227</v>
      </c>
      <c r="B16" s="5">
        <v>46.7</v>
      </c>
      <c r="C16" s="5">
        <v>47.6</v>
      </c>
    </row>
    <row r="20" spans="1:1" x14ac:dyDescent="0.25">
      <c r="A20" s="3" t="s">
        <v>41</v>
      </c>
    </row>
    <row r="21" spans="1:1" x14ac:dyDescent="0.25">
      <c r="A21" s="4" t="s">
        <v>228</v>
      </c>
    </row>
    <row r="22" spans="1:1" x14ac:dyDescent="0.25">
      <c r="A22" s="4"/>
    </row>
  </sheetData>
  <pageMargins left="0.7" right="0.7" top="0.75" bottom="0.75" header="0.3" footer="0.3"/>
  <pageSetup orientation="portrait" r:id="rId1"/>
  <headerFooter>
    <oddFooter>&amp;LOneCare Vermont FY 2024 ACO Budget Submission&amp;R&amp;P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"/>
  <sheetViews>
    <sheetView zoomScaleNormal="100" workbookViewId="0">
      <selection activeCell="H12" sqref="H12"/>
    </sheetView>
  </sheetViews>
  <sheetFormatPr defaultRowHeight="15" x14ac:dyDescent="0.25"/>
  <cols>
    <col min="1" max="1" width="19" style="2" customWidth="1"/>
    <col min="2" max="3" width="11.28515625" style="2" bestFit="1" customWidth="1"/>
    <col min="4" max="16384" width="9.140625" style="2"/>
  </cols>
  <sheetData>
    <row r="1" spans="1:3" s="29" customFormat="1" x14ac:dyDescent="0.25">
      <c r="A1" s="27" t="s">
        <v>237</v>
      </c>
    </row>
    <row r="2" spans="1:3" x14ac:dyDescent="0.25">
      <c r="A2" s="1" t="s">
        <v>213</v>
      </c>
      <c r="B2" s="1" t="s">
        <v>214</v>
      </c>
      <c r="C2" s="1" t="s">
        <v>1</v>
      </c>
    </row>
    <row r="3" spans="1:3" x14ac:dyDescent="0.25">
      <c r="A3" s="3" t="s">
        <v>215</v>
      </c>
      <c r="B3" s="5">
        <v>562433</v>
      </c>
      <c r="C3" s="5">
        <v>555568</v>
      </c>
    </row>
    <row r="4" spans="1:3" x14ac:dyDescent="0.25">
      <c r="A4" s="3" t="s">
        <v>216</v>
      </c>
      <c r="B4" s="5">
        <v>1622632</v>
      </c>
      <c r="C4" s="5">
        <v>1765723</v>
      </c>
    </row>
    <row r="5" spans="1:3" x14ac:dyDescent="0.25">
      <c r="A5" s="3" t="s">
        <v>217</v>
      </c>
      <c r="B5" s="5">
        <v>757261</v>
      </c>
      <c r="C5" s="5">
        <v>660759</v>
      </c>
    </row>
    <row r="6" spans="1:3" x14ac:dyDescent="0.25">
      <c r="A6" s="3" t="s">
        <v>218</v>
      </c>
      <c r="B6" s="5">
        <v>365477</v>
      </c>
      <c r="C6" s="5">
        <v>466815</v>
      </c>
    </row>
    <row r="7" spans="1:3" x14ac:dyDescent="0.25">
      <c r="A7" s="3" t="s">
        <v>219</v>
      </c>
      <c r="B7" s="5">
        <v>2242722</v>
      </c>
      <c r="C7" s="5">
        <v>2267466</v>
      </c>
    </row>
    <row r="8" spans="1:3" x14ac:dyDescent="0.25">
      <c r="A8" s="3" t="s">
        <v>220</v>
      </c>
      <c r="B8" s="5">
        <v>644074</v>
      </c>
      <c r="C8" s="5">
        <v>648258</v>
      </c>
    </row>
    <row r="9" spans="1:3" x14ac:dyDescent="0.25">
      <c r="A9" s="3" t="s">
        <v>221</v>
      </c>
      <c r="B9" s="5"/>
      <c r="C9" s="5"/>
    </row>
    <row r="10" spans="1:3" x14ac:dyDescent="0.25">
      <c r="A10" s="3" t="s">
        <v>222</v>
      </c>
      <c r="B10" s="5">
        <v>1865373.9999999991</v>
      </c>
      <c r="C10" s="5">
        <v>1827067</v>
      </c>
    </row>
    <row r="11" spans="1:3" x14ac:dyDescent="0.25">
      <c r="A11" s="3" t="s">
        <v>223</v>
      </c>
      <c r="B11" s="5">
        <v>0</v>
      </c>
      <c r="C11" s="5">
        <v>0</v>
      </c>
    </row>
    <row r="12" spans="1:3" x14ac:dyDescent="0.25">
      <c r="A12" s="3" t="s">
        <v>224</v>
      </c>
      <c r="B12" s="5">
        <v>0</v>
      </c>
      <c r="C12" s="5">
        <v>0</v>
      </c>
    </row>
    <row r="13" spans="1:3" x14ac:dyDescent="0.25">
      <c r="A13" s="3" t="s">
        <v>225</v>
      </c>
      <c r="B13" s="5">
        <v>0</v>
      </c>
      <c r="C13" s="5">
        <v>0</v>
      </c>
    </row>
    <row r="14" spans="1:3" x14ac:dyDescent="0.25">
      <c r="A14" s="3" t="s">
        <v>226</v>
      </c>
      <c r="B14" s="5">
        <v>0</v>
      </c>
      <c r="C14" s="5">
        <v>0</v>
      </c>
    </row>
    <row r="15" spans="1:3" x14ac:dyDescent="0.25">
      <c r="A15" s="3" t="s">
        <v>18</v>
      </c>
      <c r="B15" s="6">
        <v>1865373.9999999991</v>
      </c>
      <c r="C15" s="6">
        <v>1827067</v>
      </c>
    </row>
    <row r="16" spans="1:3" x14ac:dyDescent="0.25">
      <c r="A16" s="3" t="s">
        <v>227</v>
      </c>
      <c r="B16" s="5">
        <v>8059972.9999999991</v>
      </c>
      <c r="C16" s="5">
        <v>8191656</v>
      </c>
    </row>
    <row r="20" spans="1:1" x14ac:dyDescent="0.25">
      <c r="A20" s="3" t="s">
        <v>41</v>
      </c>
    </row>
    <row r="21" spans="1:1" x14ac:dyDescent="0.25">
      <c r="A21" s="4" t="s">
        <v>229</v>
      </c>
    </row>
    <row r="22" spans="1:1" x14ac:dyDescent="0.25">
      <c r="A22" s="4"/>
    </row>
  </sheetData>
  <pageMargins left="0.7" right="0.7" top="0.75" bottom="0.75" header="0.3" footer="0.3"/>
  <pageSetup orientation="portrait" r:id="rId1"/>
  <headerFooter>
    <oddFooter>&amp;LOneCare Vermont FY 2024 ACO Budget Submission&amp;R&amp;P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S30"/>
  <sheetViews>
    <sheetView zoomScaleNormal="100" workbookViewId="0">
      <selection activeCell="B1" sqref="B1"/>
    </sheetView>
  </sheetViews>
  <sheetFormatPr defaultRowHeight="15" x14ac:dyDescent="0.25"/>
  <cols>
    <col min="1" max="1" width="27.42578125" customWidth="1"/>
    <col min="2" max="2" width="13.5703125" style="9" customWidth="1"/>
    <col min="3" max="3" width="15.28515625" style="9" customWidth="1"/>
    <col min="4" max="4" width="14.42578125" style="9" customWidth="1"/>
    <col min="5" max="5" width="13.5703125" style="9" bestFit="1" customWidth="1"/>
    <col min="6" max="6" width="11.85546875" style="9" bestFit="1" customWidth="1"/>
    <col min="7" max="7" width="11.5703125" style="9" bestFit="1" customWidth="1"/>
    <col min="8" max="8" width="10.5703125" style="9" bestFit="1" customWidth="1"/>
    <col min="9" max="9" width="11.140625" style="9" customWidth="1"/>
    <col min="10" max="10" width="11" style="9" customWidth="1"/>
    <col min="11" max="11" width="15.28515625" style="9" customWidth="1"/>
    <col min="12" max="12" width="10.7109375" style="9" customWidth="1"/>
    <col min="13" max="13" width="13.7109375" style="9" bestFit="1" customWidth="1"/>
    <col min="14" max="14" width="13.28515625" style="9" bestFit="1" customWidth="1"/>
    <col min="15" max="15" width="11.5703125" style="9" customWidth="1"/>
    <col min="16" max="16" width="17.140625" style="9" customWidth="1"/>
    <col min="17" max="17" width="12.5703125" style="9" bestFit="1" customWidth="1"/>
  </cols>
  <sheetData>
    <row r="1" spans="1:45" s="24" customFormat="1" ht="16.5" x14ac:dyDescent="0.3">
      <c r="A1" s="21" t="s">
        <v>230</v>
      </c>
      <c r="B1" s="25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</row>
    <row r="2" spans="1:45" s="24" customFormat="1" ht="16.5" x14ac:dyDescent="0.3">
      <c r="A2" s="21" t="s">
        <v>231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</row>
    <row r="3" spans="1:45" ht="43.5" customHeight="1" x14ac:dyDescent="0.25">
      <c r="A3" s="19"/>
      <c r="B3" s="26" t="str">
        <f>'[1]Report Data'!B2</f>
        <v>Southwestern VT Medical Center</v>
      </c>
      <c r="C3" s="26" t="str">
        <f>'[1]Report Data'!C2</f>
        <v>Central Vermont Medical Center</v>
      </c>
      <c r="D3" s="26" t="str">
        <f>'[1]Report Data'!D2</f>
        <v>Brattleboro Memorial Hospital</v>
      </c>
      <c r="E3" s="26" t="str">
        <f>'[1]Report Data'!E2</f>
        <v>UVM Medical Center</v>
      </c>
      <c r="F3" s="26" t="str">
        <f>'[1]Report Data'!F2</f>
        <v>DH Medical Center</v>
      </c>
      <c r="G3" s="26" t="str">
        <f>'[1]Report Data'!G2</f>
        <v>Porter Hospital</v>
      </c>
      <c r="H3" s="26" t="str">
        <f>'[1]Report Data'!H2</f>
        <v>Copley Hospital</v>
      </c>
      <c r="I3" s="26" t="str">
        <f>'[1]Report Data'!I2</f>
        <v>North Country Hospital</v>
      </c>
      <c r="J3" s="26" t="str">
        <f>'[1]Report Data'!J2</f>
        <v>Gifford Hospital</v>
      </c>
      <c r="K3" s="26" t="str">
        <f>'[1]Report Data'!K2</f>
        <v>Rutland Regional Medical Center</v>
      </c>
      <c r="L3" s="26" t="str">
        <f>'[1]Report Data'!L2</f>
        <v>Springfield Hospital</v>
      </c>
      <c r="M3" s="26" t="str">
        <f>'[1]Report Data'!M2</f>
        <v>Northwestern Medical Center</v>
      </c>
      <c r="N3" s="26" t="str">
        <f>'[1]Report Data'!N2</f>
        <v>Northeastern VT Regional Hospital</v>
      </c>
      <c r="O3" s="26" t="str">
        <f>'[1]Report Data'!O2</f>
        <v>Grace Cottage Hospital</v>
      </c>
      <c r="P3" s="26" t="str">
        <f>'[1]Report Data'!P2</f>
        <v>Mount Ascutney Hospital and Health Ctr</v>
      </c>
      <c r="Q3" s="26" t="str">
        <f>'[1]Report Data'!R2</f>
        <v>Hospitals (Rollup)</v>
      </c>
    </row>
    <row r="4" spans="1:45" x14ac:dyDescent="0.25">
      <c r="A4" s="10" t="str">
        <f>'[1]Report Data'!A4</f>
        <v>Medicare</v>
      </c>
      <c r="B4" s="8">
        <f>SUM(B5:B9)</f>
        <v>19897200</v>
      </c>
      <c r="C4" s="8">
        <f t="shared" ref="C4:Q4" si="0">SUM(C5:C9)</f>
        <v>49317840.000000007</v>
      </c>
      <c r="D4" s="8">
        <f t="shared" si="0"/>
        <v>9703962</v>
      </c>
      <c r="E4" s="8">
        <f t="shared" si="0"/>
        <v>148737144</v>
      </c>
      <c r="F4" s="8">
        <f t="shared" si="0"/>
        <v>0</v>
      </c>
      <c r="G4" s="8">
        <f t="shared" si="0"/>
        <v>14928213</v>
      </c>
      <c r="H4" s="8">
        <f t="shared" si="0"/>
        <v>0</v>
      </c>
      <c r="I4" s="8">
        <f t="shared" si="0"/>
        <v>287311</v>
      </c>
      <c r="J4" s="8">
        <f t="shared" si="0"/>
        <v>0</v>
      </c>
      <c r="K4" s="8">
        <f t="shared" si="0"/>
        <v>37254565</v>
      </c>
      <c r="L4" s="8">
        <f t="shared" si="0"/>
        <v>0</v>
      </c>
      <c r="M4" s="8">
        <f t="shared" si="0"/>
        <v>7681751</v>
      </c>
      <c r="N4" s="8">
        <f t="shared" si="0"/>
        <v>374208</v>
      </c>
      <c r="O4" s="8">
        <f t="shared" si="0"/>
        <v>43495</v>
      </c>
      <c r="P4" s="8">
        <f t="shared" si="0"/>
        <v>296385</v>
      </c>
      <c r="Q4" s="8">
        <f t="shared" si="0"/>
        <v>288522074.00000006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</row>
    <row r="5" spans="1:45" s="10" customFormat="1" x14ac:dyDescent="0.25">
      <c r="A5" t="str">
        <f>'[1]Report Data'!A5</f>
        <v xml:space="preserve">  Hospital Fixed Payment</v>
      </c>
      <c r="B5" s="9">
        <f>'[1]Report Data'!B5</f>
        <v>19374190</v>
      </c>
      <c r="C5" s="9">
        <f>'[1]Report Data'!C5</f>
        <v>48330145.000000007</v>
      </c>
      <c r="D5" s="9">
        <f>'[1]Report Data'!D5</f>
        <v>9328485</v>
      </c>
      <c r="E5" s="9">
        <f>'[1]Report Data'!E5</f>
        <v>147039707</v>
      </c>
      <c r="F5" s="9">
        <f>'[1]Report Data'!F5</f>
        <v>0</v>
      </c>
      <c r="G5" s="9">
        <f>'[1]Report Data'!G5</f>
        <v>14551287</v>
      </c>
      <c r="H5" s="9">
        <f>'[1]Report Data'!H5</f>
        <v>0</v>
      </c>
      <c r="I5" s="9">
        <f>'[1]Report Data'!I5</f>
        <v>0</v>
      </c>
      <c r="J5" s="9">
        <f>'[1]Report Data'!J5</f>
        <v>0</v>
      </c>
      <c r="K5" s="9">
        <f>'[1]Report Data'!K5</f>
        <v>36891672</v>
      </c>
      <c r="L5" s="9">
        <f>'[1]Report Data'!L5</f>
        <v>0</v>
      </c>
      <c r="M5" s="9">
        <f>'[1]Report Data'!M5</f>
        <v>7473933</v>
      </c>
      <c r="N5" s="9">
        <f>'[1]Report Data'!N5</f>
        <v>0</v>
      </c>
      <c r="O5" s="9">
        <f>'[1]Report Data'!O5</f>
        <v>0</v>
      </c>
      <c r="P5" s="9">
        <f>'[1]Report Data'!P5</f>
        <v>0</v>
      </c>
      <c r="Q5" s="9">
        <f>'[1]Report Data'!R5</f>
        <v>282989419.00000006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1:45" x14ac:dyDescent="0.25">
      <c r="A6" t="str">
        <f>'[1]Report Data'!A6</f>
        <v xml:space="preserve">  PHM Base Payments</v>
      </c>
      <c r="B6" s="9">
        <f>'[1]Report Data'!B6</f>
        <v>189567</v>
      </c>
      <c r="C6" s="9">
        <f>'[1]Report Data'!C6</f>
        <v>371841</v>
      </c>
      <c r="D6" s="9">
        <f>'[1]Report Data'!D6</f>
        <v>119391</v>
      </c>
      <c r="E6" s="9">
        <f>'[1]Report Data'!E6</f>
        <v>450126</v>
      </c>
      <c r="F6" s="9">
        <f>'[1]Report Data'!F6</f>
        <v>0</v>
      </c>
      <c r="G6" s="9">
        <f>'[1]Report Data'!G6</f>
        <v>90474</v>
      </c>
      <c r="H6" s="9">
        <f>'[1]Report Data'!H6</f>
        <v>0</v>
      </c>
      <c r="I6" s="9">
        <f>'[1]Report Data'!I6</f>
        <v>0</v>
      </c>
      <c r="J6" s="9">
        <f>'[1]Report Data'!J6</f>
        <v>0</v>
      </c>
      <c r="K6" s="9">
        <f>'[1]Report Data'!K6</f>
        <v>8619</v>
      </c>
      <c r="L6" s="9">
        <f>'[1]Report Data'!L6</f>
        <v>0</v>
      </c>
      <c r="M6" s="9">
        <f>'[1]Report Data'!M6</f>
        <v>3111</v>
      </c>
      <c r="N6" s="9">
        <f>'[1]Report Data'!N6</f>
        <v>105468</v>
      </c>
      <c r="O6" s="9">
        <f>'[1]Report Data'!O6</f>
        <v>0</v>
      </c>
      <c r="P6" s="9">
        <f>'[1]Report Data'!P6</f>
        <v>88689</v>
      </c>
      <c r="Q6" s="9">
        <f>'[1]Report Data'!R6</f>
        <v>1427286</v>
      </c>
    </row>
    <row r="7" spans="1:45" x14ac:dyDescent="0.25">
      <c r="A7" t="str">
        <f>'[1]Report Data'!A7</f>
        <v xml:space="preserve">  PHM Bonus Payments</v>
      </c>
      <c r="B7" s="9">
        <f>'[1]Report Data'!B7</f>
        <v>66906</v>
      </c>
      <c r="C7" s="9">
        <f>'[1]Report Data'!C7</f>
        <v>131238</v>
      </c>
      <c r="D7" s="9">
        <f>'[1]Report Data'!D7</f>
        <v>42138</v>
      </c>
      <c r="E7" s="9">
        <f>'[1]Report Data'!E7</f>
        <v>158868</v>
      </c>
      <c r="F7" s="9">
        <f>'[1]Report Data'!F7</f>
        <v>0</v>
      </c>
      <c r="G7" s="9">
        <f>'[1]Report Data'!G7</f>
        <v>31932</v>
      </c>
      <c r="H7" s="9">
        <f>'[1]Report Data'!H7</f>
        <v>0</v>
      </c>
      <c r="I7" s="9">
        <f>'[1]Report Data'!I7</f>
        <v>0</v>
      </c>
      <c r="J7" s="9">
        <f>'[1]Report Data'!J7</f>
        <v>0</v>
      </c>
      <c r="K7" s="9">
        <f>'[1]Report Data'!K7</f>
        <v>3042</v>
      </c>
      <c r="L7" s="9">
        <f>'[1]Report Data'!L7</f>
        <v>0</v>
      </c>
      <c r="M7" s="9">
        <f>'[1]Report Data'!M7</f>
        <v>1098</v>
      </c>
      <c r="N7" s="9">
        <f>'[1]Report Data'!N7</f>
        <v>37224</v>
      </c>
      <c r="O7" s="9">
        <f>'[1]Report Data'!O7</f>
        <v>0</v>
      </c>
      <c r="P7" s="9">
        <f>'[1]Report Data'!P7</f>
        <v>31302</v>
      </c>
      <c r="Q7" s="9">
        <f>'[1]Report Data'!R7</f>
        <v>503748</v>
      </c>
    </row>
    <row r="8" spans="1:45" x14ac:dyDescent="0.25">
      <c r="A8" t="str">
        <f>'[1]Report Data'!A8</f>
        <v xml:space="preserve">  Blueprint - CHT</v>
      </c>
      <c r="B8" s="9">
        <f>'[1]Report Data'!B8</f>
        <v>185566.99999999997</v>
      </c>
      <c r="C8" s="9">
        <f>'[1]Report Data'!C8</f>
        <v>294588</v>
      </c>
      <c r="D8" s="9">
        <f>'[1]Report Data'!D8</f>
        <v>150793</v>
      </c>
      <c r="E8" s="9">
        <f>'[1]Report Data'!E8</f>
        <v>805434</v>
      </c>
      <c r="F8" s="9">
        <f>'[1]Report Data'!F8</f>
        <v>0</v>
      </c>
      <c r="G8" s="9">
        <f>'[1]Report Data'!G8</f>
        <v>185640</v>
      </c>
      <c r="H8" s="9">
        <f>'[1]Report Data'!H8</f>
        <v>0</v>
      </c>
      <c r="I8" s="9">
        <f>'[1]Report Data'!I8</f>
        <v>176380.99999999997</v>
      </c>
      <c r="J8" s="9">
        <f>'[1]Report Data'!J8</f>
        <v>0</v>
      </c>
      <c r="K8" s="9">
        <f>'[1]Report Data'!K8</f>
        <v>351231.99999999994</v>
      </c>
      <c r="L8" s="9">
        <f>'[1]Report Data'!L8</f>
        <v>0</v>
      </c>
      <c r="M8" s="9">
        <f>'[1]Report Data'!M8</f>
        <v>203608.99999999997</v>
      </c>
      <c r="N8" s="9">
        <f>'[1]Report Data'!N8</f>
        <v>164134</v>
      </c>
      <c r="O8" s="9">
        <f>'[1]Report Data'!O8</f>
        <v>0</v>
      </c>
      <c r="P8" s="9">
        <f>'[1]Report Data'!P8</f>
        <v>128486.00000000001</v>
      </c>
      <c r="Q8" s="9">
        <f>'[1]Report Data'!R8</f>
        <v>2645864</v>
      </c>
    </row>
    <row r="9" spans="1:45" x14ac:dyDescent="0.25">
      <c r="A9" t="str">
        <f>'[1]Report Data'!A9</f>
        <v xml:space="preserve">  Blueprint - PCMH</v>
      </c>
      <c r="B9" s="9">
        <f>'[1]Report Data'!B9</f>
        <v>80970</v>
      </c>
      <c r="C9" s="9">
        <f>'[1]Report Data'!C9</f>
        <v>190027.99999999997</v>
      </c>
      <c r="D9" s="9">
        <f>'[1]Report Data'!D9</f>
        <v>63154.999999999993</v>
      </c>
      <c r="E9" s="9">
        <f>'[1]Report Data'!E9</f>
        <v>283009.00000000006</v>
      </c>
      <c r="F9" s="9">
        <f>'[1]Report Data'!F9</f>
        <v>0</v>
      </c>
      <c r="G9" s="9">
        <f>'[1]Report Data'!G9</f>
        <v>68880</v>
      </c>
      <c r="H9" s="9">
        <f>'[1]Report Data'!H9</f>
        <v>0</v>
      </c>
      <c r="I9" s="9">
        <f>'[1]Report Data'!I9</f>
        <v>110930.00000000001</v>
      </c>
      <c r="J9" s="9">
        <f>'[1]Report Data'!J9</f>
        <v>0</v>
      </c>
      <c r="K9" s="9">
        <f>'[1]Report Data'!K9</f>
        <v>0</v>
      </c>
      <c r="L9" s="9">
        <f>'[1]Report Data'!L9</f>
        <v>0</v>
      </c>
      <c r="M9" s="9">
        <f>'[1]Report Data'!M9</f>
        <v>0</v>
      </c>
      <c r="N9" s="9">
        <f>'[1]Report Data'!N9</f>
        <v>67381.999999999985</v>
      </c>
      <c r="O9" s="9">
        <f>'[1]Report Data'!O9</f>
        <v>43495</v>
      </c>
      <c r="P9" s="9">
        <f>'[1]Report Data'!P9</f>
        <v>47908.000000000007</v>
      </c>
      <c r="Q9" s="9">
        <f>'[1]Report Data'!R9</f>
        <v>955756.99999999988</v>
      </c>
    </row>
    <row r="10" spans="1:45" x14ac:dyDescent="0.25">
      <c r="A10" s="10" t="str">
        <f>'[1]Report Data'!A10</f>
        <v>Medicaid - Traditional</v>
      </c>
      <c r="B10" s="8">
        <f>SUM(B11:B13)</f>
        <v>6592478.0000000009</v>
      </c>
      <c r="C10" s="8">
        <f t="shared" ref="C10:Q10" si="1">SUM(C11:C13)</f>
        <v>11385065</v>
      </c>
      <c r="D10" s="8">
        <f t="shared" si="1"/>
        <v>3663091.0000000005</v>
      </c>
      <c r="E10" s="8">
        <f t="shared" si="1"/>
        <v>58677391.999999993</v>
      </c>
      <c r="F10" s="8">
        <f t="shared" si="1"/>
        <v>95703</v>
      </c>
      <c r="G10" s="8">
        <f t="shared" si="1"/>
        <v>5453389</v>
      </c>
      <c r="H10" s="8">
        <f t="shared" si="1"/>
        <v>4248822</v>
      </c>
      <c r="I10" s="8">
        <f t="shared" si="1"/>
        <v>7022081.0000000009</v>
      </c>
      <c r="J10" s="8">
        <f t="shared" si="1"/>
        <v>2702466</v>
      </c>
      <c r="K10" s="8">
        <f t="shared" si="1"/>
        <v>15481611</v>
      </c>
      <c r="L10" s="8">
        <f t="shared" si="1"/>
        <v>3129861</v>
      </c>
      <c r="M10" s="8">
        <f t="shared" si="1"/>
        <v>8635842.9999999981</v>
      </c>
      <c r="N10" s="8">
        <f t="shared" si="1"/>
        <v>7585793.0000000009</v>
      </c>
      <c r="O10" s="8">
        <f t="shared" si="1"/>
        <v>0</v>
      </c>
      <c r="P10" s="8">
        <f t="shared" si="1"/>
        <v>1805394.9999999998</v>
      </c>
      <c r="Q10" s="8">
        <f t="shared" si="1"/>
        <v>136478990.00000003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</row>
    <row r="11" spans="1:45" s="10" customFormat="1" x14ac:dyDescent="0.25">
      <c r="A11" t="str">
        <f>'[1]Report Data'!A11</f>
        <v xml:space="preserve">  Hospital Fixed Payments</v>
      </c>
      <c r="B11" s="9">
        <f>'[1]Report Data'!B11</f>
        <v>6370091.0000000009</v>
      </c>
      <c r="C11" s="9">
        <f>'[1]Report Data'!C11</f>
        <v>11055659</v>
      </c>
      <c r="D11" s="9">
        <f>'[1]Report Data'!D11</f>
        <v>3597541.0000000005</v>
      </c>
      <c r="E11" s="9">
        <f>'[1]Report Data'!E11</f>
        <v>58291405.999999993</v>
      </c>
      <c r="F11" s="9">
        <f>'[1]Report Data'!F11</f>
        <v>0</v>
      </c>
      <c r="G11" s="9">
        <f>'[1]Report Data'!G11</f>
        <v>5307937</v>
      </c>
      <c r="H11" s="9">
        <f>'[1]Report Data'!H11</f>
        <v>4248615</v>
      </c>
      <c r="I11" s="9">
        <f>'[1]Report Data'!I11</f>
        <v>6767747.0000000009</v>
      </c>
      <c r="J11" s="9">
        <f>'[1]Report Data'!J11</f>
        <v>2702466</v>
      </c>
      <c r="K11" s="9">
        <f>'[1]Report Data'!K11</f>
        <v>15480645</v>
      </c>
      <c r="L11" s="9">
        <f>'[1]Report Data'!L11</f>
        <v>3129378</v>
      </c>
      <c r="M11" s="9">
        <f>'[1]Report Data'!M11</f>
        <v>8635773.9999999981</v>
      </c>
      <c r="N11" s="9">
        <f>'[1]Report Data'!N11</f>
        <v>7402736.0000000009</v>
      </c>
      <c r="O11" s="9">
        <f>'[1]Report Data'!O11</f>
        <v>0</v>
      </c>
      <c r="P11" s="9">
        <f>'[1]Report Data'!P11</f>
        <v>1729494.9999999998</v>
      </c>
      <c r="Q11" s="9">
        <f>'[1]Report Data'!R11</f>
        <v>134719490.00000003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x14ac:dyDescent="0.25">
      <c r="A12" t="str">
        <f>'[1]Report Data'!A12</f>
        <v xml:space="preserve">  PHM Base Payments</v>
      </c>
      <c r="B12" s="9">
        <f>'[1]Report Data'!B12</f>
        <v>164373</v>
      </c>
      <c r="C12" s="9">
        <f>'[1]Report Data'!C12</f>
        <v>243474</v>
      </c>
      <c r="D12" s="9">
        <f>'[1]Report Data'!D12</f>
        <v>48450</v>
      </c>
      <c r="E12" s="9">
        <f>'[1]Report Data'!E12</f>
        <v>285294</v>
      </c>
      <c r="F12" s="9">
        <f>'[1]Report Data'!F12</f>
        <v>70737</v>
      </c>
      <c r="G12" s="9">
        <f>'[1]Report Data'!G12</f>
        <v>107508</v>
      </c>
      <c r="H12" s="9">
        <f>'[1]Report Data'!H12</f>
        <v>153</v>
      </c>
      <c r="I12" s="9">
        <f>'[1]Report Data'!I12</f>
        <v>187986</v>
      </c>
      <c r="J12" s="9">
        <f>'[1]Report Data'!J12</f>
        <v>0</v>
      </c>
      <c r="K12" s="9">
        <f>'[1]Report Data'!K12</f>
        <v>714</v>
      </c>
      <c r="L12" s="9">
        <f>'[1]Report Data'!L12</f>
        <v>357</v>
      </c>
      <c r="M12" s="9">
        <f>'[1]Report Data'!M12</f>
        <v>51</v>
      </c>
      <c r="N12" s="9">
        <f>'[1]Report Data'!N12</f>
        <v>135303</v>
      </c>
      <c r="O12" s="9">
        <f>'[1]Report Data'!O12</f>
        <v>0</v>
      </c>
      <c r="P12" s="9">
        <f>'[1]Report Data'!P12</f>
        <v>56100</v>
      </c>
      <c r="Q12" s="9">
        <f>'[1]Report Data'!R12</f>
        <v>1300500</v>
      </c>
    </row>
    <row r="13" spans="1:45" x14ac:dyDescent="0.25">
      <c r="A13" t="str">
        <f>'[1]Report Data'!A13</f>
        <v xml:space="preserve">  PHM Bonus Payments</v>
      </c>
      <c r="B13" s="9">
        <f>'[1]Report Data'!B13</f>
        <v>58014</v>
      </c>
      <c r="C13" s="9">
        <f>'[1]Report Data'!C13</f>
        <v>85932</v>
      </c>
      <c r="D13" s="9">
        <f>'[1]Report Data'!D13</f>
        <v>17100</v>
      </c>
      <c r="E13" s="9">
        <f>'[1]Report Data'!E13</f>
        <v>100692</v>
      </c>
      <c r="F13" s="9">
        <f>'[1]Report Data'!F13</f>
        <v>24966</v>
      </c>
      <c r="G13" s="9">
        <f>'[1]Report Data'!G13</f>
        <v>37944</v>
      </c>
      <c r="H13" s="9">
        <f>'[1]Report Data'!H13</f>
        <v>54</v>
      </c>
      <c r="I13" s="9">
        <f>'[1]Report Data'!I13</f>
        <v>66348</v>
      </c>
      <c r="J13" s="9">
        <f>'[1]Report Data'!J13</f>
        <v>0</v>
      </c>
      <c r="K13" s="9">
        <f>'[1]Report Data'!K13</f>
        <v>252</v>
      </c>
      <c r="L13" s="9">
        <f>'[1]Report Data'!L13</f>
        <v>126</v>
      </c>
      <c r="M13" s="9">
        <f>'[1]Report Data'!M13</f>
        <v>18</v>
      </c>
      <c r="N13" s="9">
        <f>'[1]Report Data'!N13</f>
        <v>47754</v>
      </c>
      <c r="O13" s="9">
        <f>'[1]Report Data'!O13</f>
        <v>0</v>
      </c>
      <c r="P13" s="9">
        <f>'[1]Report Data'!P13</f>
        <v>19800</v>
      </c>
      <c r="Q13" s="9">
        <f>'[1]Report Data'!R13</f>
        <v>459000</v>
      </c>
    </row>
    <row r="14" spans="1:45" x14ac:dyDescent="0.25">
      <c r="A14" s="10" t="str">
        <f>'[1]Report Data'!A14</f>
        <v>Medicaid - Expanded</v>
      </c>
      <c r="B14" s="8">
        <f>SUM(B15:B17)</f>
        <v>-122925</v>
      </c>
      <c r="C14" s="8">
        <f t="shared" ref="C14:Q14" si="2">SUM(C15:C17)</f>
        <v>-213343.99999999997</v>
      </c>
      <c r="D14" s="8">
        <f t="shared" si="2"/>
        <v>-69423</v>
      </c>
      <c r="E14" s="8">
        <f t="shared" si="2"/>
        <v>-1124863.9999999998</v>
      </c>
      <c r="F14" s="8">
        <f t="shared" si="2"/>
        <v>0</v>
      </c>
      <c r="G14" s="8">
        <f t="shared" si="2"/>
        <v>-102429</v>
      </c>
      <c r="H14" s="8">
        <f t="shared" si="2"/>
        <v>-81987</v>
      </c>
      <c r="I14" s="8">
        <f t="shared" si="2"/>
        <v>-130599</v>
      </c>
      <c r="J14" s="8">
        <f t="shared" si="2"/>
        <v>-52150.000000000007</v>
      </c>
      <c r="K14" s="8">
        <f t="shared" si="2"/>
        <v>-298734</v>
      </c>
      <c r="L14" s="8">
        <f t="shared" si="2"/>
        <v>-60388.000000000007</v>
      </c>
      <c r="M14" s="8">
        <f t="shared" si="2"/>
        <v>-166647</v>
      </c>
      <c r="N14" s="8">
        <f t="shared" si="2"/>
        <v>-142853.00000000003</v>
      </c>
      <c r="O14" s="8">
        <f t="shared" si="2"/>
        <v>0</v>
      </c>
      <c r="P14" s="8">
        <f t="shared" si="2"/>
        <v>-33375</v>
      </c>
      <c r="Q14" s="8">
        <f t="shared" si="2"/>
        <v>-2599718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</row>
    <row r="15" spans="1:45" s="10" customFormat="1" x14ac:dyDescent="0.25">
      <c r="A15" t="str">
        <f>'[1]Report Data'!A15</f>
        <v xml:space="preserve">  Hospital Fixed Payments</v>
      </c>
      <c r="B15" s="9">
        <f>'[1]Report Data'!B15</f>
        <v>-122925</v>
      </c>
      <c r="C15" s="9">
        <f>'[1]Report Data'!C15</f>
        <v>-213343.99999999997</v>
      </c>
      <c r="D15" s="9">
        <f>'[1]Report Data'!D15</f>
        <v>-69423</v>
      </c>
      <c r="E15" s="9">
        <f>'[1]Report Data'!E15</f>
        <v>-1124863.9999999998</v>
      </c>
      <c r="F15" s="9">
        <f>'[1]Report Data'!F15</f>
        <v>0</v>
      </c>
      <c r="G15" s="9">
        <f>'[1]Report Data'!G15</f>
        <v>-102429</v>
      </c>
      <c r="H15" s="9">
        <f>'[1]Report Data'!H15</f>
        <v>-81987</v>
      </c>
      <c r="I15" s="9">
        <f>'[1]Report Data'!I15</f>
        <v>-130599</v>
      </c>
      <c r="J15" s="9">
        <f>'[1]Report Data'!J15</f>
        <v>-52150.000000000007</v>
      </c>
      <c r="K15" s="9">
        <f>'[1]Report Data'!K15</f>
        <v>-298734</v>
      </c>
      <c r="L15" s="9">
        <f>'[1]Report Data'!L15</f>
        <v>-60388.000000000007</v>
      </c>
      <c r="M15" s="9">
        <f>'[1]Report Data'!M15</f>
        <v>-166647</v>
      </c>
      <c r="N15" s="9">
        <f>'[1]Report Data'!N15</f>
        <v>-142853.00000000003</v>
      </c>
      <c r="O15" s="9">
        <f>'[1]Report Data'!O15</f>
        <v>0</v>
      </c>
      <c r="P15" s="9">
        <f>'[1]Report Data'!P15</f>
        <v>-33375</v>
      </c>
      <c r="Q15" s="9">
        <f>'[1]Report Data'!R15</f>
        <v>-2599718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x14ac:dyDescent="0.25">
      <c r="A16" t="str">
        <f>'[1]Report Data'!A16</f>
        <v xml:space="preserve">  PHM Base Payments</v>
      </c>
      <c r="B16" s="9">
        <f>'[1]Report Data'!B16</f>
        <v>0</v>
      </c>
      <c r="C16" s="9">
        <f>'[1]Report Data'!C16</f>
        <v>0</v>
      </c>
      <c r="D16" s="9">
        <f>'[1]Report Data'!D16</f>
        <v>0</v>
      </c>
      <c r="E16" s="9">
        <f>'[1]Report Data'!E16</f>
        <v>0</v>
      </c>
      <c r="F16" s="9">
        <f>'[1]Report Data'!F16</f>
        <v>0</v>
      </c>
      <c r="G16" s="9">
        <f>'[1]Report Data'!G16</f>
        <v>0</v>
      </c>
      <c r="H16" s="9">
        <f>'[1]Report Data'!H16</f>
        <v>0</v>
      </c>
      <c r="I16" s="9">
        <f>'[1]Report Data'!I16</f>
        <v>0</v>
      </c>
      <c r="J16" s="9">
        <f>'[1]Report Data'!J16</f>
        <v>0</v>
      </c>
      <c r="K16" s="9">
        <f>'[1]Report Data'!K16</f>
        <v>0</v>
      </c>
      <c r="L16" s="9">
        <f>'[1]Report Data'!L16</f>
        <v>0</v>
      </c>
      <c r="M16" s="9">
        <f>'[1]Report Data'!M16</f>
        <v>0</v>
      </c>
      <c r="N16" s="9">
        <f>'[1]Report Data'!N16</f>
        <v>0</v>
      </c>
      <c r="O16" s="9">
        <f>'[1]Report Data'!O16</f>
        <v>0</v>
      </c>
      <c r="P16" s="9">
        <f>'[1]Report Data'!P16</f>
        <v>0</v>
      </c>
      <c r="Q16" s="9">
        <f>'[1]Report Data'!R16</f>
        <v>0</v>
      </c>
    </row>
    <row r="17" spans="1:45" x14ac:dyDescent="0.25">
      <c r="A17" t="str">
        <f>'[1]Report Data'!A17</f>
        <v xml:space="preserve">  PHM Bonus Payments</v>
      </c>
      <c r="B17" s="9">
        <f>'[1]Report Data'!B17</f>
        <v>0</v>
      </c>
      <c r="C17" s="9">
        <f>'[1]Report Data'!C17</f>
        <v>0</v>
      </c>
      <c r="D17" s="9">
        <f>'[1]Report Data'!D17</f>
        <v>0</v>
      </c>
      <c r="E17" s="9">
        <f>'[1]Report Data'!E17</f>
        <v>0</v>
      </c>
      <c r="F17" s="9">
        <f>'[1]Report Data'!F17</f>
        <v>0</v>
      </c>
      <c r="G17" s="9">
        <f>'[1]Report Data'!G17</f>
        <v>0</v>
      </c>
      <c r="H17" s="9">
        <f>'[1]Report Data'!H17</f>
        <v>0</v>
      </c>
      <c r="I17" s="9">
        <f>'[1]Report Data'!I17</f>
        <v>0</v>
      </c>
      <c r="J17" s="9">
        <f>'[1]Report Data'!J17</f>
        <v>0</v>
      </c>
      <c r="K17" s="9">
        <f>'[1]Report Data'!K17</f>
        <v>0</v>
      </c>
      <c r="L17" s="9">
        <f>'[1]Report Data'!L17</f>
        <v>0</v>
      </c>
      <c r="M17" s="9">
        <f>'[1]Report Data'!M17</f>
        <v>0</v>
      </c>
      <c r="N17" s="9">
        <f>'[1]Report Data'!N17</f>
        <v>0</v>
      </c>
      <c r="O17" s="9">
        <f>'[1]Report Data'!O17</f>
        <v>0</v>
      </c>
      <c r="P17" s="9">
        <f>'[1]Report Data'!P17</f>
        <v>0</v>
      </c>
      <c r="Q17" s="9">
        <f>'[1]Report Data'!R17</f>
        <v>0</v>
      </c>
    </row>
    <row r="18" spans="1:45" x14ac:dyDescent="0.25">
      <c r="A18" s="10" t="str">
        <f>'[1]Report Data'!A18</f>
        <v>Self-Funded</v>
      </c>
      <c r="B18" s="8">
        <f>SUM(B19:B21)</f>
        <v>0</v>
      </c>
      <c r="C18" s="8">
        <f t="shared" ref="C18:Q18" si="3">SUM(C19:C21)</f>
        <v>120543</v>
      </c>
      <c r="D18" s="8">
        <f t="shared" si="3"/>
        <v>69</v>
      </c>
      <c r="E18" s="8">
        <f t="shared" si="3"/>
        <v>313398</v>
      </c>
      <c r="F18" s="8">
        <f t="shared" si="3"/>
        <v>1173</v>
      </c>
      <c r="G18" s="8">
        <f t="shared" si="3"/>
        <v>13731</v>
      </c>
      <c r="H18" s="8">
        <f t="shared" si="3"/>
        <v>0</v>
      </c>
      <c r="I18" s="8">
        <f t="shared" si="3"/>
        <v>1104</v>
      </c>
      <c r="J18" s="8">
        <f t="shared" si="3"/>
        <v>0</v>
      </c>
      <c r="K18" s="8">
        <f t="shared" si="3"/>
        <v>0</v>
      </c>
      <c r="L18" s="8">
        <f t="shared" si="3"/>
        <v>0</v>
      </c>
      <c r="M18" s="8">
        <f t="shared" si="3"/>
        <v>0</v>
      </c>
      <c r="N18" s="8">
        <f t="shared" si="3"/>
        <v>552</v>
      </c>
      <c r="O18" s="8">
        <f t="shared" si="3"/>
        <v>0</v>
      </c>
      <c r="P18" s="8">
        <f t="shared" si="3"/>
        <v>621</v>
      </c>
      <c r="Q18" s="8">
        <f t="shared" si="3"/>
        <v>451191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</row>
    <row r="19" spans="1:45" s="10" customFormat="1" x14ac:dyDescent="0.25">
      <c r="A19" t="str">
        <f>'[1]Report Data'!A19</f>
        <v xml:space="preserve">  Hospital Fixed Payments</v>
      </c>
      <c r="B19" s="9">
        <f>'[1]Report Data'!B19</f>
        <v>0</v>
      </c>
      <c r="C19" s="9">
        <f>'[1]Report Data'!C19</f>
        <v>0</v>
      </c>
      <c r="D19" s="9">
        <f>'[1]Report Data'!D19</f>
        <v>0</v>
      </c>
      <c r="E19" s="9">
        <f>'[1]Report Data'!E19</f>
        <v>0</v>
      </c>
      <c r="F19" s="9">
        <f>'[1]Report Data'!F19</f>
        <v>0</v>
      </c>
      <c r="G19" s="9">
        <f>'[1]Report Data'!G19</f>
        <v>0</v>
      </c>
      <c r="H19" s="9">
        <f>'[1]Report Data'!H19</f>
        <v>0</v>
      </c>
      <c r="I19" s="9">
        <f>'[1]Report Data'!I19</f>
        <v>0</v>
      </c>
      <c r="J19" s="9">
        <f>'[1]Report Data'!J19</f>
        <v>0</v>
      </c>
      <c r="K19" s="9">
        <f>'[1]Report Data'!K19</f>
        <v>0</v>
      </c>
      <c r="L19" s="9">
        <f>'[1]Report Data'!L19</f>
        <v>0</v>
      </c>
      <c r="M19" s="9">
        <f>'[1]Report Data'!M19</f>
        <v>0</v>
      </c>
      <c r="N19" s="9">
        <f>'[1]Report Data'!N19</f>
        <v>0</v>
      </c>
      <c r="O19" s="9">
        <f>'[1]Report Data'!O19</f>
        <v>0</v>
      </c>
      <c r="P19" s="9">
        <f>'[1]Report Data'!P19</f>
        <v>0</v>
      </c>
      <c r="Q19" s="9">
        <f>'[1]Report Data'!R19</f>
        <v>0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x14ac:dyDescent="0.25">
      <c r="A20" t="str">
        <f>'[1]Report Data'!A20</f>
        <v xml:space="preserve">  PHM Base Payments</v>
      </c>
      <c r="B20" s="9">
        <f>'[1]Report Data'!B20</f>
        <v>0</v>
      </c>
      <c r="C20" s="9">
        <f>'[1]Report Data'!C20</f>
        <v>89097</v>
      </c>
      <c r="D20" s="9">
        <f>'[1]Report Data'!D20</f>
        <v>51</v>
      </c>
      <c r="E20" s="9">
        <f>'[1]Report Data'!E20</f>
        <v>231642</v>
      </c>
      <c r="F20" s="9">
        <f>'[1]Report Data'!F20</f>
        <v>867</v>
      </c>
      <c r="G20" s="9">
        <f>'[1]Report Data'!G20</f>
        <v>10149</v>
      </c>
      <c r="H20" s="9">
        <f>'[1]Report Data'!H20</f>
        <v>0</v>
      </c>
      <c r="I20" s="9">
        <f>'[1]Report Data'!I20</f>
        <v>816</v>
      </c>
      <c r="J20" s="9">
        <f>'[1]Report Data'!J20</f>
        <v>0</v>
      </c>
      <c r="K20" s="9">
        <f>'[1]Report Data'!K20</f>
        <v>0</v>
      </c>
      <c r="L20" s="9">
        <f>'[1]Report Data'!L20</f>
        <v>0</v>
      </c>
      <c r="M20" s="9">
        <f>'[1]Report Data'!M20</f>
        <v>0</v>
      </c>
      <c r="N20" s="9">
        <f>'[1]Report Data'!N20</f>
        <v>408</v>
      </c>
      <c r="O20" s="9">
        <f>'[1]Report Data'!O20</f>
        <v>0</v>
      </c>
      <c r="P20" s="9">
        <f>'[1]Report Data'!P20</f>
        <v>459</v>
      </c>
      <c r="Q20" s="9">
        <f>'[1]Report Data'!R20</f>
        <v>333489</v>
      </c>
    </row>
    <row r="21" spans="1:45" x14ac:dyDescent="0.25">
      <c r="A21" t="str">
        <f>'[1]Report Data'!A21</f>
        <v xml:space="preserve">  PHM Bonus Payments</v>
      </c>
      <c r="B21" s="9">
        <f>'[1]Report Data'!B21</f>
        <v>0</v>
      </c>
      <c r="C21" s="9">
        <f>'[1]Report Data'!C21</f>
        <v>31446</v>
      </c>
      <c r="D21" s="9">
        <f>'[1]Report Data'!D21</f>
        <v>18</v>
      </c>
      <c r="E21" s="9">
        <f>'[1]Report Data'!E21</f>
        <v>81756</v>
      </c>
      <c r="F21" s="9">
        <f>'[1]Report Data'!F21</f>
        <v>306</v>
      </c>
      <c r="G21" s="9">
        <f>'[1]Report Data'!G21</f>
        <v>3582</v>
      </c>
      <c r="H21" s="9">
        <f>'[1]Report Data'!H21</f>
        <v>0</v>
      </c>
      <c r="I21" s="9">
        <f>'[1]Report Data'!I21</f>
        <v>288</v>
      </c>
      <c r="J21" s="9">
        <f>'[1]Report Data'!J21</f>
        <v>0</v>
      </c>
      <c r="K21" s="9">
        <f>'[1]Report Data'!K21</f>
        <v>0</v>
      </c>
      <c r="L21" s="9">
        <f>'[1]Report Data'!L21</f>
        <v>0</v>
      </c>
      <c r="M21" s="9">
        <f>'[1]Report Data'!M21</f>
        <v>0</v>
      </c>
      <c r="N21" s="9">
        <f>'[1]Report Data'!N21</f>
        <v>144</v>
      </c>
      <c r="O21" s="9">
        <f>'[1]Report Data'!O21</f>
        <v>0</v>
      </c>
      <c r="P21" s="9">
        <f>'[1]Report Data'!P21</f>
        <v>162</v>
      </c>
      <c r="Q21" s="9">
        <f>'[1]Report Data'!R21</f>
        <v>117702</v>
      </c>
    </row>
    <row r="22" spans="1:45" x14ac:dyDescent="0.25">
      <c r="A22" s="10" t="str">
        <f>'[1]Report Data'!A22</f>
        <v>MVP - QHP</v>
      </c>
      <c r="B22" s="8">
        <f>SUM(B23:B25)</f>
        <v>55200</v>
      </c>
      <c r="C22" s="8">
        <f t="shared" ref="C22:Q22" si="4">SUM(C23:C25)</f>
        <v>27255</v>
      </c>
      <c r="D22" s="8">
        <f t="shared" si="4"/>
        <v>10005</v>
      </c>
      <c r="E22" s="8">
        <f t="shared" si="4"/>
        <v>53061</v>
      </c>
      <c r="F22" s="8">
        <f t="shared" si="4"/>
        <v>11799</v>
      </c>
      <c r="G22" s="8">
        <f t="shared" si="4"/>
        <v>20562</v>
      </c>
      <c r="H22" s="8">
        <f t="shared" si="4"/>
        <v>276</v>
      </c>
      <c r="I22" s="8">
        <f t="shared" si="4"/>
        <v>13869</v>
      </c>
      <c r="J22" s="8">
        <f t="shared" si="4"/>
        <v>621</v>
      </c>
      <c r="K22" s="8">
        <f t="shared" si="4"/>
        <v>1242</v>
      </c>
      <c r="L22" s="8">
        <f t="shared" si="4"/>
        <v>345</v>
      </c>
      <c r="M22" s="8">
        <f t="shared" si="4"/>
        <v>276</v>
      </c>
      <c r="N22" s="8">
        <f t="shared" si="4"/>
        <v>4071</v>
      </c>
      <c r="O22" s="8">
        <f t="shared" si="4"/>
        <v>0</v>
      </c>
      <c r="P22" s="8">
        <f t="shared" si="4"/>
        <v>0</v>
      </c>
      <c r="Q22" s="8">
        <f t="shared" si="4"/>
        <v>198582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</row>
    <row r="23" spans="1:45" s="10" customFormat="1" x14ac:dyDescent="0.25">
      <c r="A23" t="str">
        <f>'[1]Report Data'!A23</f>
        <v xml:space="preserve">  Hospital Fixed Payments</v>
      </c>
      <c r="B23" s="9">
        <f>'[1]Report Data'!B23</f>
        <v>0</v>
      </c>
      <c r="C23" s="9">
        <f>'[1]Report Data'!C23</f>
        <v>0</v>
      </c>
      <c r="D23" s="9">
        <f>'[1]Report Data'!D23</f>
        <v>0</v>
      </c>
      <c r="E23" s="9">
        <f>'[1]Report Data'!E23</f>
        <v>0</v>
      </c>
      <c r="F23" s="9">
        <f>'[1]Report Data'!F23</f>
        <v>0</v>
      </c>
      <c r="G23" s="9">
        <f>'[1]Report Data'!G23</f>
        <v>0</v>
      </c>
      <c r="H23" s="9">
        <f>'[1]Report Data'!H23</f>
        <v>0</v>
      </c>
      <c r="I23" s="9">
        <f>'[1]Report Data'!I23</f>
        <v>0</v>
      </c>
      <c r="J23" s="9">
        <f>'[1]Report Data'!J23</f>
        <v>0</v>
      </c>
      <c r="K23" s="9">
        <f>'[1]Report Data'!K23</f>
        <v>0</v>
      </c>
      <c r="L23" s="9">
        <f>'[1]Report Data'!L23</f>
        <v>0</v>
      </c>
      <c r="M23" s="9">
        <f>'[1]Report Data'!M23</f>
        <v>0</v>
      </c>
      <c r="N23" s="9">
        <f>'[1]Report Data'!N23</f>
        <v>0</v>
      </c>
      <c r="O23" s="9">
        <f>'[1]Report Data'!O23</f>
        <v>0</v>
      </c>
      <c r="P23" s="9">
        <f>'[1]Report Data'!P23</f>
        <v>0</v>
      </c>
      <c r="Q23" s="9">
        <f>'[1]Report Data'!R23</f>
        <v>0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x14ac:dyDescent="0.25">
      <c r="A24" t="str">
        <f>'[1]Report Data'!A24</f>
        <v xml:space="preserve">  PHM Base Payments</v>
      </c>
      <c r="B24" s="9">
        <f>'[1]Report Data'!B24</f>
        <v>40800</v>
      </c>
      <c r="C24" s="9">
        <f>'[1]Report Data'!C24</f>
        <v>20145</v>
      </c>
      <c r="D24" s="9">
        <f>'[1]Report Data'!D24</f>
        <v>7395</v>
      </c>
      <c r="E24" s="9">
        <f>'[1]Report Data'!E24</f>
        <v>39219</v>
      </c>
      <c r="F24" s="9">
        <f>'[1]Report Data'!F24</f>
        <v>8721</v>
      </c>
      <c r="G24" s="9">
        <f>'[1]Report Data'!G24</f>
        <v>15198</v>
      </c>
      <c r="H24" s="9">
        <f>'[1]Report Data'!H24</f>
        <v>204</v>
      </c>
      <c r="I24" s="9">
        <f>'[1]Report Data'!I24</f>
        <v>10251</v>
      </c>
      <c r="J24" s="9">
        <f>'[1]Report Data'!J24</f>
        <v>459</v>
      </c>
      <c r="K24" s="9">
        <f>'[1]Report Data'!K24</f>
        <v>918</v>
      </c>
      <c r="L24" s="9">
        <f>'[1]Report Data'!L24</f>
        <v>255</v>
      </c>
      <c r="M24" s="9">
        <f>'[1]Report Data'!M24</f>
        <v>204</v>
      </c>
      <c r="N24" s="9">
        <f>'[1]Report Data'!N24</f>
        <v>3009</v>
      </c>
      <c r="O24" s="9">
        <f>'[1]Report Data'!O24</f>
        <v>0</v>
      </c>
      <c r="P24" s="9">
        <f>'[1]Report Data'!P24</f>
        <v>0</v>
      </c>
      <c r="Q24" s="9">
        <f>'[1]Report Data'!R24</f>
        <v>146778</v>
      </c>
    </row>
    <row r="25" spans="1:45" x14ac:dyDescent="0.25">
      <c r="A25" t="str">
        <f>'[1]Report Data'!A25</f>
        <v xml:space="preserve">  PHM Bonus Payments</v>
      </c>
      <c r="B25" s="9">
        <f>'[1]Report Data'!B25</f>
        <v>14400</v>
      </c>
      <c r="C25" s="9">
        <f>'[1]Report Data'!C25</f>
        <v>7110</v>
      </c>
      <c r="D25" s="9">
        <f>'[1]Report Data'!D25</f>
        <v>2610</v>
      </c>
      <c r="E25" s="9">
        <f>'[1]Report Data'!E25</f>
        <v>13842</v>
      </c>
      <c r="F25" s="9">
        <f>'[1]Report Data'!F25</f>
        <v>3078</v>
      </c>
      <c r="G25" s="9">
        <f>'[1]Report Data'!G25</f>
        <v>5364</v>
      </c>
      <c r="H25" s="9">
        <f>'[1]Report Data'!H25</f>
        <v>72</v>
      </c>
      <c r="I25" s="9">
        <f>'[1]Report Data'!I25</f>
        <v>3618</v>
      </c>
      <c r="J25" s="9">
        <f>'[1]Report Data'!J25</f>
        <v>162</v>
      </c>
      <c r="K25" s="9">
        <f>'[1]Report Data'!K25</f>
        <v>324</v>
      </c>
      <c r="L25" s="9">
        <f>'[1]Report Data'!L25</f>
        <v>90</v>
      </c>
      <c r="M25" s="9">
        <f>'[1]Report Data'!M25</f>
        <v>72</v>
      </c>
      <c r="N25" s="9">
        <f>'[1]Report Data'!N25</f>
        <v>1062</v>
      </c>
      <c r="O25" s="9">
        <f>'[1]Report Data'!O25</f>
        <v>0</v>
      </c>
      <c r="P25" s="9">
        <f>'[1]Report Data'!P25</f>
        <v>0</v>
      </c>
      <c r="Q25" s="9">
        <f>'[1]Report Data'!R25</f>
        <v>51804</v>
      </c>
    </row>
    <row r="26" spans="1:45" x14ac:dyDescent="0.25">
      <c r="A26" s="10" t="str">
        <f>'[1]Report Data'!A26</f>
        <v>General</v>
      </c>
      <c r="B26" s="8">
        <f>SUM(B27:B28)</f>
        <v>-1222257</v>
      </c>
      <c r="C26" s="8">
        <f t="shared" ref="C26:Q26" si="5">SUM(C27:C28)</f>
        <v>-1904155.9999999998</v>
      </c>
      <c r="D26" s="8">
        <f t="shared" si="5"/>
        <v>-637454</v>
      </c>
      <c r="E26" s="8">
        <f t="shared" si="5"/>
        <v>-8273755.0000000019</v>
      </c>
      <c r="F26" s="8">
        <f t="shared" si="5"/>
        <v>-956597</v>
      </c>
      <c r="G26" s="8">
        <f t="shared" si="5"/>
        <v>-430692.99999999994</v>
      </c>
      <c r="H26" s="8">
        <f t="shared" si="5"/>
        <v>-190986.00000000003</v>
      </c>
      <c r="I26" s="8">
        <f t="shared" si="5"/>
        <v>-395280.99999999994</v>
      </c>
      <c r="J26" s="8">
        <f t="shared" si="5"/>
        <v>-115612.00000000001</v>
      </c>
      <c r="K26" s="8">
        <f t="shared" si="5"/>
        <v>-1385868</v>
      </c>
      <c r="L26" s="8">
        <f t="shared" si="5"/>
        <v>-117288.99999999999</v>
      </c>
      <c r="M26" s="8">
        <f t="shared" si="5"/>
        <v>-533921.00000000012</v>
      </c>
      <c r="N26" s="8">
        <f t="shared" si="5"/>
        <v>-462656.00000000006</v>
      </c>
      <c r="O26" s="8">
        <f t="shared" si="5"/>
        <v>0</v>
      </c>
      <c r="P26" s="8">
        <f t="shared" si="5"/>
        <v>-276000</v>
      </c>
      <c r="Q26" s="8">
        <f t="shared" si="5"/>
        <v>-16902525.000000004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</row>
    <row r="27" spans="1:45" s="10" customFormat="1" x14ac:dyDescent="0.25">
      <c r="A27" t="str">
        <f>'[1]Report Data'!A27</f>
        <v xml:space="preserve">  Participation Fees</v>
      </c>
      <c r="B27" s="9">
        <f>'[1]Report Data'!B27</f>
        <v>-1313430</v>
      </c>
      <c r="C27" s="9">
        <f>'[1]Report Data'!C27</f>
        <v>-2071506.9999999998</v>
      </c>
      <c r="D27" s="9">
        <f>'[1]Report Data'!D27</f>
        <v>-677940</v>
      </c>
      <c r="E27" s="9">
        <f>'[1]Report Data'!E27</f>
        <v>-8506175.0000000019</v>
      </c>
      <c r="F27" s="9">
        <f>'[1]Report Data'!F27</f>
        <v>-975150</v>
      </c>
      <c r="G27" s="9">
        <f>'[1]Report Data'!G27</f>
        <v>-482274.99999999994</v>
      </c>
      <c r="H27" s="9">
        <f>'[1]Report Data'!H27</f>
        <v>-191068.00000000003</v>
      </c>
      <c r="I27" s="9">
        <f>'[1]Report Data'!I27</f>
        <v>-441255.99999999994</v>
      </c>
      <c r="J27" s="9">
        <f>'[1]Report Data'!J27</f>
        <v>-115718.00000000001</v>
      </c>
      <c r="K27" s="9">
        <f>'[1]Report Data'!K27</f>
        <v>-1388236</v>
      </c>
      <c r="L27" s="9">
        <f>'[1]Report Data'!L27</f>
        <v>-117429.99999999999</v>
      </c>
      <c r="M27" s="9">
        <f>'[1]Report Data'!M27</f>
        <v>-534698.00000000012</v>
      </c>
      <c r="N27" s="9">
        <f>'[1]Report Data'!N27</f>
        <v>-519056.00000000006</v>
      </c>
      <c r="O27" s="9">
        <f>'[1]Report Data'!O27</f>
        <v>0</v>
      </c>
      <c r="P27" s="9">
        <f>'[1]Report Data'!P27</f>
        <v>-309548</v>
      </c>
      <c r="Q27" s="9">
        <f>'[1]Report Data'!R27</f>
        <v>-17643487.000000004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ht="30" x14ac:dyDescent="0.25">
      <c r="A28" s="20" t="str">
        <f>'[1]Report Data'!A28</f>
        <v xml:space="preserve">  Mental Health Screening and Follow-Up Program</v>
      </c>
      <c r="B28" s="11">
        <f>'[1]Report Data'!B28</f>
        <v>91173</v>
      </c>
      <c r="C28" s="11">
        <f>'[1]Report Data'!C28</f>
        <v>167351</v>
      </c>
      <c r="D28" s="11">
        <f>'[1]Report Data'!D28</f>
        <v>40486</v>
      </c>
      <c r="E28" s="11">
        <f>'[1]Report Data'!E28</f>
        <v>232420.00000000003</v>
      </c>
      <c r="F28" s="11">
        <f>'[1]Report Data'!F28</f>
        <v>18553</v>
      </c>
      <c r="G28" s="11">
        <f>'[1]Report Data'!G28</f>
        <v>51582</v>
      </c>
      <c r="H28" s="11">
        <f>'[1]Report Data'!H28</f>
        <v>82</v>
      </c>
      <c r="I28" s="11">
        <f>'[1]Report Data'!I28</f>
        <v>45975</v>
      </c>
      <c r="J28" s="11">
        <f>'[1]Report Data'!J28</f>
        <v>105.99999999999999</v>
      </c>
      <c r="K28" s="11">
        <f>'[1]Report Data'!K28</f>
        <v>2368</v>
      </c>
      <c r="L28" s="11">
        <f>'[1]Report Data'!L28</f>
        <v>141</v>
      </c>
      <c r="M28" s="11">
        <f>'[1]Report Data'!M28</f>
        <v>777</v>
      </c>
      <c r="N28" s="11">
        <f>'[1]Report Data'!N28</f>
        <v>56400</v>
      </c>
      <c r="O28" s="11">
        <f>'[1]Report Data'!O28</f>
        <v>0</v>
      </c>
      <c r="P28" s="11">
        <f>'[1]Report Data'!P28</f>
        <v>33548.000000000007</v>
      </c>
      <c r="Q28" s="11">
        <f>'[1]Report Data'!R28</f>
        <v>740962.00000000012</v>
      </c>
    </row>
    <row r="29" spans="1:45" x14ac:dyDescent="0.25">
      <c r="A29" s="10" t="s">
        <v>232</v>
      </c>
      <c r="B29" s="8">
        <f>B26+B22+B18+B14+B10+B4</f>
        <v>25199696</v>
      </c>
      <c r="C29" s="8">
        <f t="shared" ref="C29:Q29" si="6">C26+C22+C18+C14+C10+C4</f>
        <v>58733203.000000007</v>
      </c>
      <c r="D29" s="8">
        <f t="shared" si="6"/>
        <v>12670250</v>
      </c>
      <c r="E29" s="8">
        <f t="shared" si="6"/>
        <v>198382376</v>
      </c>
      <c r="F29" s="8">
        <f t="shared" si="6"/>
        <v>-847922</v>
      </c>
      <c r="G29" s="8">
        <f t="shared" si="6"/>
        <v>19882773</v>
      </c>
      <c r="H29" s="8">
        <f t="shared" si="6"/>
        <v>3976125</v>
      </c>
      <c r="I29" s="8">
        <f t="shared" si="6"/>
        <v>6798485.0000000009</v>
      </c>
      <c r="J29" s="8">
        <f t="shared" si="6"/>
        <v>2535325</v>
      </c>
      <c r="K29" s="8">
        <f t="shared" si="6"/>
        <v>51052816</v>
      </c>
      <c r="L29" s="8">
        <f t="shared" si="6"/>
        <v>2952529</v>
      </c>
      <c r="M29" s="8">
        <f t="shared" si="6"/>
        <v>15617301.999999998</v>
      </c>
      <c r="N29" s="8">
        <f t="shared" si="6"/>
        <v>7359115.0000000009</v>
      </c>
      <c r="O29" s="8">
        <f t="shared" si="6"/>
        <v>43495</v>
      </c>
      <c r="P29" s="8">
        <f t="shared" si="6"/>
        <v>1793025.9999999998</v>
      </c>
      <c r="Q29" s="8">
        <f t="shared" si="6"/>
        <v>406148594.00000012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</row>
    <row r="30" spans="1:45" s="10" customFormat="1" x14ac:dyDescent="0.25">
      <c r="A30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</sheetData>
  <pageMargins left="0.25" right="0.25" top="0.75" bottom="0.75" header="0.3" footer="0.3"/>
  <pageSetup scale="57" fitToHeight="0" orientation="landscape" r:id="rId1"/>
  <headerFooter>
    <oddFooter>&amp;LOneCare Vermont FY 2024 ACO Budget Submission&amp;R&amp;P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7A6FFF7DFAD346B318D620E95C1563" ma:contentTypeVersion="22" ma:contentTypeDescription="Create a new document." ma:contentTypeScope="" ma:versionID="e69504797f6b68a2ca64cb6bc2f37ff1">
  <xsd:schema xmlns:xsd="http://www.w3.org/2001/XMLSchema" xmlns:xs="http://www.w3.org/2001/XMLSchema" xmlns:p="http://schemas.microsoft.com/office/2006/metadata/properties" xmlns:ns2="ac59f2af-9849-46dc-a232-67604c44e1be" xmlns:ns3="ffc214e8-5deb-4ef5-be25-532b35702f95" targetNamespace="http://schemas.microsoft.com/office/2006/metadata/properties" ma:root="true" ma:fieldsID="b43f28cc751da2907b2adb57502c97cf" ns2:_="" ns3:_="">
    <xsd:import namespace="ac59f2af-9849-46dc-a232-67604c44e1be"/>
    <xsd:import namespace="ffc214e8-5deb-4ef5-be25-532b35702f95"/>
    <xsd:element name="properties">
      <xsd:complexType>
        <xsd:sequence>
          <xsd:element name="documentManagement">
            <xsd:complexType>
              <xsd:all>
                <xsd:element ref="ns2:Section" minOccurs="0"/>
                <xsd:element ref="ns2:Category" minOccurs="0"/>
                <xsd:element ref="ns2:PY" minOccurs="0"/>
                <xsd:element ref="ns2:Year" minOccurs="0"/>
                <xsd:element ref="ns2:Month" minOccurs="0"/>
                <xsd:element ref="ns2:Tags" minOccurs="0"/>
                <xsd:element ref="ns2:Assigned_x0020_Reviewer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9f2af-9849-46dc-a232-67604c44e1be" elementFormDefault="qualified">
    <xsd:import namespace="http://schemas.microsoft.com/office/2006/documentManagement/types"/>
    <xsd:import namespace="http://schemas.microsoft.com/office/infopath/2007/PartnerControls"/>
    <xsd:element name="Section" ma:index="2" nillable="true" ma:displayName="Section" ma:format="Dropdown" ma:internalName="Section">
      <xsd:simpleType>
        <xsd:restriction base="dms:Choice">
          <xsd:enumeration value="Budget"/>
          <xsd:enumeration value="Certification"/>
          <xsd:enumeration value="Planning"/>
        </xsd:restriction>
      </xsd:simpleType>
    </xsd:element>
    <xsd:element name="Category" ma:index="3" nillable="true" ma:displayName="Category" ma:format="Dropdown" ma:internalName="Category">
      <xsd:simpleType>
        <xsd:restriction base="dms:Choice">
          <xsd:enumeration value="Attachment A"/>
          <xsd:enumeration value="Budget Resubmission"/>
          <xsd:enumeration value="Deliverable"/>
          <xsd:enumeration value="Follow-Up"/>
          <xsd:enumeration value="General"/>
          <xsd:enumeration value="Guidance"/>
          <xsd:enumeration value="Meetings"/>
          <xsd:enumeration value="Other Attachments"/>
          <xsd:enumeration value="Planning"/>
          <xsd:enumeration value="Resources"/>
          <xsd:enumeration value="Revised Budget"/>
          <xsd:enumeration value="Submission"/>
        </xsd:restriction>
      </xsd:simpleType>
    </xsd:element>
    <xsd:element name="PY" ma:index="4" nillable="true" ma:displayName="Performance Year" ma:description="Performance Year the document pertains to." ma:format="Dropdown" ma:internalName="PY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</xsd:restriction>
      </xsd:simpleType>
    </xsd:element>
    <xsd:element name="Year" ma:index="5" nillable="true" ma:displayName="Year" ma:default="2023" ma:format="Dropdown" ma:internalName="Year">
      <xsd:simpleType>
        <xsd:restriction base="dms:Choice"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"/>
          <xsd:enumeration value="Feb"/>
          <xsd:enumeration value="Mar"/>
          <xsd:enumeration value="Apr"/>
          <xsd:enumeration value="May"/>
          <xsd:enumeration value="Jun"/>
          <xsd:enumeration value="Jul"/>
          <xsd:enumeration value="Aug"/>
          <xsd:enumeration value="Sep"/>
          <xsd:enumeration value="Oct"/>
          <xsd:enumeration value="Nov"/>
          <xsd:enumeration value="Dec"/>
        </xsd:restriction>
      </xsd:simpleType>
    </xsd:element>
    <xsd:element name="Tags" ma:index="7" nillable="true" ma:displayName="Tags" ma:internalName="Tag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gendas"/>
                    <xsd:enumeration value="Analytics Transition"/>
                    <xsd:enumeration value="Appendix"/>
                    <xsd:enumeration value="Approval"/>
                    <xsd:enumeration value="Assignments"/>
                    <xsd:enumeration value="Attachments"/>
                    <xsd:enumeration value="Attachment A"/>
                    <xsd:enumeration value="Benchmarking"/>
                    <xsd:enumeration value="Budget Order"/>
                    <xsd:enumeration value="Budget Workbook"/>
                    <xsd:enumeration value="Comparisons"/>
                    <xsd:enumeration value="Confidential"/>
                    <xsd:enumeration value="Confidentiality"/>
                    <xsd:enumeration value="Draft"/>
                    <xsd:enumeration value="Executive Comp"/>
                    <xsd:enumeration value="Extension"/>
                    <xsd:enumeration value="Follow-up"/>
                    <xsd:enumeration value="Guidance"/>
                    <xsd:enumeration value="Medicare"/>
                    <xsd:enumeration value="Memo"/>
                    <xsd:enumeration value="Minutes"/>
                    <xsd:enumeration value="Narrative"/>
                    <xsd:enumeration value="Oath"/>
                    <xsd:enumeration value="Policies"/>
                    <xsd:enumeration value="Presentation"/>
                    <xsd:enumeration value="Redacted"/>
                    <xsd:enumeration value="Reporting Manual"/>
                    <xsd:enumeration value="Scale Targets"/>
                    <xsd:enumeration value="Source File"/>
                    <xsd:enumeration value="Submitted Version"/>
                    <xsd:enumeration value="Tracker"/>
                  </xsd:restriction>
                </xsd:simpleType>
              </xsd:element>
            </xsd:sequence>
          </xsd:extension>
        </xsd:complexContent>
      </xsd:complexType>
    </xsd:element>
    <xsd:element name="Assigned_x0020_Reviewers" ma:index="8" nillable="true" ma:displayName="Assigned Reviewers" ma:list="UserInfo" ma:SearchPeopleOnly="false" ma:SharePointGroup="0" ma:internalName="Assigned_x0020_Reviewer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d94f418-c63a-49d9-813b-504fd6c0a0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214e8-5deb-4ef5-be25-532b35702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cd45be29-938f-4268-9900-ba2ceacd3844}" ma:internalName="TaxCatchAll" ma:showField="CatchAllData" ma:web="ffc214e8-5deb-4ef5-be25-532b35702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fc214e8-5deb-4ef5-be25-532b35702f95" xsi:nil="true"/>
    <Month xmlns="ac59f2af-9849-46dc-a232-67604c44e1be">Sep</Month>
    <Tags xmlns="ac59f2af-9849-46dc-a232-67604c44e1be">
      <Value>Budget Workbook</Value>
      <Value>Redacted</Value>
      <Value>Submitted Version</Value>
    </Tags>
    <lcf76f155ced4ddcb4097134ff3c332f xmlns="ac59f2af-9849-46dc-a232-67604c44e1be">
      <Terms xmlns="http://schemas.microsoft.com/office/infopath/2007/PartnerControls"/>
    </lcf76f155ced4ddcb4097134ff3c332f>
    <PY xmlns="ac59f2af-9849-46dc-a232-67604c44e1be">2024</PY>
    <Category xmlns="ac59f2af-9849-46dc-a232-67604c44e1be">Submission</Category>
    <Section xmlns="ac59f2af-9849-46dc-a232-67604c44e1be">Budget</Section>
    <Year xmlns="ac59f2af-9849-46dc-a232-67604c44e1be">2023</Year>
    <Assigned_x0020_Reviewers xmlns="ac59f2af-9849-46dc-a232-67604c44e1be">
      <UserInfo>
        <DisplayName>i:0#.f|membership|joan.zipko@onecarevt.org,#i:0#.f|membership|joan.zipko@onecarevt.org,#Joan.Zipko@onecarevt.org,#,#Zipko, Joan,#,#OCV- Member Services,#Director, ACO Planning &amp; Operations</DisplayName>
        <AccountId>29</AccountId>
        <AccountType/>
      </UserInfo>
      <UserInfo>
        <DisplayName>i:0#.f|membership|rachel.pilcher@onecarevt.org,#i:0#.f|membership|rachel.pilcher@onecarevt.org,#Rachel.Pilcher@OneCareVT.org,#,#Pilcher, Rachel,#,#OCV- Member Services,#ACO Program Manager</DisplayName>
        <AccountId>45</AccountId>
        <AccountType/>
      </UserInfo>
      <UserInfo>
        <DisplayName>i:0#.f|membership|kimberly.driscoll@onecarevt.org,#i:0#.f|membership|kimberly.driscoll@onecarevt.org,#Kimberly.Driscoll@onecarevt.org,#,#Driscoll, Kimberly,#,#OCV- Member Services,#Network Operations Specialist</DisplayName>
        <AccountId>53</AccountId>
        <AccountType/>
      </UserInfo>
      <UserInfo>
        <DisplayName>i:0#.f|membership|sara.barry@onecarevt.org,#i:0#.f|membership|sara.barry@onecarevt.org,#Sara.Barry@onecarevt.org,#,#Barry, Sara,#,#OCV Executive Leadership,#VP and COO - OneCare</DisplayName>
        <AccountId>35</AccountId>
        <AccountType/>
      </UserInfo>
      <UserInfo>
        <DisplayName>i:0#.f|membership|thomas.borys@onecarevt.org,#i:0#.f|membership|thomas.borys@onecarevt.org,#Thomas.Borys@OneCareVT.org,#,#Borys, Thomas J.,#,#OCV Executive Leadership,#VP/CFO Finance ACO</DisplayName>
        <AccountId>76</AccountId>
        <AccountType/>
      </UserInfo>
      <UserInfo>
        <DisplayName>i:0#.f|membership|carrie.wulfman@onecarevt.org,#i:0#.f|membership|carrie.wulfman@onecarevt.org,#Carrie.Wulfman@onecarevt.org,#,#Wulfman, Carrie,#,#OCV Executive Leadership,#CMO Accountable Care</DisplayName>
        <AccountId>77</AccountId>
        <AccountType/>
      </UserInfo>
      <UserInfo>
        <DisplayName>i:0#.f|membership|abe.berman@onecarevt.org,#i:0#.f|membership|abe.berman@onecarevt.org,#Abe.Berman@onecarevt.org,#,#Berman, Abe,#,#OCV Executive Leadership,#Interim CEO, OneCare VT</DisplayName>
        <AccountId>343</AccountId>
        <AccountType/>
      </UserInfo>
      <UserInfo>
        <DisplayName>i:0#.f|membership|aaron.perry@onecarevt.org,#i:0#.f|membership|aaron.perry@onecarevt.org,#Aaron.Perry@onecarevt.org,#,#Perry, Aaron,#,#OCV Executive Leadership,#Chief Legal Counsel OneCare</DisplayName>
        <AccountId>255</AccountId>
        <AccountType/>
      </UserInfo>
      <UserInfo>
        <DisplayName>i:0#.f|membership|amy.bodette@onecarevt.org,#i:0#.f|membership|amy.bodette@onecarevt.org,#Amy.Bodette@onecarevt.org,#,#Bodette, Amy,#,#OCV Outreach Engagement,#Director Public Affairs</DisplayName>
        <AccountId>36</AccountId>
        <AccountType/>
      </UserInfo>
    </Assigned_x0020_Reviewers>
  </documentManagement>
</p:properties>
</file>

<file path=customXml/itemProps1.xml><?xml version="1.0" encoding="utf-8"?>
<ds:datastoreItem xmlns:ds="http://schemas.openxmlformats.org/officeDocument/2006/customXml" ds:itemID="{1713DDCE-10EA-46D6-BA3A-EAEDEDCDECE6}"/>
</file>

<file path=customXml/itemProps2.xml><?xml version="1.0" encoding="utf-8"?>
<ds:datastoreItem xmlns:ds="http://schemas.openxmlformats.org/officeDocument/2006/customXml" ds:itemID="{3EDBB9D4-E864-422D-B7D5-44E3DB439E5C}"/>
</file>

<file path=customXml/itemProps3.xml><?xml version="1.0" encoding="utf-8"?>
<ds:datastoreItem xmlns:ds="http://schemas.openxmlformats.org/officeDocument/2006/customXml" ds:itemID="{272B0CA0-06AC-4920-B144-620BDAE4C0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A2- Balance Sheet</vt:lpstr>
      <vt:lpstr>A1- Income Statement</vt:lpstr>
      <vt:lpstr>A3- Cash Flow</vt:lpstr>
      <vt:lpstr>A4- Staffing FTE</vt:lpstr>
      <vt:lpstr>A4- Staffing $$</vt:lpstr>
      <vt:lpstr>6.6 HOSPITAL PARTICIPATION</vt:lpstr>
      <vt:lpstr>'A2- Balance Sheet'!Print_Area</vt:lpstr>
      <vt:lpstr>'A1- Income Statement'!Print_Titles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2023-09-29T20:37:48Z</dcterms:created>
  <dcterms:modified xsi:type="dcterms:W3CDTF">2023-09-29T20:38:00Z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0x0101003A7A6FFF7DFAD346B318D620E95C1563</vt:lpwstr>
  </property>
  <property fmtid="{D5CDD505-2E9C-101B-9397-08002B2CF9AE}" pid="3" name="MediaServiceImageTags">
    <vt:lpwstr/>
  </property>
</Properties>
</file>