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fahc-my.sharepoint.com/personal/rachel_pilcher_onecarevt_org/Documents/GMCB/Deliverables/Revised Budget Update/"/>
    </mc:Choice>
  </mc:AlternateContent>
  <xr:revisionPtr revIDLastSave="19" documentId="8_{963D5109-ACFA-43BD-8A50-008B113E36AA}" xr6:coauthVersionLast="47" xr6:coauthVersionMax="47" xr10:uidLastSave="{3A0338A0-F43E-4F7D-95A8-D28E8E80E04C}"/>
  <bookViews>
    <workbookView xWindow="28680" yWindow="-120" windowWidth="19440" windowHeight="15000" xr2:uid="{00000000-000D-0000-FFFF-FFFF00000000}"/>
  </bookViews>
  <sheets>
    <sheet name="A2- Balance Sheet" sheetId="1" r:id="rId1"/>
    <sheet name="A1- Income Statement" sheetId="3" r:id="rId2"/>
    <sheet name="A3-Cash Flow" sheetId="4" r:id="rId3"/>
    <sheet name="6.5 Source_Use" sheetId="5" r:id="rId4"/>
    <sheet name="A4- StaffingFTE" sheetId="6" r:id="rId5"/>
    <sheet name="A4- Staffing$" sheetId="7" r:id="rId6"/>
    <sheet name="6.6 Hospital Participation" sheetId="10" r:id="rId7"/>
    <sheet name="6.8 PHM Exp Breakout" sheetId="8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6" i="10" l="1"/>
  <c r="C6" i="8"/>
  <c r="B6" i="8"/>
  <c r="C10" i="8"/>
  <c r="B10" i="8"/>
  <c r="E9" i="4" l="1"/>
  <c r="E10" i="4" s="1"/>
  <c r="E33" i="4" s="1"/>
  <c r="E36" i="4" s="1"/>
  <c r="E37" i="4" s="1"/>
  <c r="C8" i="4" l="1"/>
  <c r="C9" i="4" l="1"/>
  <c r="J36" i="8" l="1"/>
  <c r="I36" i="8"/>
  <c r="H36" i="8"/>
  <c r="G36" i="8"/>
  <c r="F36" i="8"/>
  <c r="B36" i="8"/>
  <c r="C36" i="8"/>
  <c r="D36" i="8"/>
  <c r="E3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tc={03A79A01-453D-42F9-9520-2667157CE5E7}</author>
  </authors>
  <commentList>
    <comment ref="A6" authorId="0" shapeId="0" xr:uid="{03A79A01-453D-42F9-9520-2667157CE5E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PHM Bonus on 6.8 is estimated.   No data exists to allow estimating at the hospital level. </t>
      </text>
    </comment>
  </commentList>
</comments>
</file>

<file path=xl/sharedStrings.xml><?xml version="1.0" encoding="utf-8"?>
<sst xmlns="http://schemas.openxmlformats.org/spreadsheetml/2006/main" count="460" uniqueCount="319">
  <si>
    <t xml:space="preserve">	</t>
  </si>
  <si>
    <t>Budget 2024 - Revised</t>
  </si>
  <si>
    <t>Budget 2024 - Approved</t>
  </si>
  <si>
    <t>Accounts</t>
  </si>
  <si>
    <t>FY2024</t>
  </si>
  <si>
    <t>Assets</t>
  </si>
  <si>
    <t xml:space="preserve">  Current Assets</t>
  </si>
  <si>
    <t xml:space="preserve">    Cash, Investments &amp; Reserves</t>
  </si>
  <si>
    <t xml:space="preserve">      Cash</t>
  </si>
  <si>
    <t xml:space="preserve">      Total</t>
  </si>
  <si>
    <t xml:space="preserve">    Accounts Receivable - Total</t>
  </si>
  <si>
    <t xml:space="preserve">      Accounts Receivable</t>
  </si>
  <si>
    <t xml:space="preserve">      Accounts Receivable from Participants - Contract Risk Settlement</t>
  </si>
  <si>
    <t xml:space="preserve">      Accounts Receivable from Payers - Contract Risk Settlement</t>
  </si>
  <si>
    <t xml:space="preserve">    Prepaid Expenses</t>
  </si>
  <si>
    <t xml:space="preserve">    Total</t>
  </si>
  <si>
    <t xml:space="preserve">  PPE</t>
  </si>
  <si>
    <t xml:space="preserve">  Total</t>
  </si>
  <si>
    <t>Liabilities and Equities</t>
  </si>
  <si>
    <t xml:space="preserve">  Liabilities</t>
  </si>
  <si>
    <t xml:space="preserve">    Current Liabilities</t>
  </si>
  <si>
    <t xml:space="preserve">      Accrued Expenses/NW Payable</t>
  </si>
  <si>
    <t xml:space="preserve">      Accounts Payable to Participants, Contract Risk Settlement</t>
  </si>
  <si>
    <t xml:space="preserve">      Due to UVMMC</t>
  </si>
  <si>
    <t xml:space="preserve">      Other Current Liabilities</t>
  </si>
  <si>
    <t xml:space="preserve">  Equity</t>
  </si>
  <si>
    <t xml:space="preserve">    OneCare Net Assets</t>
  </si>
  <si>
    <t>Notes:</t>
  </si>
  <si>
    <t>Jun 19, 2024 4:54:56 PM EST</t>
  </si>
  <si>
    <t>Confidential Information. Do not distribute without permission.</t>
  </si>
  <si>
    <t>Budget 2024 - Approved (Initial Adjusted)</t>
  </si>
  <si>
    <t>Income</t>
  </si>
  <si>
    <t xml:space="preserve">  Program Target Revenue</t>
  </si>
  <si>
    <t xml:space="preserve">    Medicare Modified Next Gen - Basic</t>
  </si>
  <si>
    <t xml:space="preserve">    Medicare Modified Next Gen - Added</t>
  </si>
  <si>
    <t xml:space="preserve">    Medicaid Next Generation Year 2</t>
  </si>
  <si>
    <t xml:space="preserve">    Medicaid Next Generation Expanded</t>
  </si>
  <si>
    <t xml:space="preserve">    BCBSVT - QHP Program</t>
  </si>
  <si>
    <t xml:space="preserve">    BCBSVT - Primary</t>
  </si>
  <si>
    <t xml:space="preserve">    BCBSVT QHP - PHM</t>
  </si>
  <si>
    <t xml:space="preserve">    Self-Funded Programs</t>
  </si>
  <si>
    <t xml:space="preserve">    Self-Funded PHM Revenue</t>
  </si>
  <si>
    <t xml:space="preserve">    MVP Program</t>
  </si>
  <si>
    <t xml:space="preserve">    MVP QHP - PHM</t>
  </si>
  <si>
    <t xml:space="preserve">    MVP QHP - Other</t>
  </si>
  <si>
    <t xml:space="preserve">    Other</t>
  </si>
  <si>
    <t xml:space="preserve">    BCBSVT Primary Non-Risk Revenue</t>
  </si>
  <si>
    <t xml:space="preserve">    Medicaid Blended</t>
  </si>
  <si>
    <t xml:space="preserve">  Payer Program Support Revenue</t>
  </si>
  <si>
    <t xml:space="preserve">    VHCIP</t>
  </si>
  <si>
    <t xml:space="preserve">    VMNG PMPM General Revenue</t>
  </si>
  <si>
    <t xml:space="preserve">    VMNG PHM Program Pilot - Complex CC</t>
  </si>
  <si>
    <t xml:space="preserve">    BCBSVT - QHP Program Reform Pilot Support</t>
  </si>
  <si>
    <t xml:space="preserve">    DSR</t>
  </si>
  <si>
    <t xml:space="preserve">    Self-Funded Programs Revenue</t>
  </si>
  <si>
    <t xml:space="preserve">    Primary Prevention Revenue</t>
  </si>
  <si>
    <t xml:space="preserve">    Medicaid Admin-Traditional</t>
  </si>
  <si>
    <t xml:space="preserve">    Medicaid Admin-Expanded</t>
  </si>
  <si>
    <t xml:space="preserve">    OUD Investment Revenue</t>
  </si>
  <si>
    <t xml:space="preserve">    UVMMC Self-Funded Pilot Revenue</t>
  </si>
  <si>
    <t xml:space="preserve">    CMMI Revenue</t>
  </si>
  <si>
    <t xml:space="preserve">    Value Based Incentive Fund</t>
  </si>
  <si>
    <t xml:space="preserve">    MVP QHP - PMPM</t>
  </si>
  <si>
    <t xml:space="preserve">    MVP QHP - Care Coordination Program</t>
  </si>
  <si>
    <t xml:space="preserve">    Fixed Prospective Payments / CPR Revenue</t>
  </si>
  <si>
    <t xml:space="preserve">    Payment Reform Support Payments</t>
  </si>
  <si>
    <t xml:space="preserve">    BCBSVT Primary PHM Pilot - Risk</t>
  </si>
  <si>
    <t xml:space="preserve">    BCBSVT Primary PHM Pilot - NonRisk</t>
  </si>
  <si>
    <t xml:space="preserve">    Medicaid Global Payment Program</t>
  </si>
  <si>
    <t xml:space="preserve">  State Support</t>
  </si>
  <si>
    <t xml:space="preserve">  Grant Revenue</t>
  </si>
  <si>
    <t xml:space="preserve">  MSO Revenues</t>
  </si>
  <si>
    <t xml:space="preserve">  Other Revenue</t>
  </si>
  <si>
    <t xml:space="preserve">    Member Contributions</t>
  </si>
  <si>
    <t xml:space="preserve">    Hospital Participation Fee</t>
  </si>
  <si>
    <t xml:space="preserve">    Deferred Participation fees</t>
  </si>
  <si>
    <t xml:space="preserve">    Bad Debt</t>
  </si>
  <si>
    <t xml:space="preserve">    Due to DVHA from Hospitals</t>
  </si>
  <si>
    <t xml:space="preserve">    Other Revenue</t>
  </si>
  <si>
    <t xml:space="preserve">    UVMMC Funding</t>
  </si>
  <si>
    <t xml:space="preserve">    DHH Funding</t>
  </si>
  <si>
    <t xml:space="preserve">    Misc. Income</t>
  </si>
  <si>
    <t xml:space="preserve">    VBIF Reinvestment</t>
  </si>
  <si>
    <t xml:space="preserve">    Settlement Income</t>
  </si>
  <si>
    <t xml:space="preserve">    Unsecured Funding</t>
  </si>
  <si>
    <t xml:space="preserve">    Fixed Payment Allocation</t>
  </si>
  <si>
    <t xml:space="preserve">    Medicaid Blended ED Per Diem</t>
  </si>
  <si>
    <t xml:space="preserve">  Revenue Budget Data from Cube</t>
  </si>
  <si>
    <t>DNU</t>
  </si>
  <si>
    <t>Gross Margin</t>
  </si>
  <si>
    <t>Gross Margin %</t>
  </si>
  <si>
    <t>Total Expenses</t>
  </si>
  <si>
    <t xml:space="preserve">  Expenses</t>
  </si>
  <si>
    <t xml:space="preserve">    External Health Spend</t>
  </si>
  <si>
    <t xml:space="preserve">    OneCare Hospital Payments</t>
  </si>
  <si>
    <t xml:space="preserve">    Expected Spending Under (Over) Claims Target</t>
  </si>
  <si>
    <t xml:space="preserve">    Other Expenses</t>
  </si>
  <si>
    <t xml:space="preserve">  PHM/Payment Reform Programs</t>
  </si>
  <si>
    <t xml:space="preserve">    FPP</t>
  </si>
  <si>
    <t xml:space="preserve">    Population Health Mgmt Pymt</t>
  </si>
  <si>
    <t xml:space="preserve">    Basic OCV PMPM</t>
  </si>
  <si>
    <t xml:space="preserve">    Complex Care Coordination Program</t>
  </si>
  <si>
    <t xml:space="preserve">    Value-Based Incentive Fund</t>
  </si>
  <si>
    <t xml:space="preserve">    Comprehensive Payment Reform Program</t>
  </si>
  <si>
    <t xml:space="preserve">      Comprehensive Payment Reform Program (non-GAAP)</t>
  </si>
  <si>
    <t xml:space="preserve">      Comprehensive Payment Reform Program (GAAP)</t>
  </si>
  <si>
    <t xml:space="preserve">    Program Match</t>
  </si>
  <si>
    <t xml:space="preserve">    Amplify Grants</t>
  </si>
  <si>
    <t xml:space="preserve">    DULCE</t>
  </si>
  <si>
    <t xml:space="preserve">    Longitudinal Care</t>
  </si>
  <si>
    <t xml:space="preserve">    Chronic Kidney Disease</t>
  </si>
  <si>
    <t xml:space="preserve">    Mental Health Initiatives</t>
  </si>
  <si>
    <t xml:space="preserve">    Innovation Fund</t>
  </si>
  <si>
    <t xml:space="preserve">    RCRs</t>
  </si>
  <si>
    <t xml:space="preserve">    PCMH Legacy Payments</t>
  </si>
  <si>
    <t xml:space="preserve">      PCMH Legacy Payment (non-GAAP)</t>
  </si>
  <si>
    <t xml:space="preserve">      PCMH Legacy Payment (GAAP)</t>
  </si>
  <si>
    <t xml:space="preserve">    CHT Block Payment</t>
  </si>
  <si>
    <t xml:space="preserve">      CHT Block Payment (non-GAAP)</t>
  </si>
  <si>
    <t xml:space="preserve">      CHT Block Payment (GAAP)</t>
  </si>
  <si>
    <t xml:space="preserve">    Due to DVHA from OCV</t>
  </si>
  <si>
    <t xml:space="preserve">    Primary Care Case Management</t>
  </si>
  <si>
    <t xml:space="preserve">    Community Program Investments</t>
  </si>
  <si>
    <t xml:space="preserve">    CHT Funding Risk Communities</t>
  </si>
  <si>
    <t xml:space="preserve">    SASH Funding Risk Communities</t>
  </si>
  <si>
    <t xml:space="preserve">      SASH Funding Risk Communities (Non-GAAP)</t>
  </si>
  <si>
    <t xml:space="preserve">      SASH Funding Risk Communities (GAAP)</t>
  </si>
  <si>
    <t xml:space="preserve">    PCP Payments Risk Communities</t>
  </si>
  <si>
    <t xml:space="preserve">      PCP Payments Risk Communities (Non-GAAP)</t>
  </si>
  <si>
    <t xml:space="preserve">      PCP Payments Risk Communities (GAAP)</t>
  </si>
  <si>
    <t xml:space="preserve">    BCBSVT Primary</t>
  </si>
  <si>
    <t xml:space="preserve">    PCP Engagement Medicaid Expanded</t>
  </si>
  <si>
    <t xml:space="preserve">    PCP Engagement BCBSVT Primary</t>
  </si>
  <si>
    <t xml:space="preserve">    VBIF Reinvestment Expense</t>
  </si>
  <si>
    <t xml:space="preserve">    PCHP Program Initiative</t>
  </si>
  <si>
    <t xml:space="preserve">    Howard Center SASH</t>
  </si>
  <si>
    <t xml:space="preserve">    Settlement Expense</t>
  </si>
  <si>
    <t xml:space="preserve">    PHM Base Payment</t>
  </si>
  <si>
    <t xml:space="preserve">      PHM Base Payment (Non-GAAP Only)</t>
  </si>
  <si>
    <t xml:space="preserve">      PHM Base Payment (GAAP Only)</t>
  </si>
  <si>
    <t xml:space="preserve">    PHM Bonus Potential</t>
  </si>
  <si>
    <t xml:space="preserve">      PHM Bonus (GAAP)</t>
  </si>
  <si>
    <t xml:space="preserve">      PHM Bonus (Non-GAAP Only)</t>
  </si>
  <si>
    <t xml:space="preserve">    Specialist Funding</t>
  </si>
  <si>
    <t xml:space="preserve">    SNF Support</t>
  </si>
  <si>
    <t xml:space="preserve">    Waiver Implementation Funding</t>
  </si>
  <si>
    <t xml:space="preserve">    Global Payment Program Expense CPR</t>
  </si>
  <si>
    <t xml:space="preserve">  Operational Expenses</t>
  </si>
  <si>
    <t xml:space="preserve">    Salaries &amp; Benefits</t>
  </si>
  <si>
    <t xml:space="preserve">    Contracted Services</t>
  </si>
  <si>
    <t xml:space="preserve">    Software</t>
  </si>
  <si>
    <t xml:space="preserve">    Insurance</t>
  </si>
  <si>
    <t xml:space="preserve">    Supplies</t>
  </si>
  <si>
    <t xml:space="preserve">    Travel</t>
  </si>
  <si>
    <t xml:space="preserve">    Occupancy</t>
  </si>
  <si>
    <t xml:space="preserve">    Purchased Services</t>
  </si>
  <si>
    <t xml:space="preserve">    General Office Expenses</t>
  </si>
  <si>
    <t xml:space="preserve">    Reinsurance Risk Protection</t>
  </si>
  <si>
    <t xml:space="preserve">    Interest Expense</t>
  </si>
  <si>
    <t xml:space="preserve">    Depreciation/Amortization</t>
  </si>
  <si>
    <t xml:space="preserve">  Expense Budget Data from Cube</t>
  </si>
  <si>
    <t>Net Income</t>
  </si>
  <si>
    <t>Net Income %</t>
  </si>
  <si>
    <t>EBITDA</t>
  </si>
  <si>
    <t>EBITDA %</t>
  </si>
  <si>
    <t>Jun 19, 2024 5:24:42 PM EST</t>
  </si>
  <si>
    <t>Cash Flow</t>
  </si>
  <si>
    <t>Total Adjustments</t>
  </si>
  <si>
    <t xml:space="preserve">  Operating Adjustments</t>
  </si>
  <si>
    <t xml:space="preserve">    Net Income</t>
  </si>
  <si>
    <t xml:space="preserve">    Depreciation &amp; Amortization</t>
  </si>
  <si>
    <t xml:space="preserve">    (Increase)/Decrease Accounts Receivable</t>
  </si>
  <si>
    <t xml:space="preserve">    (Increase)/Decrease Other Changes</t>
  </si>
  <si>
    <t xml:space="preserve">  Investing Adjustments</t>
  </si>
  <si>
    <t xml:space="preserve">    Capital Expenditures</t>
  </si>
  <si>
    <t xml:space="preserve">      Capital</t>
  </si>
  <si>
    <t xml:space="preserve">      Capitalized Interest</t>
  </si>
  <si>
    <t xml:space="preserve">      Change in Accum Depr Less Depreciation</t>
  </si>
  <si>
    <t xml:space="preserve">      (Increase)/Decrease in Capital Assets</t>
  </si>
  <si>
    <t xml:space="preserve">    (Increase)/Decrease</t>
  </si>
  <si>
    <t xml:space="preserve">      Funded Depreciation</t>
  </si>
  <si>
    <t xml:space="preserve">      Other Long Term Assets, Escrowed Bonds &amp; Other</t>
  </si>
  <si>
    <t xml:space="preserve">  Financing Adjustments</t>
  </si>
  <si>
    <t xml:space="preserve">    Debt (Increase)/Decrease</t>
  </si>
  <si>
    <t xml:space="preserve">    Bonds &amp; Mortgages</t>
  </si>
  <si>
    <t xml:space="preserve">    Repayment</t>
  </si>
  <si>
    <t xml:space="preserve">    Capital Lease &amp; Other LT Debt</t>
  </si>
  <si>
    <t xml:space="preserve">  Other Changes</t>
  </si>
  <si>
    <t xml:space="preserve">    Manual Adjustments</t>
  </si>
  <si>
    <t>Beginning Balance</t>
  </si>
  <si>
    <t>Net Cash Flow</t>
  </si>
  <si>
    <t>Ending Cash Balance</t>
  </si>
  <si>
    <t>Check:</t>
  </si>
  <si>
    <t>Jun 19, 2024 5:35:40 PM EST</t>
  </si>
  <si>
    <t>Accounts by Time</t>
  </si>
  <si>
    <t>PHM/Payment Reform Programs</t>
  </si>
  <si>
    <t xml:space="preserve">  OneCare Fixed Payments / CPR</t>
  </si>
  <si>
    <t xml:space="preserve">  PHM Program</t>
  </si>
  <si>
    <t xml:space="preserve">  CPR Program Cost</t>
  </si>
  <si>
    <t xml:space="preserve">  DULCE</t>
  </si>
  <si>
    <t xml:space="preserve">  Longitudinal Care</t>
  </si>
  <si>
    <t xml:space="preserve">  Innovation Fund</t>
  </si>
  <si>
    <t xml:space="preserve">  PCMH Legacy Payments</t>
  </si>
  <si>
    <t xml:space="preserve">  CHT Block Payment</t>
  </si>
  <si>
    <t xml:space="preserve">  SNF Support</t>
  </si>
  <si>
    <t xml:space="preserve">  Specialist</t>
  </si>
  <si>
    <t xml:space="preserve">  VBIF Reinvestment</t>
  </si>
  <si>
    <t xml:space="preserve">  SASH</t>
  </si>
  <si>
    <t xml:space="preserve">  MH Screening and Follow-Up</t>
  </si>
  <si>
    <t xml:space="preserve">  Waiver Implementation</t>
  </si>
  <si>
    <t xml:space="preserve">  Settlement</t>
  </si>
  <si>
    <t xml:space="preserve">  Other</t>
  </si>
  <si>
    <t>Operating Expenses</t>
  </si>
  <si>
    <t xml:space="preserve">  Salaries and Benefits</t>
  </si>
  <si>
    <t xml:space="preserve">  Purchased Services</t>
  </si>
  <si>
    <t xml:space="preserve">  Software and Informatics</t>
  </si>
  <si>
    <t xml:space="preserve">  Other Expenses</t>
  </si>
  <si>
    <t>Jun 19, 2024 5:44:32 PM EST</t>
  </si>
  <si>
    <t>Medicare AIPBP (FPP/CPR)</t>
  </si>
  <si>
    <t>Medicare Adv SS</t>
  </si>
  <si>
    <t>Medicaid Blended (FPP/CPR)</t>
  </si>
  <si>
    <t>Medicaid PRSP</t>
  </si>
  <si>
    <t>UVMSF PMPM</t>
  </si>
  <si>
    <t>MVP PMPM</t>
  </si>
  <si>
    <t>Interest</t>
  </si>
  <si>
    <t>Deferred Par Fees</t>
  </si>
  <si>
    <t>FPP Allocation</t>
  </si>
  <si>
    <t>Hospital Dues</t>
  </si>
  <si>
    <t>Medicaid VBIF</t>
  </si>
  <si>
    <t>Global Pmt (FPP/CPR)</t>
  </si>
  <si>
    <t>Total</t>
  </si>
  <si>
    <t>Jun 19, 2024 6:54:01 PM EST</t>
  </si>
  <si>
    <t>Total FTEs</t>
  </si>
  <si>
    <t xml:space="preserve">  Quality</t>
  </si>
  <si>
    <t xml:space="preserve">  Prevention</t>
  </si>
  <si>
    <t xml:space="preserve">  Care Coordination</t>
  </si>
  <si>
    <t xml:space="preserve">  Analytics</t>
  </si>
  <si>
    <t xml:space="preserve">  Uncategorized</t>
  </si>
  <si>
    <t>Value-Based Care</t>
  </si>
  <si>
    <t>Contracting</t>
  </si>
  <si>
    <t>Central Admin</t>
  </si>
  <si>
    <t>Compliance</t>
  </si>
  <si>
    <t>Public Affairs</t>
  </si>
  <si>
    <t>Finance</t>
  </si>
  <si>
    <t>Operations</t>
  </si>
  <si>
    <t>Jun 19, 2024 6:57:49 PM EST</t>
  </si>
  <si>
    <t>Fixed Prospective Payment / CPR</t>
  </si>
  <si>
    <t>Population Health Mgmt Program</t>
  </si>
  <si>
    <t xml:space="preserve">  PHM Payment Undefined</t>
  </si>
  <si>
    <t xml:space="preserve">  Population Health Model Base Payments</t>
  </si>
  <si>
    <t xml:space="preserve">  Population Health Model Bonus Payments</t>
  </si>
  <si>
    <t>Complex Care Coordination Program</t>
  </si>
  <si>
    <t>MH Screening and Follow-up Initiative</t>
  </si>
  <si>
    <t>Comprehensive Payment Reform Program</t>
  </si>
  <si>
    <t>PCP Engagement Incentive Payment - Medicaid Exp.</t>
  </si>
  <si>
    <t>Primary Prevention</t>
  </si>
  <si>
    <t xml:space="preserve">  Program Match</t>
  </si>
  <si>
    <t xml:space="preserve">  Amplify Grants</t>
  </si>
  <si>
    <t>Longitudinal Care</t>
  </si>
  <si>
    <t>Specialist Programs</t>
  </si>
  <si>
    <t xml:space="preserve">  Mental Health Initiatives</t>
  </si>
  <si>
    <t xml:space="preserve">  CKD</t>
  </si>
  <si>
    <t xml:space="preserve">  Current Year</t>
  </si>
  <si>
    <t>Innovation Fund</t>
  </si>
  <si>
    <t>PCMH Payments</t>
  </si>
  <si>
    <t>Community Health Team Payments</t>
  </si>
  <si>
    <t>SASH</t>
  </si>
  <si>
    <t>Reinvested VBIF Quality Initiatives</t>
  </si>
  <si>
    <t>Other</t>
  </si>
  <si>
    <t>Waiver Implementation</t>
  </si>
  <si>
    <t>MH Screening Initiative</t>
  </si>
  <si>
    <t>SNF Support</t>
  </si>
  <si>
    <t>Medicaid ED per diem</t>
  </si>
  <si>
    <t>Medicaid MEG Class Recon</t>
  </si>
  <si>
    <t>Value Based Incentive Fund - Total</t>
  </si>
  <si>
    <t>Jun 19, 2024 7:04:45 PM EST</t>
  </si>
  <si>
    <t>Hospital/Hospital PCP</t>
  </si>
  <si>
    <t>Indep PCP</t>
  </si>
  <si>
    <t>FQHC</t>
  </si>
  <si>
    <t>Designated Agencies</t>
  </si>
  <si>
    <t>Home Health</t>
  </si>
  <si>
    <t>Other/Unknown</t>
  </si>
  <si>
    <t>Area Agencies on Aging</t>
  </si>
  <si>
    <t>Medicare</t>
  </si>
  <si>
    <t xml:space="preserve">  Hospital Fixed Payment</t>
  </si>
  <si>
    <t xml:space="preserve">  PHM Base Payments</t>
  </si>
  <si>
    <t xml:space="preserve">  PHM Bonus Payments</t>
  </si>
  <si>
    <t xml:space="preserve">  Blueprint - CHT</t>
  </si>
  <si>
    <t xml:space="preserve">  Blueprint - PCMH</t>
  </si>
  <si>
    <t>Medicaid - Traditional</t>
  </si>
  <si>
    <t xml:space="preserve">  Hospital Fixed Payments</t>
  </si>
  <si>
    <t>Medicaid - Expanded</t>
  </si>
  <si>
    <t>BCBSVT - QHP</t>
  </si>
  <si>
    <t>BCBSVT - Primary</t>
  </si>
  <si>
    <t>MVP - QHP</t>
  </si>
  <si>
    <t>Self-Funded</t>
  </si>
  <si>
    <t>General</t>
  </si>
  <si>
    <t xml:space="preserve">  Participation Fees</t>
  </si>
  <si>
    <t xml:space="preserve">  Mental Health Screening and Follow-Up Program</t>
  </si>
  <si>
    <t>Jun 19, 2024 8:00:29 PM EST</t>
  </si>
  <si>
    <t>SVMC</t>
  </si>
  <si>
    <t>CVMC</t>
  </si>
  <si>
    <t>BMH</t>
  </si>
  <si>
    <t>UVMMC</t>
  </si>
  <si>
    <t>DH</t>
  </si>
  <si>
    <t>Porter</t>
  </si>
  <si>
    <t>Copley</t>
  </si>
  <si>
    <t>North Country</t>
  </si>
  <si>
    <t>Gifford</t>
  </si>
  <si>
    <t>Rutland</t>
  </si>
  <si>
    <t>Springfield</t>
  </si>
  <si>
    <t>NMC</t>
  </si>
  <si>
    <t>NVRH</t>
  </si>
  <si>
    <t>Mt Ascutney</t>
  </si>
  <si>
    <t>Ck</t>
  </si>
  <si>
    <t>Figure</t>
  </si>
  <si>
    <t>PHM Bonus calcs at hospital level not available - will be reported</t>
  </si>
  <si>
    <t>in quarterly reports when actual is available.</t>
  </si>
  <si>
    <t>Note: this is a true up to the final audited Net Assets after 2023 audit. It is NOT 2024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</si>
</sst>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%"/>
    <numFmt numFmtId="165" formatCode="_(* #,##0_);_(* \(#,##0\);_(* &quot;-&quot;??_);_(@_)"/>
  </numFmts>
  <fonts count="15" x14ac:knownFonts="1">
    <font>
      <sz val="11"/>
      <color indexed="8"/>
      <name val="Aptos Narrow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Aptos Narrow"/>
      <family val="2"/>
      <scheme val="minor"/>
    </font>
    <font>
      <b/>
      <sz val="11"/>
      <color indexed="8"/>
      <name val="Aptos Narrow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1"/>
      <color rgb="FFFF0000"/>
      <name val="Aptos Narrow"/>
      <family val="2"/>
      <scheme val="minor"/>
    </font>
    <font>
      <sz val="10"/>
      <color rgb="FFFF0000"/>
      <name val="Calibri"/>
      <family val="2"/>
    </font>
    <font>
      <sz val="11"/>
      <name val="Aptos Narrow"/>
      <family val="2"/>
      <scheme val="minor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none">
        <fgColor indexed="9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43" fontId="6" fillId="0" borderId="0" applyFont="0" applyFill="0" applyBorder="0" applyAlignment="0" applyProtection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10" fillId="4" borderId="0"/>
    <xf numFmtId="43" fontId="10" fillId="4" borderId="0" applyFont="0" applyFill="0" applyBorder="0" applyAlignment="0" applyProtection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</cellStyleXfs>
  <cellXfs count="126">
    <xf numFmtId="0" fontId="0" fillId="0" borderId="0" xfId="0"/>
    <xf numFmtId="0" fontId="3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5" fillId="4" borderId="0" xfId="0" applyFont="1" applyFill="1"/>
    <xf numFmtId="3" fontId="5" fillId="4" borderId="0" xfId="0" applyNumberFormat="1" applyFont="1" applyFill="1" applyAlignment="1">
      <alignment horizontal="right"/>
    </xf>
    <xf numFmtId="3" fontId="4" fillId="4" borderId="0" xfId="0" applyNumberFormat="1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1" fillId="3" borderId="0" xfId="0" applyFont="1" applyFill="1" applyAlignment="1">
      <alignment horizontal="center" wrapText="1"/>
    </xf>
    <xf numFmtId="0" fontId="6" fillId="4" borderId="0" xfId="2"/>
    <xf numFmtId="0" fontId="1" fillId="3" borderId="0" xfId="2" applyFont="1" applyFill="1" applyAlignment="1">
      <alignment horizontal="center" wrapText="1"/>
    </xf>
    <xf numFmtId="0" fontId="1" fillId="3" borderId="0" xfId="2" applyFont="1" applyFill="1" applyAlignment="1">
      <alignment horizontal="center"/>
    </xf>
    <xf numFmtId="0" fontId="1" fillId="2" borderId="0" xfId="2" applyFont="1" applyFill="1" applyAlignment="1">
      <alignment horizontal="left"/>
    </xf>
    <xf numFmtId="0" fontId="2" fillId="4" borderId="0" xfId="2" applyFont="1"/>
    <xf numFmtId="3" fontId="2" fillId="4" borderId="0" xfId="2" applyNumberFormat="1" applyFont="1" applyAlignment="1">
      <alignment horizontal="right"/>
    </xf>
    <xf numFmtId="3" fontId="1" fillId="4" borderId="0" xfId="2" applyNumberFormat="1" applyFont="1" applyAlignment="1">
      <alignment horizontal="right"/>
    </xf>
    <xf numFmtId="164" fontId="2" fillId="4" borderId="0" xfId="2" applyNumberFormat="1" applyFont="1" applyAlignment="1">
      <alignment horizontal="right"/>
    </xf>
    <xf numFmtId="3" fontId="2" fillId="4" borderId="0" xfId="2" quotePrefix="1" applyNumberFormat="1" applyFont="1" applyAlignment="1">
      <alignment horizontal="right"/>
    </xf>
    <xf numFmtId="0" fontId="1" fillId="0" borderId="0" xfId="2" applyFont="1" applyFill="1" applyAlignment="1">
      <alignment horizontal="center" wrapText="1"/>
    </xf>
    <xf numFmtId="0" fontId="1" fillId="0" borderId="0" xfId="2" applyFont="1" applyFill="1" applyAlignment="1">
      <alignment horizontal="center"/>
    </xf>
    <xf numFmtId="0" fontId="6" fillId="0" borderId="0" xfId="2" applyFill="1"/>
    <xf numFmtId="3" fontId="2" fillId="0" borderId="0" xfId="2" applyNumberFormat="1" applyFont="1" applyFill="1" applyAlignment="1">
      <alignment horizontal="right"/>
    </xf>
    <xf numFmtId="3" fontId="1" fillId="0" borderId="0" xfId="2" applyNumberFormat="1" applyFont="1" applyFill="1" applyAlignment="1">
      <alignment horizontal="right"/>
    </xf>
    <xf numFmtId="164" fontId="2" fillId="0" borderId="0" xfId="2" applyNumberFormat="1" applyFont="1" applyFill="1" applyAlignment="1">
      <alignment horizontal="right"/>
    </xf>
    <xf numFmtId="0" fontId="6" fillId="4" borderId="0" xfId="3"/>
    <xf numFmtId="0" fontId="1" fillId="3" borderId="0" xfId="3" applyFont="1" applyFill="1" applyAlignment="1">
      <alignment horizontal="center" wrapText="1"/>
    </xf>
    <xf numFmtId="0" fontId="1" fillId="3" borderId="0" xfId="3" applyFont="1" applyFill="1" applyAlignment="1">
      <alignment horizontal="center"/>
    </xf>
    <xf numFmtId="0" fontId="1" fillId="2" borderId="0" xfId="3" applyFont="1" applyFill="1" applyAlignment="1">
      <alignment horizontal="left"/>
    </xf>
    <xf numFmtId="0" fontId="2" fillId="4" borderId="0" xfId="3" applyFont="1"/>
    <xf numFmtId="3" fontId="2" fillId="4" borderId="0" xfId="3" applyNumberFormat="1" applyFont="1" applyAlignment="1">
      <alignment horizontal="right"/>
    </xf>
    <xf numFmtId="3" fontId="2" fillId="4" borderId="0" xfId="3" quotePrefix="1" applyNumberFormat="1" applyFont="1" applyAlignment="1">
      <alignment horizontal="right"/>
    </xf>
    <xf numFmtId="3" fontId="1" fillId="4" borderId="0" xfId="3" applyNumberFormat="1" applyFont="1" applyAlignment="1">
      <alignment horizontal="right"/>
    </xf>
    <xf numFmtId="3" fontId="1" fillId="4" borderId="0" xfId="3" quotePrefix="1" applyNumberFormat="1" applyFont="1" applyAlignment="1">
      <alignment horizontal="right"/>
    </xf>
    <xf numFmtId="0" fontId="1" fillId="0" borderId="0" xfId="3" applyFont="1" applyFill="1" applyAlignment="1">
      <alignment horizontal="center" wrapText="1"/>
    </xf>
    <xf numFmtId="0" fontId="1" fillId="0" borderId="0" xfId="3" applyFont="1" applyFill="1" applyAlignment="1">
      <alignment horizontal="center"/>
    </xf>
    <xf numFmtId="0" fontId="6" fillId="0" borderId="0" xfId="3" applyFill="1"/>
    <xf numFmtId="3" fontId="2" fillId="0" borderId="0" xfId="3" applyNumberFormat="1" applyFont="1" applyFill="1" applyAlignment="1">
      <alignment horizontal="right"/>
    </xf>
    <xf numFmtId="3" fontId="2" fillId="0" borderId="0" xfId="3" quotePrefix="1" applyNumberFormat="1" applyFont="1" applyFill="1" applyAlignment="1">
      <alignment horizontal="right"/>
    </xf>
    <xf numFmtId="3" fontId="1" fillId="0" borderId="0" xfId="3" quotePrefix="1" applyNumberFormat="1" applyFont="1" applyFill="1" applyAlignment="1">
      <alignment horizontal="right"/>
    </xf>
    <xf numFmtId="3" fontId="1" fillId="0" borderId="0" xfId="3" applyNumberFormat="1" applyFont="1" applyFill="1" applyAlignment="1">
      <alignment horizontal="right"/>
    </xf>
    <xf numFmtId="0" fontId="6" fillId="4" borderId="0" xfId="4"/>
    <xf numFmtId="0" fontId="1" fillId="3" borderId="0" xfId="4" applyFont="1" applyFill="1" applyAlignment="1">
      <alignment horizontal="center"/>
    </xf>
    <xf numFmtId="0" fontId="1" fillId="2" borderId="0" xfId="4" applyFont="1" applyFill="1" applyAlignment="1">
      <alignment horizontal="left"/>
    </xf>
    <xf numFmtId="0" fontId="2" fillId="4" borderId="0" xfId="4" applyFont="1"/>
    <xf numFmtId="0" fontId="2" fillId="4" borderId="0" xfId="4" applyFont="1" applyAlignment="1">
      <alignment horizontal="right"/>
    </xf>
    <xf numFmtId="3" fontId="2" fillId="4" borderId="0" xfId="4" applyNumberFormat="1" applyFont="1" applyAlignment="1">
      <alignment horizontal="right"/>
    </xf>
    <xf numFmtId="0" fontId="6" fillId="4" borderId="0" xfId="5"/>
    <xf numFmtId="0" fontId="1" fillId="3" borderId="0" xfId="5" applyFont="1" applyFill="1" applyAlignment="1">
      <alignment horizontal="center"/>
    </xf>
    <xf numFmtId="0" fontId="2" fillId="4" borderId="0" xfId="5" applyFont="1" applyAlignment="1">
      <alignment horizontal="right"/>
    </xf>
    <xf numFmtId="3" fontId="2" fillId="4" borderId="0" xfId="5" applyNumberFormat="1" applyFont="1" applyAlignment="1">
      <alignment horizontal="right"/>
    </xf>
    <xf numFmtId="0" fontId="6" fillId="4" borderId="0" xfId="6"/>
    <xf numFmtId="0" fontId="1" fillId="3" borderId="0" xfId="6" applyFont="1" applyFill="1" applyAlignment="1">
      <alignment horizontal="center"/>
    </xf>
    <xf numFmtId="0" fontId="2" fillId="4" borderId="0" xfId="6" applyFont="1" applyAlignment="1">
      <alignment horizontal="right"/>
    </xf>
    <xf numFmtId="3" fontId="2" fillId="4" borderId="0" xfId="6" applyNumberFormat="1" applyFont="1" applyAlignment="1">
      <alignment horizontal="right"/>
    </xf>
    <xf numFmtId="3" fontId="0" fillId="0" borderId="0" xfId="0" applyNumberFormat="1"/>
    <xf numFmtId="0" fontId="7" fillId="0" borderId="0" xfId="0" applyFont="1" applyAlignment="1">
      <alignment horizontal="center"/>
    </xf>
    <xf numFmtId="0" fontId="8" fillId="4" borderId="0" xfId="2" applyFont="1"/>
    <xf numFmtId="0" fontId="9" fillId="2" borderId="0" xfId="2" applyFont="1" applyFill="1" applyAlignment="1">
      <alignment horizontal="left"/>
    </xf>
    <xf numFmtId="4" fontId="8" fillId="4" borderId="0" xfId="2" applyNumberFormat="1" applyFont="1" applyAlignment="1">
      <alignment horizontal="right"/>
    </xf>
    <xf numFmtId="4" fontId="9" fillId="4" borderId="0" xfId="2" applyNumberFormat="1" applyFont="1" applyAlignment="1">
      <alignment horizontal="right"/>
    </xf>
    <xf numFmtId="0" fontId="8" fillId="4" borderId="0" xfId="2" applyFont="1" applyAlignment="1">
      <alignment horizontal="right"/>
    </xf>
    <xf numFmtId="0" fontId="9" fillId="3" borderId="0" xfId="2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" fontId="2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6" fillId="4" borderId="0" xfId="7"/>
    <xf numFmtId="0" fontId="1" fillId="3" borderId="0" xfId="7" applyFont="1" applyFill="1" applyAlignment="1">
      <alignment horizontal="center"/>
    </xf>
    <xf numFmtId="0" fontId="2" fillId="4" borderId="0" xfId="7" applyFont="1" applyAlignment="1">
      <alignment horizontal="right"/>
    </xf>
    <xf numFmtId="3" fontId="2" fillId="4" borderId="0" xfId="7" applyNumberFormat="1" applyFont="1" applyAlignment="1">
      <alignment horizontal="right"/>
    </xf>
    <xf numFmtId="0" fontId="1" fillId="4" borderId="0" xfId="7" applyFont="1" applyAlignment="1">
      <alignment horizontal="right"/>
    </xf>
    <xf numFmtId="0" fontId="6" fillId="4" borderId="0" xfId="8"/>
    <xf numFmtId="0" fontId="1" fillId="3" borderId="0" xfId="8" applyFont="1" applyFill="1" applyAlignment="1">
      <alignment horizontal="center"/>
    </xf>
    <xf numFmtId="0" fontId="2" fillId="4" borderId="0" xfId="8" applyFont="1" applyAlignment="1">
      <alignment horizontal="right"/>
    </xf>
    <xf numFmtId="0" fontId="1" fillId="4" borderId="0" xfId="8" applyFont="1" applyAlignment="1">
      <alignment horizontal="right"/>
    </xf>
    <xf numFmtId="3" fontId="2" fillId="4" borderId="0" xfId="8" applyNumberFormat="1" applyFont="1" applyAlignment="1">
      <alignment horizontal="right"/>
    </xf>
    <xf numFmtId="0" fontId="6" fillId="4" borderId="0" xfId="9"/>
    <xf numFmtId="0" fontId="1" fillId="3" borderId="0" xfId="9" applyFont="1" applyFill="1" applyAlignment="1">
      <alignment horizontal="center"/>
    </xf>
    <xf numFmtId="0" fontId="2" fillId="4" borderId="0" xfId="9" applyFont="1" applyAlignment="1">
      <alignment horizontal="right"/>
    </xf>
    <xf numFmtId="3" fontId="2" fillId="4" borderId="0" xfId="9" applyNumberFormat="1" applyFont="1" applyAlignment="1">
      <alignment horizontal="right"/>
    </xf>
    <xf numFmtId="0" fontId="1" fillId="4" borderId="0" xfId="9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9" fillId="4" borderId="0" xfId="7" applyNumberFormat="1" applyFont="1" applyAlignment="1">
      <alignment horizontal="right"/>
    </xf>
    <xf numFmtId="0" fontId="9" fillId="4" borderId="0" xfId="8" applyFont="1" applyAlignment="1">
      <alignment horizontal="right"/>
    </xf>
    <xf numFmtId="3" fontId="9" fillId="4" borderId="0" xfId="9" applyNumberFormat="1" applyFont="1" applyAlignment="1">
      <alignment horizontal="right"/>
    </xf>
    <xf numFmtId="0" fontId="9" fillId="4" borderId="0" xfId="0" applyFont="1" applyFill="1" applyAlignment="1">
      <alignment horizontal="right"/>
    </xf>
    <xf numFmtId="0" fontId="9" fillId="4" borderId="0" xfId="7" applyFont="1" applyAlignment="1">
      <alignment horizontal="right"/>
    </xf>
    <xf numFmtId="3" fontId="7" fillId="0" borderId="1" xfId="0" applyNumberFormat="1" applyFont="1" applyBorder="1"/>
    <xf numFmtId="0" fontId="6" fillId="4" borderId="0" xfId="12"/>
    <xf numFmtId="0" fontId="9" fillId="3" borderId="0" xfId="12" applyFont="1" applyFill="1" applyAlignment="1">
      <alignment horizontal="center"/>
    </xf>
    <xf numFmtId="0" fontId="6" fillId="4" borderId="0" xfId="13"/>
    <xf numFmtId="0" fontId="9" fillId="3" borderId="0" xfId="13" applyFont="1" applyFill="1" applyAlignment="1">
      <alignment horizontal="center"/>
    </xf>
    <xf numFmtId="0" fontId="6" fillId="4" borderId="0" xfId="14"/>
    <xf numFmtId="0" fontId="6" fillId="4" borderId="0" xfId="15"/>
    <xf numFmtId="0" fontId="6" fillId="4" borderId="0" xfId="16"/>
    <xf numFmtId="0" fontId="6" fillId="4" borderId="0" xfId="17"/>
    <xf numFmtId="0" fontId="8" fillId="4" borderId="0" xfId="17" applyFont="1" applyAlignment="1">
      <alignment horizontal="right"/>
    </xf>
    <xf numFmtId="43" fontId="0" fillId="0" borderId="1" xfId="1" applyFont="1" applyBorder="1"/>
    <xf numFmtId="0" fontId="11" fillId="0" borderId="0" xfId="0" applyFont="1"/>
    <xf numFmtId="3" fontId="13" fillId="0" borderId="0" xfId="0" applyNumberFormat="1" applyFont="1"/>
    <xf numFmtId="165" fontId="0" fillId="0" borderId="0" xfId="1" applyNumberFormat="1" applyFont="1"/>
    <xf numFmtId="165" fontId="8" fillId="4" borderId="0" xfId="1" applyNumberFormat="1" applyFont="1" applyFill="1" applyAlignment="1">
      <alignment horizontal="right"/>
    </xf>
    <xf numFmtId="165" fontId="13" fillId="0" borderId="0" xfId="1" applyNumberFormat="1" applyFont="1"/>
    <xf numFmtId="165" fontId="14" fillId="4" borderId="0" xfId="1" applyNumberFormat="1" applyFont="1" applyFill="1" applyAlignment="1">
      <alignment horizontal="right"/>
    </xf>
    <xf numFmtId="165" fontId="11" fillId="0" borderId="0" xfId="1" applyNumberFormat="1" applyFont="1"/>
    <xf numFmtId="165" fontId="12" fillId="4" borderId="0" xfId="1" applyNumberFormat="1" applyFont="1" applyFill="1" applyAlignment="1">
      <alignment horizontal="right"/>
    </xf>
    <xf numFmtId="165" fontId="13" fillId="0" borderId="0" xfId="1" applyNumberFormat="1" applyFont="1" applyFill="1"/>
    <xf numFmtId="165" fontId="14" fillId="0" borderId="0" xfId="1" applyNumberFormat="1" applyFont="1" applyFill="1" applyAlignment="1">
      <alignment horizontal="right"/>
    </xf>
    <xf numFmtId="165" fontId="11" fillId="0" borderId="0" xfId="1" applyNumberFormat="1" applyFont="1" applyFill="1"/>
    <xf numFmtId="165" fontId="12" fillId="0" borderId="0" xfId="1" applyNumberFormat="1" applyFont="1" applyFill="1" applyAlignment="1">
      <alignment horizontal="right"/>
    </xf>
    <xf numFmtId="0" fontId="1" fillId="5" borderId="0" xfId="2" applyFont="1" applyFill="1" applyAlignment="1">
      <alignment horizontal="center" wrapText="1"/>
    </xf>
    <xf numFmtId="0" fontId="1" fillId="5" borderId="0" xfId="2" applyFont="1" applyFill="1" applyAlignment="1">
      <alignment horizontal="center"/>
    </xf>
    <xf numFmtId="0" fontId="3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1" fillId="5" borderId="0" xfId="3" applyFont="1" applyFill="1" applyAlignment="1">
      <alignment horizontal="center" wrapText="1"/>
    </xf>
    <xf numFmtId="0" fontId="1" fillId="5" borderId="0" xfId="3" applyFont="1" applyFill="1" applyAlignment="1">
      <alignment horizontal="center"/>
    </xf>
    <xf numFmtId="3" fontId="2" fillId="6" borderId="0" xfId="2" applyNumberFormat="1" applyFont="1" applyFill="1" applyAlignment="1">
      <alignment horizontal="right"/>
    </xf>
    <xf numFmtId="3" fontId="0" fillId="6" borderId="0" xfId="0" applyNumberFormat="1" applyFill="1"/>
    <xf numFmtId="43" fontId="0" fillId="6" borderId="1" xfId="1" applyFont="1" applyFill="1" applyBorder="1"/>
    <xf numFmtId="0" fontId="0" fillId="0" borderId="0" xfId="0"/>
    <xf numFmtId="0" fontId="6" fillId="4" borderId="0" xfId="2"/>
    <xf numFmtId="0" fontId="6" fillId="4" borderId="0" xfId="3"/>
  </cellXfs>
  <cellStyles count="18">
    <cellStyle name="Comma" xfId="1" builtinId="3"/>
    <cellStyle name="Comma 2" xfId="11" xr:uid="{2D69B691-4FA3-4F59-AE09-2CF50A941154}"/>
    <cellStyle name="Normal" xfId="0" builtinId="0"/>
    <cellStyle name="Normal 10" xfId="12" xr:uid="{62CBF355-CB60-453E-B0AB-B1D265A82EA7}"/>
    <cellStyle name="Normal 11" xfId="13" xr:uid="{A568AC90-4C62-4559-975A-BD1E8C7DF071}"/>
    <cellStyle name="Normal 12" xfId="14" xr:uid="{D4D9C2F2-BD4E-4D73-B360-37DFD3A59D4C}"/>
    <cellStyle name="Normal 13" xfId="15" xr:uid="{FF1D9467-E1EE-4115-B4ED-F32BB5E00D29}"/>
    <cellStyle name="Normal 14" xfId="16" xr:uid="{E4C83AD3-77FB-4128-820C-9325B91E6774}"/>
    <cellStyle name="Normal 15" xfId="17" xr:uid="{5C8DDBBC-4BEC-47DE-B783-442A02D6E78D}"/>
    <cellStyle name="Normal 2" xfId="2" xr:uid="{94EFFDC9-7B64-44CC-8E66-3489359BD929}"/>
    <cellStyle name="Normal 2 2" xfId="10" xr:uid="{620013A5-BFE5-4C18-9924-76EA4A9074F9}"/>
    <cellStyle name="Normal 3" xfId="3" xr:uid="{F7BA24DA-2B8F-4A95-9D5A-6AB8BBB22E6D}"/>
    <cellStyle name="Normal 4" xfId="4" xr:uid="{5A221802-DEBE-41E0-8524-5D9678838ED7}"/>
    <cellStyle name="Normal 5" xfId="5" xr:uid="{D7311F66-4B26-4D9C-9738-5A533BFF81AF}"/>
    <cellStyle name="Normal 6" xfId="6" xr:uid="{BFE4142F-49B8-4FB0-9D18-1862879A856D}"/>
    <cellStyle name="Normal 7" xfId="7" xr:uid="{5B3AF456-4C17-4159-BE53-FC7A8CE6C5E8}"/>
    <cellStyle name="Normal 8" xfId="8" xr:uid="{B8BF7BBE-3071-40D9-9535-946418284159}"/>
    <cellStyle name="Normal 9" xfId="9" xr:uid="{1030DEE3-E177-4D36-9095-88FE540E23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Groups\Managed%20Care%20Ops\OneCare%20Vermont\OCV%20Finance\8_Budgets\2024%20OneCare%20Budget\May%202024%20GMCB%20Required%20Revision\2024%20Budget%20Workbook_March%20Revised%20Again%20GMCB%20Submission%20File.xlsx" TargetMode="External"/><Relationship Id="rId1" Type="http://schemas.openxmlformats.org/officeDocument/2006/relationships/externalLinkPath" Target="/Groups/Managed%20Care%20Ops/OneCare%20Vermont/OCV%20Finance/8_Budgets/2024%20OneCare%20Budget/May%202024%20GMCB%20Required%20Revision/2024%20Budget%20Workbook_March%20Revised%20Again%20GMCB%20Submission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1 Balance Sheet"/>
      <sheetName val="6.2 Full Accountabilty IS"/>
      <sheetName val="6.3 SCF"/>
      <sheetName val="6.5 Sources_Uses"/>
      <sheetName val="6.7 ACO Mgmt Compensation"/>
      <sheetName val="A4-Staffing"/>
      <sheetName val="6.8 PHM Exp Breakout"/>
      <sheetName val="6.6 Hosp Part_Formatted"/>
      <sheetName val="Sheet1"/>
      <sheetName val="For Premier Budget"/>
      <sheetName val="Premier Budget Template"/>
      <sheetName val="to roll file"/>
      <sheetName val="Open Items"/>
      <sheetName val="Summary Operating"/>
      <sheetName val="OCV Operating P&amp;L"/>
      <sheetName val="Summary Full Risk"/>
      <sheetName val="Full Risk Compare"/>
      <sheetName val="Full Risk P&amp;L"/>
      <sheetName val="Source_Use RevisedNO"/>
      <sheetName val="Sources &amp; Uses"/>
      <sheetName val="Reserve Strategy"/>
      <sheetName val="Attribution"/>
      <sheetName val="Attribution History"/>
      <sheetName val="PHM Attrib Breakdown"/>
      <sheetName val="TCOC"/>
      <sheetName val="FPPs"/>
      <sheetName val="TIN Attrib"/>
      <sheetName val="CPR Budget"/>
      <sheetName val="CPR"/>
      <sheetName val="Risk Modeling"/>
      <sheetName val="PHM Pmt Distribution"/>
      <sheetName val="PHM Pmt Distribution NEW"/>
      <sheetName val="24 PHM Policy"/>
      <sheetName val="Deferred Revenue Schedule"/>
      <sheetName val="DVHA Funding"/>
      <sheetName val="Hospital Dues"/>
      <sheetName val="UNSPENT FUNDS FOR MH"/>
      <sheetName val="12 Funding Pools_Def Revenue"/>
      <sheetName val="12 Accd Exp PHM Funding Pools"/>
      <sheetName val="UNSPENT FUNDS FOR MHOLD"/>
      <sheetName val="06 Funding Pools_Def RevenueOLD"/>
      <sheetName val="06 Accd Exp PHM FundingPoolsOLD"/>
      <sheetName val="DEFERRED FUNDSNOT USED"/>
      <sheetName val="ACCD PHM UNSPENT FUNDS not used"/>
      <sheetName val="2024 Blueprint"/>
      <sheetName val="CPR Modeling"/>
      <sheetName val="Op Exp FSLI"/>
      <sheetName val="Operating Expenses"/>
      <sheetName val="CPR Funding Strategy"/>
      <sheetName val="2% Admin Cuts"/>
      <sheetName val="Op Exp Summary"/>
      <sheetName val="Op Exp FSLI 2024"/>
      <sheetName val="22 Op Exp Rcl Items"/>
      <sheetName val="Op Exp FSLI 24v23"/>
      <sheetName val="Wages"/>
      <sheetName val="sara fact check"/>
      <sheetName val="Analytics Transition"/>
      <sheetName val="Wages Comp"/>
      <sheetName val="FTE ANALYSIS"/>
      <sheetName val="Op. Budget Breakdown"/>
      <sheetName val="Op. Budget Breakdown w Spread"/>
    </sheetNames>
    <sheetDataSet>
      <sheetData sheetId="0"/>
      <sheetData sheetId="1"/>
      <sheetData sheetId="2">
        <row r="8">
          <cell r="V8">
            <v>455928</v>
          </cell>
          <cell r="AB8">
            <v>455928</v>
          </cell>
        </row>
        <row r="10">
          <cell r="AB10">
            <v>-2633899.75</v>
          </cell>
        </row>
        <row r="11">
          <cell r="V11">
            <v>3951298.9999999995</v>
          </cell>
          <cell r="AB11">
            <v>5047751.3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uglas, Kimberley" id="{17080CA6-EF35-4A34-A793-C2AAC17262E3}" userId="S::Kimberley.Douglas@OneCareVT.org::512deed4-bc01-4b8d-9fd3-1a12a67286a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4-06-20T17:16:49.43" personId="{17080CA6-EF35-4A34-A793-C2AAC17262E3}" id="{03A79A01-453D-42F9-9520-2667157CE5E7}">
    <text xml:space="preserve">PHM Bonus on 6.8 is estimated.   No data exists to allow estimating at the hospital level. </text>
  </threadedComment>
</ThreadedComment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G3" sqref="G3"/>
    </sheetView>
  </sheetViews>
  <sheetFormatPr defaultRowHeight="15" x14ac:dyDescent="0.25"/>
  <cols>
    <col min="1" max="1" width="66.42578125" customWidth="1"/>
    <col min="2" max="2" width="2.28515625" customWidth="1"/>
    <col min="3" max="3" width="9.85546875" bestFit="1" customWidth="1"/>
    <col min="4" max="4" width="2.140625" customWidth="1"/>
    <col min="5" max="5" width="9.85546875" bestFit="1" customWidth="1"/>
  </cols>
  <sheetData>
    <row r="1" spans="1:5" ht="64.5" x14ac:dyDescent="0.25">
      <c r="A1" s="1" t="s">
        <v>0</v>
      </c>
      <c r="B1" s="7"/>
      <c r="C1" s="11" t="s">
        <v>30</v>
      </c>
      <c r="E1" s="116" t="s">
        <v>1</v>
      </c>
    </row>
    <row r="2" spans="1:5" x14ac:dyDescent="0.25">
      <c r="A2" s="2" t="s">
        <v>3</v>
      </c>
      <c r="B2" s="8"/>
      <c r="C2" s="2" t="s">
        <v>4</v>
      </c>
      <c r="E2" s="117" t="s">
        <v>4</v>
      </c>
    </row>
    <row r="3" spans="1:5" x14ac:dyDescent="0.25">
      <c r="A3" s="3" t="s">
        <v>5</v>
      </c>
      <c r="B3" s="9"/>
    </row>
    <row r="4" spans="1:5" x14ac:dyDescent="0.25">
      <c r="A4" s="3" t="s">
        <v>6</v>
      </c>
      <c r="B4" s="9"/>
    </row>
    <row r="5" spans="1:5" x14ac:dyDescent="0.25">
      <c r="A5" s="3" t="s">
        <v>7</v>
      </c>
      <c r="B5" s="9"/>
    </row>
    <row r="6" spans="1:5" x14ac:dyDescent="0.25">
      <c r="A6" s="3" t="s">
        <v>8</v>
      </c>
      <c r="B6" s="9"/>
      <c r="C6" s="5">
        <v>14669193</v>
      </c>
      <c r="E6" s="5">
        <v>14789330</v>
      </c>
    </row>
    <row r="7" spans="1:5" x14ac:dyDescent="0.25">
      <c r="A7" s="3" t="s">
        <v>9</v>
      </c>
      <c r="B7" s="9"/>
      <c r="C7" s="6">
        <v>14669193</v>
      </c>
      <c r="E7" s="6">
        <v>14789330</v>
      </c>
    </row>
    <row r="8" spans="1:5" x14ac:dyDescent="0.25">
      <c r="A8" s="3" t="s">
        <v>10</v>
      </c>
      <c r="B8" s="9"/>
    </row>
    <row r="9" spans="1:5" x14ac:dyDescent="0.25">
      <c r="A9" s="3" t="s">
        <v>11</v>
      </c>
      <c r="B9" s="9"/>
      <c r="C9" s="5">
        <v>585342</v>
      </c>
      <c r="E9" s="5">
        <v>1085498</v>
      </c>
    </row>
    <row r="10" spans="1:5" x14ac:dyDescent="0.25">
      <c r="A10" s="3" t="s">
        <v>12</v>
      </c>
      <c r="B10" s="9"/>
      <c r="C10" s="5">
        <v>2714032</v>
      </c>
      <c r="E10" s="5">
        <v>2714032</v>
      </c>
    </row>
    <row r="11" spans="1:5" x14ac:dyDescent="0.25">
      <c r="A11" s="3" t="s">
        <v>13</v>
      </c>
      <c r="B11" s="9"/>
      <c r="C11" s="5">
        <v>1034370</v>
      </c>
      <c r="E11" s="5">
        <v>1034370</v>
      </c>
    </row>
    <row r="12" spans="1:5" x14ac:dyDescent="0.25">
      <c r="A12" s="3" t="s">
        <v>9</v>
      </c>
      <c r="B12" s="9"/>
      <c r="C12" s="6">
        <v>4333744</v>
      </c>
      <c r="E12" s="6">
        <v>4833900</v>
      </c>
    </row>
    <row r="13" spans="1:5" x14ac:dyDescent="0.25">
      <c r="A13" s="3" t="s">
        <v>14</v>
      </c>
      <c r="B13" s="9"/>
      <c r="C13" s="5">
        <v>450000</v>
      </c>
      <c r="E13" s="5">
        <v>450000</v>
      </c>
    </row>
    <row r="14" spans="1:5" x14ac:dyDescent="0.25">
      <c r="A14" s="3" t="s">
        <v>15</v>
      </c>
      <c r="B14" s="9"/>
      <c r="C14" s="6">
        <v>19452937</v>
      </c>
      <c r="E14" s="6">
        <v>20073230</v>
      </c>
    </row>
    <row r="15" spans="1:5" x14ac:dyDescent="0.25">
      <c r="A15" s="3" t="s">
        <v>16</v>
      </c>
      <c r="B15" s="9"/>
      <c r="C15" s="5">
        <v>10615</v>
      </c>
      <c r="E15" s="5">
        <v>10615</v>
      </c>
    </row>
    <row r="16" spans="1:5" x14ac:dyDescent="0.25">
      <c r="A16" s="3" t="s">
        <v>17</v>
      </c>
      <c r="B16" s="9"/>
      <c r="C16" s="6">
        <v>19463552</v>
      </c>
      <c r="E16" s="6">
        <v>20083845</v>
      </c>
    </row>
    <row r="18" spans="1:6" x14ac:dyDescent="0.25">
      <c r="A18" s="3" t="s">
        <v>18</v>
      </c>
      <c r="B18" s="9"/>
    </row>
    <row r="19" spans="1:6" x14ac:dyDescent="0.25">
      <c r="A19" s="3" t="s">
        <v>19</v>
      </c>
      <c r="B19" s="9"/>
    </row>
    <row r="20" spans="1:6" x14ac:dyDescent="0.25">
      <c r="A20" s="3" t="s">
        <v>20</v>
      </c>
      <c r="B20" s="9"/>
    </row>
    <row r="21" spans="1:6" x14ac:dyDescent="0.25">
      <c r="A21" s="3" t="s">
        <v>21</v>
      </c>
      <c r="B21" s="9"/>
      <c r="C21" s="5">
        <v>5238239</v>
      </c>
      <c r="E21" s="5">
        <v>5738395</v>
      </c>
    </row>
    <row r="22" spans="1:6" x14ac:dyDescent="0.25">
      <c r="A22" s="3" t="s">
        <v>22</v>
      </c>
      <c r="B22" s="9"/>
      <c r="C22" s="5">
        <v>3748402</v>
      </c>
      <c r="E22" s="5">
        <v>3748402</v>
      </c>
    </row>
    <row r="23" spans="1:6" x14ac:dyDescent="0.25">
      <c r="A23" s="3" t="s">
        <v>23</v>
      </c>
      <c r="B23" s="9"/>
      <c r="C23" s="5">
        <v>1493235</v>
      </c>
      <c r="E23" s="5">
        <v>1493235</v>
      </c>
    </row>
    <row r="24" spans="1:6" x14ac:dyDescent="0.25">
      <c r="A24" s="3" t="s">
        <v>24</v>
      </c>
      <c r="B24" s="9"/>
      <c r="C24" s="5">
        <v>628308</v>
      </c>
      <c r="E24" s="5">
        <v>628308</v>
      </c>
    </row>
    <row r="25" spans="1:6" x14ac:dyDescent="0.25">
      <c r="A25" s="3" t="s">
        <v>9</v>
      </c>
      <c r="B25" s="9"/>
      <c r="C25" s="6">
        <v>11108184</v>
      </c>
      <c r="E25" s="6">
        <v>11608340</v>
      </c>
    </row>
    <row r="26" spans="1:6" x14ac:dyDescent="0.25">
      <c r="A26" s="3" t="s">
        <v>15</v>
      </c>
      <c r="B26" s="9"/>
      <c r="C26" s="6">
        <v>11108184</v>
      </c>
      <c r="E26" s="6">
        <v>11608340</v>
      </c>
    </row>
    <row r="27" spans="1:6" x14ac:dyDescent="0.25">
      <c r="A27" s="3" t="s">
        <v>25</v>
      </c>
      <c r="B27" s="9"/>
    </row>
    <row r="28" spans="1:6" x14ac:dyDescent="0.25">
      <c r="A28" s="3" t="s">
        <v>26</v>
      </c>
      <c r="B28" s="9"/>
      <c r="C28" s="5">
        <v>8355368</v>
      </c>
      <c r="E28" s="5">
        <v>8475505</v>
      </c>
      <c r="F28" s="102" t="s">
        <v>318</v>
      </c>
    </row>
    <row r="29" spans="1:6" x14ac:dyDescent="0.25">
      <c r="A29" s="3" t="s">
        <v>15</v>
      </c>
      <c r="B29" s="9"/>
      <c r="C29" s="6">
        <v>8355368</v>
      </c>
      <c r="E29" s="6">
        <v>8475505</v>
      </c>
    </row>
    <row r="30" spans="1:6" x14ac:dyDescent="0.25">
      <c r="A30" s="3" t="s">
        <v>17</v>
      </c>
      <c r="B30" s="9"/>
      <c r="C30" s="6">
        <v>19463552</v>
      </c>
      <c r="E30" s="6">
        <v>20083845</v>
      </c>
    </row>
    <row r="34" spans="1:8" x14ac:dyDescent="0.25">
      <c r="A34" s="3" t="s">
        <v>27</v>
      </c>
      <c r="B34" s="9"/>
    </row>
    <row r="35" spans="1:8" x14ac:dyDescent="0.25">
      <c r="A35" s="123"/>
      <c r="B35" s="123"/>
      <c r="C35" s="123"/>
      <c r="D35" s="123"/>
      <c r="E35" s="123"/>
      <c r="F35" s="123"/>
      <c r="G35" s="123"/>
      <c r="H35" s="123"/>
    </row>
    <row r="38" spans="1:8" x14ac:dyDescent="0.25">
      <c r="A38" s="4" t="s">
        <v>28</v>
      </c>
      <c r="B38" s="10"/>
    </row>
    <row r="39" spans="1:8" x14ac:dyDescent="0.25">
      <c r="A39" s="4" t="s">
        <v>29</v>
      </c>
      <c r="B39" s="10"/>
    </row>
  </sheetData>
  <mergeCells count="1">
    <mergeCell ref="A35:H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13942-DEA6-4286-A3BE-1C8B7DB757FA}">
  <dimension ref="A1:H170"/>
  <sheetViews>
    <sheetView topLeftCell="A87" workbookViewId="0">
      <selection activeCell="E106" sqref="E106"/>
    </sheetView>
  </sheetViews>
  <sheetFormatPr defaultRowHeight="15" x14ac:dyDescent="0.25"/>
  <cols>
    <col min="1" max="1" width="51.28515625" bestFit="1" customWidth="1"/>
    <col min="2" max="2" width="2.7109375" customWidth="1"/>
    <col min="3" max="3" width="12.28515625" bestFit="1" customWidth="1"/>
    <col min="4" max="4" width="2.28515625" customWidth="1"/>
    <col min="5" max="5" width="12.28515625" bestFit="1" customWidth="1"/>
    <col min="7" max="7" width="9.140625" bestFit="1" customWidth="1"/>
  </cols>
  <sheetData>
    <row r="1" spans="1:5" ht="26.25" x14ac:dyDescent="0.25">
      <c r="A1" s="13" t="s">
        <v>0</v>
      </c>
      <c r="B1" s="21"/>
      <c r="C1" s="13" t="s">
        <v>2</v>
      </c>
      <c r="E1" s="114" t="s">
        <v>1</v>
      </c>
    </row>
    <row r="2" spans="1:5" x14ac:dyDescent="0.25">
      <c r="A2" s="14" t="s">
        <v>3</v>
      </c>
      <c r="B2" s="22"/>
      <c r="C2" s="14" t="s">
        <v>4</v>
      </c>
      <c r="E2" s="115" t="s">
        <v>4</v>
      </c>
    </row>
    <row r="3" spans="1:5" x14ac:dyDescent="0.25">
      <c r="A3" s="15" t="s">
        <v>31</v>
      </c>
      <c r="B3" s="23"/>
      <c r="C3" s="12"/>
      <c r="E3" s="12"/>
    </row>
    <row r="4" spans="1:5" x14ac:dyDescent="0.25">
      <c r="A4" s="15" t="s">
        <v>32</v>
      </c>
      <c r="B4" s="23"/>
      <c r="C4" s="12"/>
      <c r="E4" s="12"/>
    </row>
    <row r="5" spans="1:5" x14ac:dyDescent="0.25">
      <c r="A5" s="15" t="s">
        <v>33</v>
      </c>
      <c r="B5" s="24"/>
      <c r="C5" s="17">
        <v>277121086.99999994</v>
      </c>
      <c r="E5" s="17">
        <v>273977655.00000006</v>
      </c>
    </row>
    <row r="6" spans="1:5" x14ac:dyDescent="0.25">
      <c r="A6" s="15" t="s">
        <v>34</v>
      </c>
      <c r="B6" s="24"/>
      <c r="C6" s="17">
        <v>9954481</v>
      </c>
      <c r="E6" s="17">
        <v>9954481</v>
      </c>
    </row>
    <row r="7" spans="1:5" x14ac:dyDescent="0.25">
      <c r="A7" s="15" t="s">
        <v>35</v>
      </c>
      <c r="B7" s="24"/>
      <c r="C7" s="17">
        <v>116419598.00000001</v>
      </c>
      <c r="E7" s="17">
        <v>0</v>
      </c>
    </row>
    <row r="8" spans="1:5" x14ac:dyDescent="0.25">
      <c r="A8" s="15" t="s">
        <v>36</v>
      </c>
      <c r="B8" s="24"/>
      <c r="C8" s="17">
        <v>0</v>
      </c>
      <c r="E8" s="17">
        <v>0</v>
      </c>
    </row>
    <row r="9" spans="1:5" x14ac:dyDescent="0.25">
      <c r="A9" s="15" t="s">
        <v>37</v>
      </c>
      <c r="B9" s="24"/>
      <c r="C9" s="17">
        <v>0</v>
      </c>
      <c r="E9" s="17">
        <v>0</v>
      </c>
    </row>
    <row r="10" spans="1:5" x14ac:dyDescent="0.25">
      <c r="A10" s="15" t="s">
        <v>38</v>
      </c>
      <c r="B10" s="24"/>
      <c r="C10" s="17">
        <v>0</v>
      </c>
      <c r="E10" s="17">
        <v>0</v>
      </c>
    </row>
    <row r="11" spans="1:5" x14ac:dyDescent="0.25">
      <c r="A11" s="15" t="s">
        <v>39</v>
      </c>
      <c r="B11" s="24"/>
      <c r="C11" s="17">
        <v>0</v>
      </c>
      <c r="E11" s="17">
        <v>0</v>
      </c>
    </row>
    <row r="12" spans="1:5" x14ac:dyDescent="0.25">
      <c r="A12" s="15" t="s">
        <v>40</v>
      </c>
      <c r="B12" s="24"/>
      <c r="C12" s="17">
        <v>72726909</v>
      </c>
      <c r="E12" s="17">
        <v>72347734.000000015</v>
      </c>
    </row>
    <row r="13" spans="1:5" x14ac:dyDescent="0.25">
      <c r="A13" s="15" t="s">
        <v>41</v>
      </c>
      <c r="B13" s="23"/>
      <c r="C13" s="12"/>
      <c r="E13" s="12"/>
    </row>
    <row r="14" spans="1:5" x14ac:dyDescent="0.25">
      <c r="A14" s="15" t="s">
        <v>42</v>
      </c>
      <c r="B14" s="24"/>
      <c r="C14" s="17">
        <v>67482473</v>
      </c>
      <c r="E14" s="17">
        <v>122952519</v>
      </c>
    </row>
    <row r="15" spans="1:5" x14ac:dyDescent="0.25">
      <c r="A15" s="15" t="s">
        <v>43</v>
      </c>
      <c r="B15" s="24"/>
      <c r="C15" s="17">
        <v>0</v>
      </c>
      <c r="E15" s="17">
        <v>0</v>
      </c>
    </row>
    <row r="16" spans="1:5" x14ac:dyDescent="0.25">
      <c r="A16" s="15" t="s">
        <v>44</v>
      </c>
      <c r="B16" s="23"/>
      <c r="C16" s="12"/>
      <c r="E16" s="12"/>
    </row>
    <row r="17" spans="1:5" x14ac:dyDescent="0.25">
      <c r="A17" s="15" t="s">
        <v>45</v>
      </c>
      <c r="B17" s="24"/>
      <c r="C17" s="17">
        <v>0</v>
      </c>
      <c r="E17" s="17">
        <v>0</v>
      </c>
    </row>
    <row r="18" spans="1:5" x14ac:dyDescent="0.25">
      <c r="A18" s="15" t="s">
        <v>46</v>
      </c>
      <c r="B18" s="23"/>
      <c r="C18" s="12"/>
      <c r="E18" s="12"/>
    </row>
    <row r="19" spans="1:5" x14ac:dyDescent="0.25">
      <c r="A19" s="15" t="s">
        <v>47</v>
      </c>
      <c r="B19" s="24"/>
      <c r="C19" s="12"/>
      <c r="E19" s="17">
        <v>117446522.00000001</v>
      </c>
    </row>
    <row r="20" spans="1:5" x14ac:dyDescent="0.25">
      <c r="A20" s="15" t="s">
        <v>15</v>
      </c>
      <c r="B20" s="25"/>
      <c r="C20" s="18">
        <v>543704548</v>
      </c>
      <c r="E20" s="18">
        <v>596678911</v>
      </c>
    </row>
    <row r="21" spans="1:5" x14ac:dyDescent="0.25">
      <c r="A21" s="15" t="s">
        <v>48</v>
      </c>
      <c r="B21" s="23"/>
      <c r="C21" s="12"/>
      <c r="E21" s="12"/>
    </row>
    <row r="22" spans="1:5" x14ac:dyDescent="0.25">
      <c r="A22" s="15" t="s">
        <v>49</v>
      </c>
      <c r="B22" s="23"/>
      <c r="C22" s="12"/>
      <c r="E22" s="12"/>
    </row>
    <row r="23" spans="1:5" x14ac:dyDescent="0.25">
      <c r="A23" s="15" t="s">
        <v>50</v>
      </c>
      <c r="B23" s="23"/>
      <c r="C23" s="12"/>
      <c r="E23" s="12"/>
    </row>
    <row r="24" spans="1:5" x14ac:dyDescent="0.25">
      <c r="A24" s="15" t="s">
        <v>51</v>
      </c>
      <c r="B24" s="23"/>
      <c r="C24" s="12"/>
      <c r="E24" s="12"/>
    </row>
    <row r="25" spans="1:5" x14ac:dyDescent="0.25">
      <c r="A25" s="15" t="s">
        <v>52</v>
      </c>
      <c r="B25" s="24"/>
      <c r="C25" s="17">
        <v>0</v>
      </c>
      <c r="E25" s="17">
        <v>0</v>
      </c>
    </row>
    <row r="26" spans="1:5" x14ac:dyDescent="0.25">
      <c r="A26" s="15" t="s">
        <v>53</v>
      </c>
      <c r="B26" s="23"/>
      <c r="C26" s="12"/>
      <c r="E26" s="12"/>
    </row>
    <row r="27" spans="1:5" x14ac:dyDescent="0.25">
      <c r="A27" s="15" t="s">
        <v>54</v>
      </c>
      <c r="B27" s="24"/>
      <c r="C27" s="120"/>
      <c r="E27" s="120"/>
    </row>
    <row r="28" spans="1:5" x14ac:dyDescent="0.25">
      <c r="A28" s="15" t="s">
        <v>55</v>
      </c>
      <c r="B28" s="23"/>
      <c r="C28" s="12"/>
      <c r="E28" s="12"/>
    </row>
    <row r="29" spans="1:5" x14ac:dyDescent="0.25">
      <c r="A29" s="15" t="s">
        <v>56</v>
      </c>
      <c r="B29" s="23"/>
      <c r="C29" s="12"/>
      <c r="E29" s="12"/>
    </row>
    <row r="30" spans="1:5" x14ac:dyDescent="0.25">
      <c r="A30" s="15" t="s">
        <v>57</v>
      </c>
      <c r="B30" s="23"/>
      <c r="C30" s="12"/>
      <c r="E30" s="12"/>
    </row>
    <row r="31" spans="1:5" x14ac:dyDescent="0.25">
      <c r="A31" s="15" t="s">
        <v>58</v>
      </c>
      <c r="B31" s="23"/>
      <c r="C31" s="12"/>
      <c r="E31" s="12"/>
    </row>
    <row r="32" spans="1:5" x14ac:dyDescent="0.25">
      <c r="A32" s="15" t="s">
        <v>59</v>
      </c>
      <c r="B32" s="23"/>
      <c r="C32" s="12"/>
      <c r="E32" s="12"/>
    </row>
    <row r="33" spans="1:5" x14ac:dyDescent="0.25">
      <c r="A33" s="15" t="s">
        <v>60</v>
      </c>
      <c r="B33" s="23"/>
      <c r="C33" s="12"/>
      <c r="E33" s="12"/>
    </row>
    <row r="34" spans="1:5" x14ac:dyDescent="0.25">
      <c r="A34" s="15" t="s">
        <v>61</v>
      </c>
      <c r="B34" s="24"/>
      <c r="C34" s="17">
        <v>2000000</v>
      </c>
      <c r="E34" s="17">
        <v>2000000</v>
      </c>
    </row>
    <row r="35" spans="1:5" x14ac:dyDescent="0.25">
      <c r="A35" s="15" t="s">
        <v>62</v>
      </c>
      <c r="B35" s="24"/>
      <c r="C35" s="120"/>
      <c r="E35" s="120"/>
    </row>
    <row r="36" spans="1:5" x14ac:dyDescent="0.25">
      <c r="A36" s="15" t="s">
        <v>63</v>
      </c>
      <c r="B36" s="23"/>
      <c r="C36" s="12"/>
      <c r="E36" s="12"/>
    </row>
    <row r="37" spans="1:5" x14ac:dyDescent="0.25">
      <c r="A37" s="15" t="s">
        <v>64</v>
      </c>
      <c r="B37" s="24"/>
      <c r="C37" s="17">
        <v>430080207.99999994</v>
      </c>
      <c r="E37" s="17">
        <v>489799098.99999994</v>
      </c>
    </row>
    <row r="38" spans="1:5" x14ac:dyDescent="0.25">
      <c r="A38" s="15" t="s">
        <v>65</v>
      </c>
      <c r="B38" s="24"/>
      <c r="C38" s="17">
        <v>4909353</v>
      </c>
      <c r="E38" s="17">
        <v>5786241</v>
      </c>
    </row>
    <row r="39" spans="1:5" x14ac:dyDescent="0.25">
      <c r="A39" s="15" t="s">
        <v>66</v>
      </c>
      <c r="B39" s="24"/>
      <c r="C39" s="17">
        <v>0</v>
      </c>
      <c r="E39" s="17">
        <v>0</v>
      </c>
    </row>
    <row r="40" spans="1:5" x14ac:dyDescent="0.25">
      <c r="A40" s="15" t="s">
        <v>67</v>
      </c>
      <c r="B40" s="24"/>
      <c r="C40" s="17">
        <v>0</v>
      </c>
      <c r="E40" s="17">
        <v>0</v>
      </c>
    </row>
    <row r="41" spans="1:5" x14ac:dyDescent="0.25">
      <c r="A41" s="15" t="s">
        <v>68</v>
      </c>
      <c r="B41" s="24"/>
      <c r="C41" s="12">
        <v>0</v>
      </c>
      <c r="E41" s="17">
        <v>1649282</v>
      </c>
    </row>
    <row r="42" spans="1:5" x14ac:dyDescent="0.25">
      <c r="A42" s="15" t="s">
        <v>15</v>
      </c>
      <c r="B42" s="25"/>
      <c r="C42" s="18">
        <v>437730015</v>
      </c>
      <c r="E42" s="18">
        <v>500260595.00000006</v>
      </c>
    </row>
    <row r="43" spans="1:5" x14ac:dyDescent="0.25">
      <c r="A43" s="15" t="s">
        <v>69</v>
      </c>
      <c r="B43" s="23"/>
      <c r="C43" s="12"/>
      <c r="E43" s="12"/>
    </row>
    <row r="44" spans="1:5" x14ac:dyDescent="0.25">
      <c r="A44" s="15" t="s">
        <v>70</v>
      </c>
      <c r="B44" s="23"/>
      <c r="C44" s="12"/>
      <c r="E44" s="12"/>
    </row>
    <row r="45" spans="1:5" x14ac:dyDescent="0.25">
      <c r="A45" s="15" t="s">
        <v>71</v>
      </c>
      <c r="B45" s="23"/>
      <c r="C45" s="12"/>
      <c r="E45" s="12"/>
    </row>
    <row r="46" spans="1:5" x14ac:dyDescent="0.25">
      <c r="A46" s="15" t="s">
        <v>72</v>
      </c>
      <c r="B46" s="23"/>
      <c r="C46" s="12"/>
      <c r="E46" s="12"/>
    </row>
    <row r="47" spans="1:5" x14ac:dyDescent="0.25">
      <c r="A47" s="15" t="s">
        <v>73</v>
      </c>
      <c r="B47" s="23"/>
      <c r="C47" s="12"/>
      <c r="E47" s="12"/>
    </row>
    <row r="48" spans="1:5" x14ac:dyDescent="0.25">
      <c r="A48" s="15" t="s">
        <v>74</v>
      </c>
      <c r="B48" s="24"/>
      <c r="C48" s="17">
        <v>17643487.000000004</v>
      </c>
      <c r="E48" s="17">
        <v>17969848.000000004</v>
      </c>
    </row>
    <row r="49" spans="1:5" x14ac:dyDescent="0.25">
      <c r="A49" s="15" t="s">
        <v>75</v>
      </c>
      <c r="B49" s="24"/>
      <c r="C49" s="17">
        <v>1821788</v>
      </c>
      <c r="E49" s="17">
        <v>2200202</v>
      </c>
    </row>
    <row r="50" spans="1:5" x14ac:dyDescent="0.25">
      <c r="A50" s="15" t="s">
        <v>76</v>
      </c>
      <c r="B50" s="23"/>
      <c r="C50" s="12"/>
      <c r="E50" s="12"/>
    </row>
    <row r="51" spans="1:5" x14ac:dyDescent="0.25">
      <c r="A51" s="15" t="s">
        <v>77</v>
      </c>
      <c r="B51" s="23"/>
      <c r="C51" s="12"/>
      <c r="E51" s="12"/>
    </row>
    <row r="52" spans="1:5" x14ac:dyDescent="0.25">
      <c r="A52" s="15" t="s">
        <v>78</v>
      </c>
      <c r="B52" s="24"/>
      <c r="C52" s="17">
        <v>317662</v>
      </c>
      <c r="E52" s="17">
        <v>1009293</v>
      </c>
    </row>
    <row r="53" spans="1:5" x14ac:dyDescent="0.25">
      <c r="A53" s="15" t="s">
        <v>79</v>
      </c>
      <c r="B53" s="23"/>
      <c r="C53" s="12"/>
      <c r="E53" s="12"/>
    </row>
    <row r="54" spans="1:5" x14ac:dyDescent="0.25">
      <c r="A54" s="15" t="s">
        <v>80</v>
      </c>
      <c r="B54" s="23"/>
      <c r="C54" s="12"/>
      <c r="E54" s="12"/>
    </row>
    <row r="55" spans="1:5" x14ac:dyDescent="0.25">
      <c r="A55" s="15" t="s">
        <v>81</v>
      </c>
      <c r="B55" s="24"/>
      <c r="C55" s="17">
        <v>0</v>
      </c>
      <c r="E55" s="17">
        <v>0</v>
      </c>
    </row>
    <row r="56" spans="1:5" x14ac:dyDescent="0.25">
      <c r="A56" s="15" t="s">
        <v>82</v>
      </c>
      <c r="B56" s="24"/>
      <c r="C56" s="17">
        <v>0</v>
      </c>
      <c r="E56" s="17">
        <v>0</v>
      </c>
    </row>
    <row r="57" spans="1:5" x14ac:dyDescent="0.25">
      <c r="A57" s="15" t="s">
        <v>83</v>
      </c>
      <c r="B57" s="23"/>
      <c r="C57" s="12"/>
      <c r="E57" s="12"/>
    </row>
    <row r="58" spans="1:5" x14ac:dyDescent="0.25">
      <c r="A58" s="15" t="s">
        <v>84</v>
      </c>
      <c r="B58" s="24"/>
      <c r="C58" s="17">
        <v>0</v>
      </c>
      <c r="E58" s="17">
        <v>0</v>
      </c>
    </row>
    <row r="59" spans="1:5" x14ac:dyDescent="0.25">
      <c r="A59" s="15" t="s">
        <v>85</v>
      </c>
      <c r="B59" s="24"/>
      <c r="C59" s="17">
        <v>2599717</v>
      </c>
      <c r="E59" s="17">
        <v>2976634</v>
      </c>
    </row>
    <row r="60" spans="1:5" x14ac:dyDescent="0.25">
      <c r="A60" s="15" t="s">
        <v>86</v>
      </c>
      <c r="B60" s="23"/>
      <c r="C60" s="12"/>
      <c r="E60" s="12"/>
    </row>
    <row r="61" spans="1:5" x14ac:dyDescent="0.25">
      <c r="A61" s="15" t="s">
        <v>15</v>
      </c>
      <c r="B61" s="25"/>
      <c r="C61" s="18">
        <v>22382654</v>
      </c>
      <c r="E61" s="18">
        <v>24155977</v>
      </c>
    </row>
    <row r="62" spans="1:5" x14ac:dyDescent="0.25">
      <c r="A62" s="15" t="s">
        <v>87</v>
      </c>
      <c r="B62" s="23"/>
      <c r="C62" s="12"/>
      <c r="E62" s="12"/>
    </row>
    <row r="63" spans="1:5" x14ac:dyDescent="0.25">
      <c r="A63" s="15" t="s">
        <v>17</v>
      </c>
      <c r="B63" s="25"/>
      <c r="C63" s="18">
        <v>1003817217.0000001</v>
      </c>
      <c r="E63" s="18">
        <v>1121095483.0000002</v>
      </c>
    </row>
    <row r="65" spans="1:5" x14ac:dyDescent="0.25">
      <c r="A65" s="15" t="s">
        <v>88</v>
      </c>
      <c r="B65" s="23"/>
      <c r="C65" s="12"/>
      <c r="E65" s="12"/>
    </row>
    <row r="67" spans="1:5" x14ac:dyDescent="0.25">
      <c r="A67" s="15" t="s">
        <v>89</v>
      </c>
      <c r="B67" s="24"/>
      <c r="C67" s="17">
        <v>1003817217.0000001</v>
      </c>
      <c r="E67" s="17">
        <v>1121095483.0000002</v>
      </c>
    </row>
    <row r="68" spans="1:5" x14ac:dyDescent="0.25">
      <c r="A68" s="15" t="s">
        <v>90</v>
      </c>
      <c r="B68" s="26"/>
      <c r="C68" s="19">
        <v>1</v>
      </c>
      <c r="E68" s="19">
        <v>1</v>
      </c>
    </row>
    <row r="70" spans="1:5" x14ac:dyDescent="0.25">
      <c r="A70" s="15" t="s">
        <v>91</v>
      </c>
      <c r="B70" s="23"/>
      <c r="C70" s="12"/>
      <c r="E70" s="12"/>
    </row>
    <row r="71" spans="1:5" x14ac:dyDescent="0.25">
      <c r="A71" s="15" t="s">
        <v>92</v>
      </c>
      <c r="B71" s="23"/>
      <c r="C71" s="12"/>
      <c r="E71" s="12"/>
    </row>
    <row r="72" spans="1:5" x14ac:dyDescent="0.25">
      <c r="A72" s="15" t="s">
        <v>93</v>
      </c>
      <c r="B72" s="24"/>
      <c r="C72" s="17">
        <v>533750067</v>
      </c>
      <c r="E72" s="17">
        <v>586724430</v>
      </c>
    </row>
    <row r="73" spans="1:5" x14ac:dyDescent="0.25">
      <c r="A73" s="15" t="s">
        <v>94</v>
      </c>
      <c r="B73" s="24"/>
      <c r="C73" s="17">
        <v>0</v>
      </c>
      <c r="E73" s="17">
        <v>0</v>
      </c>
    </row>
    <row r="74" spans="1:5" x14ac:dyDescent="0.25">
      <c r="A74" s="15" t="s">
        <v>95</v>
      </c>
      <c r="B74" s="23"/>
      <c r="C74" s="12"/>
      <c r="E74" s="12"/>
    </row>
    <row r="75" spans="1:5" x14ac:dyDescent="0.25">
      <c r="A75" s="15" t="s">
        <v>96</v>
      </c>
      <c r="B75" s="23"/>
      <c r="C75" s="12"/>
      <c r="E75" s="12"/>
    </row>
    <row r="76" spans="1:5" x14ac:dyDescent="0.25">
      <c r="A76" s="15" t="s">
        <v>15</v>
      </c>
      <c r="B76" s="25"/>
      <c r="C76" s="18">
        <v>533750067</v>
      </c>
      <c r="E76" s="18">
        <v>586724430</v>
      </c>
    </row>
    <row r="77" spans="1:5" x14ac:dyDescent="0.25">
      <c r="A77" s="15" t="s">
        <v>97</v>
      </c>
      <c r="B77" s="23"/>
      <c r="C77" s="12"/>
      <c r="E77" s="12"/>
    </row>
    <row r="78" spans="1:5" x14ac:dyDescent="0.25">
      <c r="A78" s="15" t="s">
        <v>98</v>
      </c>
      <c r="B78" s="24"/>
      <c r="C78" s="17">
        <v>430080207.99999994</v>
      </c>
      <c r="E78" s="17">
        <v>489799098.99999994</v>
      </c>
    </row>
    <row r="79" spans="1:5" x14ac:dyDescent="0.25">
      <c r="A79" s="15" t="s">
        <v>99</v>
      </c>
      <c r="B79" s="24"/>
      <c r="C79" s="17">
        <v>0</v>
      </c>
      <c r="E79" s="17">
        <v>0</v>
      </c>
    </row>
    <row r="80" spans="1:5" x14ac:dyDescent="0.25">
      <c r="A80" s="15" t="s">
        <v>100</v>
      </c>
      <c r="B80" s="24"/>
      <c r="C80" s="17">
        <v>0</v>
      </c>
      <c r="E80" s="17">
        <v>0</v>
      </c>
    </row>
    <row r="81" spans="1:5" x14ac:dyDescent="0.25">
      <c r="A81" s="15" t="s">
        <v>101</v>
      </c>
      <c r="B81" s="24"/>
      <c r="C81" s="17">
        <v>0</v>
      </c>
      <c r="E81" s="17">
        <v>0</v>
      </c>
    </row>
    <row r="82" spans="1:5" x14ac:dyDescent="0.25">
      <c r="A82" s="15" t="s">
        <v>102</v>
      </c>
      <c r="B82" s="24"/>
      <c r="C82" s="17">
        <v>0</v>
      </c>
      <c r="E82" s="17">
        <v>0</v>
      </c>
    </row>
    <row r="83" spans="1:5" x14ac:dyDescent="0.25">
      <c r="A83" s="15" t="s">
        <v>103</v>
      </c>
      <c r="B83" s="23"/>
      <c r="C83" s="12"/>
      <c r="E83" s="12"/>
    </row>
    <row r="84" spans="1:5" x14ac:dyDescent="0.25">
      <c r="A84" s="15" t="s">
        <v>104</v>
      </c>
      <c r="B84" s="24"/>
      <c r="C84" s="17">
        <v>818071</v>
      </c>
      <c r="E84" s="17">
        <v>1796256.9999999991</v>
      </c>
    </row>
    <row r="85" spans="1:5" x14ac:dyDescent="0.25">
      <c r="A85" s="15" t="s">
        <v>105</v>
      </c>
      <c r="B85" s="24"/>
      <c r="C85" s="17">
        <v>505829</v>
      </c>
      <c r="E85" s="17">
        <v>550736</v>
      </c>
    </row>
    <row r="86" spans="1:5" x14ac:dyDescent="0.25">
      <c r="A86" s="15" t="s">
        <v>9</v>
      </c>
      <c r="B86" s="25"/>
      <c r="C86" s="18">
        <v>1323900</v>
      </c>
      <c r="E86" s="18">
        <v>2346993</v>
      </c>
    </row>
    <row r="87" spans="1:5" x14ac:dyDescent="0.25">
      <c r="A87" s="15" t="s">
        <v>106</v>
      </c>
      <c r="B87" s="24"/>
      <c r="C87" s="17">
        <v>0</v>
      </c>
      <c r="E87" s="17">
        <v>0</v>
      </c>
    </row>
    <row r="88" spans="1:5" x14ac:dyDescent="0.25">
      <c r="A88" s="15" t="s">
        <v>107</v>
      </c>
      <c r="B88" s="24"/>
      <c r="C88" s="17">
        <v>0</v>
      </c>
      <c r="E88" s="17">
        <v>0</v>
      </c>
    </row>
    <row r="89" spans="1:5" x14ac:dyDescent="0.25">
      <c r="A89" s="15" t="s">
        <v>108</v>
      </c>
      <c r="B89" s="24"/>
      <c r="C89" s="17">
        <v>68162</v>
      </c>
      <c r="E89" s="17">
        <v>61022</v>
      </c>
    </row>
    <row r="90" spans="1:5" x14ac:dyDescent="0.25">
      <c r="A90" s="15" t="s">
        <v>109</v>
      </c>
      <c r="B90" s="24"/>
      <c r="C90" s="17">
        <v>399000</v>
      </c>
      <c r="E90" s="17">
        <v>399000</v>
      </c>
    </row>
    <row r="91" spans="1:5" x14ac:dyDescent="0.25">
      <c r="A91" s="15" t="s">
        <v>110</v>
      </c>
      <c r="B91" s="24"/>
      <c r="C91" s="17">
        <v>0</v>
      </c>
      <c r="E91" s="17">
        <v>0</v>
      </c>
    </row>
    <row r="92" spans="1:5" x14ac:dyDescent="0.25">
      <c r="A92" s="15" t="s">
        <v>111</v>
      </c>
      <c r="B92" s="24"/>
      <c r="C92" s="17">
        <v>1671727</v>
      </c>
      <c r="E92" s="17">
        <v>2108403</v>
      </c>
    </row>
    <row r="93" spans="1:5" x14ac:dyDescent="0.25">
      <c r="A93" s="15" t="s">
        <v>112</v>
      </c>
      <c r="B93" s="24"/>
      <c r="C93" s="17">
        <v>0</v>
      </c>
      <c r="E93" s="17">
        <v>0</v>
      </c>
    </row>
    <row r="94" spans="1:5" x14ac:dyDescent="0.25">
      <c r="A94" s="15" t="s">
        <v>113</v>
      </c>
      <c r="B94" s="24"/>
      <c r="C94" s="17">
        <v>250000</v>
      </c>
      <c r="E94" s="17">
        <v>250000</v>
      </c>
    </row>
    <row r="95" spans="1:5" x14ac:dyDescent="0.25">
      <c r="A95" s="15" t="s">
        <v>114</v>
      </c>
      <c r="B95" s="23"/>
      <c r="C95" s="12"/>
      <c r="E95" s="12"/>
    </row>
    <row r="96" spans="1:5" x14ac:dyDescent="0.25">
      <c r="A96" s="15" t="s">
        <v>115</v>
      </c>
      <c r="B96" s="24"/>
      <c r="C96" s="17">
        <v>2223276</v>
      </c>
      <c r="E96" s="17">
        <v>2223276</v>
      </c>
    </row>
    <row r="97" spans="1:5" x14ac:dyDescent="0.25">
      <c r="A97" s="15" t="s">
        <v>116</v>
      </c>
      <c r="B97" s="23"/>
      <c r="C97" s="12"/>
      <c r="E97" s="12"/>
    </row>
    <row r="98" spans="1:5" x14ac:dyDescent="0.25">
      <c r="A98" s="15" t="s">
        <v>9</v>
      </c>
      <c r="B98" s="25"/>
      <c r="C98" s="18">
        <v>2223276</v>
      </c>
      <c r="E98" s="18">
        <v>2223276</v>
      </c>
    </row>
    <row r="99" spans="1:5" x14ac:dyDescent="0.25">
      <c r="A99" s="15" t="s">
        <v>117</v>
      </c>
      <c r="B99" s="23"/>
      <c r="C99" s="12"/>
      <c r="E99" s="12"/>
    </row>
    <row r="100" spans="1:5" x14ac:dyDescent="0.25">
      <c r="A100" s="15" t="s">
        <v>118</v>
      </c>
      <c r="B100" s="23"/>
      <c r="C100" s="23">
        <v>0</v>
      </c>
      <c r="E100" s="17">
        <v>3029537</v>
      </c>
    </row>
    <row r="101" spans="1:5" x14ac:dyDescent="0.25">
      <c r="A101" s="15" t="s">
        <v>119</v>
      </c>
      <c r="B101" s="23"/>
      <c r="C101" s="23"/>
      <c r="E101" s="23"/>
    </row>
    <row r="102" spans="1:5" x14ac:dyDescent="0.25">
      <c r="A102" s="15" t="s">
        <v>9</v>
      </c>
      <c r="B102" s="23"/>
      <c r="C102" s="23"/>
      <c r="E102" s="12"/>
    </row>
    <row r="103" spans="1:5" x14ac:dyDescent="0.25">
      <c r="A103" s="15" t="s">
        <v>120</v>
      </c>
      <c r="B103" s="23"/>
      <c r="C103" s="23"/>
      <c r="E103" s="12"/>
    </row>
    <row r="104" spans="1:5" x14ac:dyDescent="0.25">
      <c r="A104" s="15" t="s">
        <v>121</v>
      </c>
      <c r="B104" s="24"/>
      <c r="C104" s="24">
        <v>0</v>
      </c>
      <c r="E104" s="17">
        <v>0</v>
      </c>
    </row>
    <row r="105" spans="1:5" x14ac:dyDescent="0.25">
      <c r="A105" s="15" t="s">
        <v>122</v>
      </c>
      <c r="B105" s="23"/>
      <c r="C105" s="23"/>
      <c r="E105" s="12"/>
    </row>
    <row r="106" spans="1:5" x14ac:dyDescent="0.25">
      <c r="A106" s="15" t="s">
        <v>123</v>
      </c>
      <c r="B106" s="24"/>
      <c r="C106" s="24">
        <v>3029537</v>
      </c>
      <c r="E106" s="17">
        <v>0</v>
      </c>
    </row>
    <row r="107" spans="1:5" x14ac:dyDescent="0.25">
      <c r="A107" s="15" t="s">
        <v>124</v>
      </c>
      <c r="B107" s="23"/>
      <c r="C107" s="12"/>
      <c r="E107" s="12"/>
    </row>
    <row r="108" spans="1:5" x14ac:dyDescent="0.25">
      <c r="A108" s="15" t="s">
        <v>125</v>
      </c>
      <c r="B108" s="24"/>
      <c r="C108" s="17">
        <v>4701668</v>
      </c>
      <c r="E108" s="17">
        <v>4701668</v>
      </c>
    </row>
    <row r="109" spans="1:5" x14ac:dyDescent="0.25">
      <c r="A109" s="15" t="s">
        <v>126</v>
      </c>
      <c r="B109" s="23"/>
      <c r="C109" s="12"/>
      <c r="E109" s="12"/>
    </row>
    <row r="110" spans="1:5" x14ac:dyDescent="0.25">
      <c r="A110" s="15" t="s">
        <v>9</v>
      </c>
      <c r="B110" s="25"/>
      <c r="C110" s="18">
        <v>4701668</v>
      </c>
      <c r="E110" s="18">
        <v>4701668</v>
      </c>
    </row>
    <row r="111" spans="1:5" x14ac:dyDescent="0.25">
      <c r="A111" s="15" t="s">
        <v>127</v>
      </c>
      <c r="B111" s="23"/>
      <c r="C111" s="12"/>
      <c r="E111" s="12"/>
    </row>
    <row r="112" spans="1:5" x14ac:dyDescent="0.25">
      <c r="A112" s="15" t="s">
        <v>128</v>
      </c>
      <c r="B112" s="23"/>
      <c r="C112" s="12"/>
      <c r="E112" s="12"/>
    </row>
    <row r="113" spans="1:5" x14ac:dyDescent="0.25">
      <c r="A113" s="15" t="s">
        <v>129</v>
      </c>
      <c r="B113" s="23"/>
      <c r="C113" s="12"/>
      <c r="E113" s="12"/>
    </row>
    <row r="114" spans="1:5" x14ac:dyDescent="0.25">
      <c r="A114" s="15" t="s">
        <v>9</v>
      </c>
      <c r="B114" s="23"/>
      <c r="C114" s="12"/>
      <c r="E114" s="12"/>
    </row>
    <row r="115" spans="1:5" x14ac:dyDescent="0.25">
      <c r="A115" s="15" t="s">
        <v>130</v>
      </c>
      <c r="B115" s="23"/>
      <c r="C115" s="12"/>
      <c r="E115" s="12"/>
    </row>
    <row r="116" spans="1:5" x14ac:dyDescent="0.25">
      <c r="A116" s="15" t="s">
        <v>131</v>
      </c>
      <c r="B116" s="23"/>
      <c r="C116" s="12"/>
      <c r="E116" s="12"/>
    </row>
    <row r="117" spans="1:5" x14ac:dyDescent="0.25">
      <c r="A117" s="15" t="s">
        <v>132</v>
      </c>
      <c r="B117" s="23"/>
      <c r="C117" s="12"/>
      <c r="E117" s="12"/>
    </row>
    <row r="118" spans="1:5" x14ac:dyDescent="0.25">
      <c r="A118" s="15" t="s">
        <v>133</v>
      </c>
      <c r="B118" s="24"/>
      <c r="C118" s="17">
        <v>0</v>
      </c>
      <c r="E118" s="17">
        <v>0</v>
      </c>
    </row>
    <row r="119" spans="1:5" x14ac:dyDescent="0.25">
      <c r="A119" s="15" t="s">
        <v>134</v>
      </c>
      <c r="B119" s="23"/>
      <c r="C119" s="12"/>
      <c r="E119" s="12"/>
    </row>
    <row r="120" spans="1:5" x14ac:dyDescent="0.25">
      <c r="A120" s="15" t="s">
        <v>135</v>
      </c>
      <c r="B120" s="23"/>
      <c r="C120" s="12"/>
      <c r="E120" s="12"/>
    </row>
    <row r="121" spans="1:5" x14ac:dyDescent="0.25">
      <c r="A121" s="15" t="s">
        <v>136</v>
      </c>
      <c r="B121" s="23"/>
      <c r="C121" s="12"/>
      <c r="E121" s="12"/>
    </row>
    <row r="122" spans="1:5" x14ac:dyDescent="0.25">
      <c r="A122" s="15" t="s">
        <v>137</v>
      </c>
      <c r="B122" s="23"/>
      <c r="C122" s="12"/>
      <c r="E122" s="12"/>
    </row>
    <row r="123" spans="1:5" x14ac:dyDescent="0.25">
      <c r="A123" s="15" t="s">
        <v>138</v>
      </c>
      <c r="B123" s="24"/>
      <c r="C123" s="17">
        <v>4946233</v>
      </c>
      <c r="E123" s="17">
        <v>5954510</v>
      </c>
    </row>
    <row r="124" spans="1:5" x14ac:dyDescent="0.25">
      <c r="A124" s="15" t="s">
        <v>139</v>
      </c>
      <c r="B124" s="24"/>
      <c r="C124" s="17">
        <v>3784886</v>
      </c>
      <c r="E124" s="17">
        <v>3841622</v>
      </c>
    </row>
    <row r="125" spans="1:5" x14ac:dyDescent="0.25">
      <c r="A125" s="15" t="s">
        <v>9</v>
      </c>
      <c r="B125" s="25"/>
      <c r="C125" s="18">
        <v>8731119</v>
      </c>
      <c r="E125" s="18">
        <v>9796131.9999999981</v>
      </c>
    </row>
    <row r="126" spans="1:5" x14ac:dyDescent="0.25">
      <c r="A126" s="15" t="s">
        <v>140</v>
      </c>
      <c r="B126" s="23"/>
      <c r="C126" s="12"/>
      <c r="E126" s="12"/>
    </row>
    <row r="127" spans="1:5" x14ac:dyDescent="0.25">
      <c r="A127" s="15" t="s">
        <v>141</v>
      </c>
      <c r="B127" s="24"/>
      <c r="C127" s="17">
        <v>2174935</v>
      </c>
      <c r="E127" s="17">
        <v>3417078</v>
      </c>
    </row>
    <row r="128" spans="1:5" x14ac:dyDescent="0.25">
      <c r="A128" s="15" t="s">
        <v>142</v>
      </c>
      <c r="B128" s="24"/>
      <c r="C128" s="17">
        <v>1885502</v>
      </c>
      <c r="E128" s="17">
        <v>1061447</v>
      </c>
    </row>
    <row r="129" spans="1:7" x14ac:dyDescent="0.25">
      <c r="A129" s="15" t="s">
        <v>9</v>
      </c>
      <c r="B129" s="25"/>
      <c r="C129" s="18">
        <v>4060437</v>
      </c>
      <c r="E129" s="18">
        <v>4478524.9999999991</v>
      </c>
    </row>
    <row r="130" spans="1:7" x14ac:dyDescent="0.25">
      <c r="A130" s="15" t="s">
        <v>143</v>
      </c>
      <c r="B130" s="24"/>
      <c r="C130" s="17">
        <v>0</v>
      </c>
      <c r="E130" s="17">
        <v>0</v>
      </c>
    </row>
    <row r="131" spans="1:7" x14ac:dyDescent="0.25">
      <c r="A131" s="15" t="s">
        <v>144</v>
      </c>
      <c r="B131" s="24"/>
      <c r="C131" s="17">
        <v>0</v>
      </c>
      <c r="E131" s="17">
        <v>0</v>
      </c>
    </row>
    <row r="132" spans="1:7" x14ac:dyDescent="0.25">
      <c r="A132" s="15" t="s">
        <v>145</v>
      </c>
      <c r="B132" s="24"/>
      <c r="C132" s="17">
        <v>200000</v>
      </c>
      <c r="E132" s="17">
        <v>200000</v>
      </c>
    </row>
    <row r="133" spans="1:7" x14ac:dyDescent="0.25">
      <c r="A133" s="15" t="s">
        <v>86</v>
      </c>
      <c r="B133" s="23"/>
      <c r="C133" s="12"/>
      <c r="E133" s="12"/>
    </row>
    <row r="134" spans="1:7" x14ac:dyDescent="0.25">
      <c r="A134" s="15" t="s">
        <v>146</v>
      </c>
      <c r="B134" s="24"/>
      <c r="C134" s="12"/>
      <c r="E134" s="17">
        <v>1649282</v>
      </c>
    </row>
    <row r="135" spans="1:7" x14ac:dyDescent="0.25">
      <c r="A135" s="15" t="s">
        <v>15</v>
      </c>
      <c r="B135" s="25"/>
      <c r="C135" s="18">
        <v>456739034.00000006</v>
      </c>
      <c r="E135" s="18">
        <v>521042936.99999994</v>
      </c>
    </row>
    <row r="136" spans="1:7" x14ac:dyDescent="0.25">
      <c r="A136" s="15" t="s">
        <v>147</v>
      </c>
      <c r="B136" s="23"/>
      <c r="C136" s="12"/>
      <c r="E136" s="12"/>
    </row>
    <row r="137" spans="1:7" x14ac:dyDescent="0.25">
      <c r="A137" s="15" t="s">
        <v>148</v>
      </c>
      <c r="B137" s="24"/>
      <c r="C137" s="17">
        <v>8191655.0000000009</v>
      </c>
      <c r="E137" s="17">
        <v>7234410</v>
      </c>
      <c r="G137" s="57"/>
    </row>
    <row r="138" spans="1:7" x14ac:dyDescent="0.25">
      <c r="A138" s="15" t="s">
        <v>149</v>
      </c>
      <c r="B138" s="24"/>
      <c r="C138" s="17">
        <v>0</v>
      </c>
      <c r="E138" s="17">
        <v>0</v>
      </c>
    </row>
    <row r="139" spans="1:7" x14ac:dyDescent="0.25">
      <c r="A139" s="15" t="s">
        <v>150</v>
      </c>
      <c r="B139" s="24"/>
      <c r="C139" s="17">
        <v>494951</v>
      </c>
      <c r="E139" s="17">
        <v>494951</v>
      </c>
    </row>
    <row r="140" spans="1:7" x14ac:dyDescent="0.25">
      <c r="A140" s="15" t="s">
        <v>151</v>
      </c>
      <c r="B140" s="24"/>
      <c r="C140" s="17">
        <v>274050</v>
      </c>
      <c r="E140" s="17">
        <v>274050</v>
      </c>
    </row>
    <row r="141" spans="1:7" x14ac:dyDescent="0.25">
      <c r="A141" s="15" t="s">
        <v>152</v>
      </c>
      <c r="B141" s="24"/>
      <c r="C141" s="17">
        <v>32060</v>
      </c>
      <c r="E141" s="17">
        <v>36560</v>
      </c>
    </row>
    <row r="142" spans="1:7" x14ac:dyDescent="0.25">
      <c r="A142" s="15" t="s">
        <v>153</v>
      </c>
      <c r="B142" s="24"/>
      <c r="C142" s="17">
        <v>38071</v>
      </c>
      <c r="E142" s="17">
        <v>38071</v>
      </c>
    </row>
    <row r="143" spans="1:7" x14ac:dyDescent="0.25">
      <c r="A143" s="15" t="s">
        <v>154</v>
      </c>
      <c r="B143" s="24"/>
      <c r="C143" s="17">
        <v>53064</v>
      </c>
      <c r="E143" s="17">
        <v>53064</v>
      </c>
    </row>
    <row r="144" spans="1:7" x14ac:dyDescent="0.25">
      <c r="A144" s="15" t="s">
        <v>96</v>
      </c>
      <c r="B144" s="24"/>
      <c r="C144" s="17">
        <v>873555</v>
      </c>
      <c r="E144" s="17">
        <v>869055</v>
      </c>
    </row>
    <row r="145" spans="1:5" x14ac:dyDescent="0.25">
      <c r="A145" s="15" t="s">
        <v>155</v>
      </c>
      <c r="B145" s="24"/>
      <c r="C145" s="17">
        <v>4327954.9999999991</v>
      </c>
      <c r="E145" s="17">
        <v>4327954.9999999991</v>
      </c>
    </row>
    <row r="146" spans="1:5" x14ac:dyDescent="0.25">
      <c r="A146" s="15" t="s">
        <v>156</v>
      </c>
      <c r="B146" s="23"/>
      <c r="C146" s="12"/>
      <c r="E146" s="12"/>
    </row>
    <row r="147" spans="1:5" x14ac:dyDescent="0.25">
      <c r="A147" s="15" t="s">
        <v>157</v>
      </c>
      <c r="B147" s="24"/>
      <c r="C147" s="20">
        <v>-957245</v>
      </c>
      <c r="E147" s="17">
        <v>0</v>
      </c>
    </row>
    <row r="148" spans="1:5" x14ac:dyDescent="0.25">
      <c r="A148" s="15" t="s">
        <v>158</v>
      </c>
      <c r="B148" s="23"/>
      <c r="C148" s="12"/>
      <c r="E148" s="12"/>
    </row>
    <row r="149" spans="1:5" x14ac:dyDescent="0.25">
      <c r="A149" s="15" t="s">
        <v>159</v>
      </c>
      <c r="B149" s="23"/>
      <c r="C149" s="12"/>
      <c r="E149" s="12"/>
    </row>
    <row r="150" spans="1:5" x14ac:dyDescent="0.25">
      <c r="A150" s="15" t="s">
        <v>15</v>
      </c>
      <c r="B150" s="25"/>
      <c r="C150" s="18">
        <v>13328116.000000002</v>
      </c>
      <c r="E150" s="18">
        <v>13328116.000000002</v>
      </c>
    </row>
    <row r="151" spans="1:5" x14ac:dyDescent="0.25">
      <c r="A151" s="15" t="s">
        <v>160</v>
      </c>
      <c r="B151" s="23"/>
      <c r="C151" s="12"/>
      <c r="E151" s="12"/>
    </row>
    <row r="152" spans="1:5" x14ac:dyDescent="0.25">
      <c r="A152" s="15" t="s">
        <v>17</v>
      </c>
      <c r="B152" s="25"/>
      <c r="C152" s="18">
        <v>1003817217.0000001</v>
      </c>
      <c r="E152" s="18">
        <v>1121095483.0000007</v>
      </c>
    </row>
    <row r="154" spans="1:5" x14ac:dyDescent="0.25">
      <c r="A154" s="15" t="s">
        <v>88</v>
      </c>
      <c r="B154" s="23"/>
      <c r="C154" s="12"/>
      <c r="E154" s="12"/>
    </row>
    <row r="155" spans="1:5" x14ac:dyDescent="0.25">
      <c r="A155" s="15" t="s">
        <v>88</v>
      </c>
      <c r="B155" s="23"/>
      <c r="C155" s="12"/>
      <c r="E155" s="12"/>
    </row>
    <row r="157" spans="1:5" x14ac:dyDescent="0.25">
      <c r="A157" s="15" t="s">
        <v>161</v>
      </c>
      <c r="B157" s="24"/>
      <c r="C157" s="17">
        <v>0</v>
      </c>
      <c r="E157" s="17">
        <v>0</v>
      </c>
    </row>
    <row r="158" spans="1:5" x14ac:dyDescent="0.25">
      <c r="A158" s="15" t="s">
        <v>162</v>
      </c>
      <c r="B158" s="26"/>
      <c r="C158" s="19">
        <v>0</v>
      </c>
      <c r="E158" s="19">
        <v>0</v>
      </c>
    </row>
    <row r="160" spans="1:5" x14ac:dyDescent="0.25">
      <c r="A160" s="15" t="s">
        <v>163</v>
      </c>
      <c r="B160" s="24"/>
      <c r="C160" s="17">
        <v>0</v>
      </c>
      <c r="E160" s="17">
        <v>0</v>
      </c>
    </row>
    <row r="161" spans="1:8" x14ac:dyDescent="0.25">
      <c r="A161" s="15" t="s">
        <v>164</v>
      </c>
      <c r="B161" s="26"/>
      <c r="C161" s="19">
        <v>0</v>
      </c>
      <c r="D161" s="12"/>
      <c r="E161" s="19">
        <v>0</v>
      </c>
      <c r="F161" s="12"/>
      <c r="G161" s="12"/>
      <c r="H161" s="12"/>
    </row>
    <row r="165" spans="1:8" x14ac:dyDescent="0.25">
      <c r="A165" s="15" t="s">
        <v>27</v>
      </c>
      <c r="B165" s="23"/>
      <c r="C165" s="12"/>
      <c r="D165" s="12"/>
      <c r="E165" s="12"/>
      <c r="F165" s="12"/>
      <c r="G165" s="12"/>
      <c r="H165" s="12"/>
    </row>
    <row r="166" spans="1:8" x14ac:dyDescent="0.25">
      <c r="A166" s="124"/>
      <c r="B166" s="124"/>
      <c r="C166" s="124"/>
      <c r="D166" s="124"/>
      <c r="E166" s="124"/>
      <c r="F166" s="124"/>
      <c r="G166" s="124"/>
      <c r="H166" s="124"/>
    </row>
    <row r="169" spans="1:8" x14ac:dyDescent="0.25">
      <c r="A169" s="16" t="s">
        <v>165</v>
      </c>
      <c r="B169" s="23"/>
      <c r="C169" s="12"/>
      <c r="D169" s="12"/>
      <c r="E169" s="12"/>
      <c r="F169" s="12"/>
      <c r="G169" s="12"/>
      <c r="H169" s="12"/>
    </row>
    <row r="170" spans="1:8" x14ac:dyDescent="0.25">
      <c r="A170" s="16" t="s">
        <v>29</v>
      </c>
      <c r="B170" s="23"/>
      <c r="C170" s="12"/>
      <c r="D170" s="12"/>
      <c r="E170" s="12"/>
      <c r="F170" s="12"/>
      <c r="G170" s="12"/>
      <c r="H170" s="12"/>
    </row>
  </sheetData>
  <mergeCells count="1">
    <mergeCell ref="A166:H16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CAF8D-2934-4088-803A-C6AE0B75F86B}">
  <dimension ref="A1:H48"/>
  <sheetViews>
    <sheetView workbookViewId="0">
      <selection activeCell="G9" sqref="G9"/>
    </sheetView>
  </sheetViews>
  <sheetFormatPr defaultRowHeight="15" x14ac:dyDescent="0.25"/>
  <cols>
    <col min="1" max="1" width="51.28515625" bestFit="1" customWidth="1"/>
    <col min="2" max="2" width="2.28515625" customWidth="1"/>
    <col min="3" max="3" width="9.85546875" bestFit="1" customWidth="1"/>
    <col min="4" max="4" width="3.7109375" customWidth="1"/>
    <col min="5" max="5" width="9.85546875" bestFit="1" customWidth="1"/>
  </cols>
  <sheetData>
    <row r="1" spans="1:5" ht="39" x14ac:dyDescent="0.25">
      <c r="A1" s="28" t="s">
        <v>0</v>
      </c>
      <c r="B1" s="36"/>
      <c r="C1" s="28" t="s">
        <v>2</v>
      </c>
      <c r="E1" s="118" t="s">
        <v>1</v>
      </c>
    </row>
    <row r="2" spans="1:5" x14ac:dyDescent="0.25">
      <c r="A2" s="29" t="s">
        <v>3</v>
      </c>
      <c r="B2" s="37"/>
      <c r="C2" s="29" t="s">
        <v>4</v>
      </c>
      <c r="E2" s="119" t="s">
        <v>4</v>
      </c>
    </row>
    <row r="3" spans="1:5" x14ac:dyDescent="0.25">
      <c r="A3" s="30" t="s">
        <v>166</v>
      </c>
      <c r="B3" s="38"/>
      <c r="C3" s="27"/>
      <c r="E3" s="27"/>
    </row>
    <row r="4" spans="1:5" x14ac:dyDescent="0.25">
      <c r="A4" s="30" t="s">
        <v>167</v>
      </c>
      <c r="B4" s="38"/>
      <c r="C4" s="27"/>
      <c r="E4" s="27"/>
    </row>
    <row r="5" spans="1:5" x14ac:dyDescent="0.25">
      <c r="A5" s="30" t="s">
        <v>168</v>
      </c>
      <c r="B5" s="38"/>
      <c r="C5" s="27"/>
      <c r="E5" s="27"/>
    </row>
    <row r="6" spans="1:5" x14ac:dyDescent="0.25">
      <c r="A6" s="30" t="s">
        <v>169</v>
      </c>
      <c r="B6" s="39"/>
      <c r="C6" s="32">
        <v>0</v>
      </c>
      <c r="E6" s="32">
        <v>0</v>
      </c>
    </row>
    <row r="7" spans="1:5" x14ac:dyDescent="0.25">
      <c r="A7" s="30" t="s">
        <v>170</v>
      </c>
      <c r="B7" s="39"/>
      <c r="C7" s="32">
        <v>0</v>
      </c>
      <c r="E7" s="32">
        <v>0</v>
      </c>
    </row>
    <row r="8" spans="1:5" x14ac:dyDescent="0.25">
      <c r="A8" s="30" t="s">
        <v>171</v>
      </c>
      <c r="B8" s="40"/>
      <c r="C8" s="33">
        <f>'[1]6.3 SCF'!$AB$10</f>
        <v>-2633899.75</v>
      </c>
      <c r="E8" s="33">
        <v>-4694278</v>
      </c>
    </row>
    <row r="9" spans="1:5" x14ac:dyDescent="0.25">
      <c r="A9" s="30" t="s">
        <v>172</v>
      </c>
      <c r="B9" s="39"/>
      <c r="C9" s="32">
        <f>'[1]6.3 SCF'!$AB$11+'[1]6.3 SCF'!$AB$8</f>
        <v>5503679.2999999998</v>
      </c>
      <c r="E9" s="32">
        <f>'[1]6.3 SCF'!$V$8+'[1]6.3 SCF'!$V$11</f>
        <v>4407227</v>
      </c>
    </row>
    <row r="10" spans="1:5" x14ac:dyDescent="0.25">
      <c r="A10" s="30" t="s">
        <v>15</v>
      </c>
      <c r="B10" s="41"/>
      <c r="C10" s="35">
        <v>-2687361</v>
      </c>
      <c r="E10" s="35">
        <f>SUM(E6:E9)</f>
        <v>-287051</v>
      </c>
    </row>
    <row r="11" spans="1:5" x14ac:dyDescent="0.25">
      <c r="A11" s="30" t="s">
        <v>173</v>
      </c>
      <c r="B11" s="38"/>
      <c r="C11" s="27"/>
      <c r="E11" s="27"/>
    </row>
    <row r="12" spans="1:5" x14ac:dyDescent="0.25">
      <c r="A12" s="30" t="s">
        <v>174</v>
      </c>
      <c r="B12" s="38"/>
      <c r="C12" s="27"/>
      <c r="E12" s="27"/>
    </row>
    <row r="13" spans="1:5" x14ac:dyDescent="0.25">
      <c r="A13" s="30" t="s">
        <v>175</v>
      </c>
      <c r="B13" s="39"/>
      <c r="C13" s="32">
        <v>0</v>
      </c>
      <c r="E13" s="32">
        <v>0</v>
      </c>
    </row>
    <row r="14" spans="1:5" x14ac:dyDescent="0.25">
      <c r="A14" s="30" t="s">
        <v>176</v>
      </c>
      <c r="B14" s="39"/>
      <c r="C14" s="32">
        <v>0</v>
      </c>
      <c r="E14" s="32">
        <v>0</v>
      </c>
    </row>
    <row r="15" spans="1:5" x14ac:dyDescent="0.25">
      <c r="A15" s="30" t="s">
        <v>177</v>
      </c>
      <c r="B15" s="39"/>
      <c r="C15" s="32">
        <v>0</v>
      </c>
      <c r="E15" s="32">
        <v>0</v>
      </c>
    </row>
    <row r="16" spans="1:5" x14ac:dyDescent="0.25">
      <c r="A16" s="30" t="s">
        <v>178</v>
      </c>
      <c r="B16" s="39"/>
      <c r="C16" s="32">
        <v>0</v>
      </c>
      <c r="E16" s="32">
        <v>0</v>
      </c>
    </row>
    <row r="17" spans="1:5" x14ac:dyDescent="0.25">
      <c r="A17" s="30" t="s">
        <v>9</v>
      </c>
      <c r="B17" s="42"/>
      <c r="C17" s="34">
        <v>0</v>
      </c>
      <c r="E17" s="34">
        <v>0</v>
      </c>
    </row>
    <row r="18" spans="1:5" x14ac:dyDescent="0.25">
      <c r="A18" s="30" t="s">
        <v>179</v>
      </c>
      <c r="B18" s="38"/>
      <c r="C18" s="27"/>
      <c r="E18" s="27"/>
    </row>
    <row r="19" spans="1:5" x14ac:dyDescent="0.25">
      <c r="A19" s="30" t="s">
        <v>180</v>
      </c>
      <c r="B19" s="39"/>
      <c r="C19" s="32">
        <v>0</v>
      </c>
      <c r="E19" s="32">
        <v>0</v>
      </c>
    </row>
    <row r="20" spans="1:5" x14ac:dyDescent="0.25">
      <c r="A20" s="30" t="s">
        <v>181</v>
      </c>
      <c r="B20" s="39"/>
      <c r="C20" s="32">
        <v>0</v>
      </c>
      <c r="E20" s="32">
        <v>0</v>
      </c>
    </row>
    <row r="21" spans="1:5" x14ac:dyDescent="0.25">
      <c r="A21" s="30" t="s">
        <v>9</v>
      </c>
      <c r="B21" s="42"/>
      <c r="C21" s="34">
        <v>0</v>
      </c>
      <c r="E21" s="34">
        <v>0</v>
      </c>
    </row>
    <row r="22" spans="1:5" x14ac:dyDescent="0.25">
      <c r="A22" s="30" t="s">
        <v>15</v>
      </c>
      <c r="B22" s="42"/>
      <c r="C22" s="34">
        <v>0</v>
      </c>
      <c r="E22" s="34">
        <v>0</v>
      </c>
    </row>
    <row r="23" spans="1:5" x14ac:dyDescent="0.25">
      <c r="A23" s="30" t="s">
        <v>182</v>
      </c>
      <c r="B23" s="38"/>
      <c r="C23" s="27"/>
      <c r="E23" s="27"/>
    </row>
    <row r="24" spans="1:5" x14ac:dyDescent="0.25">
      <c r="A24" s="30" t="s">
        <v>183</v>
      </c>
      <c r="B24" s="39"/>
      <c r="C24" s="32">
        <v>0</v>
      </c>
      <c r="E24" s="32">
        <v>0</v>
      </c>
    </row>
    <row r="25" spans="1:5" x14ac:dyDescent="0.25">
      <c r="A25" s="30" t="s">
        <v>184</v>
      </c>
      <c r="B25" s="39"/>
      <c r="C25" s="32">
        <v>0</v>
      </c>
      <c r="E25" s="32">
        <v>0</v>
      </c>
    </row>
    <row r="26" spans="1:5" x14ac:dyDescent="0.25">
      <c r="A26" s="30" t="s">
        <v>185</v>
      </c>
      <c r="B26" s="39"/>
      <c r="C26" s="32">
        <v>0</v>
      </c>
      <c r="E26" s="32">
        <v>0</v>
      </c>
    </row>
    <row r="27" spans="1:5" x14ac:dyDescent="0.25">
      <c r="A27" s="30" t="s">
        <v>186</v>
      </c>
      <c r="B27" s="39"/>
      <c r="C27" s="32">
        <v>0</v>
      </c>
      <c r="E27" s="32">
        <v>0</v>
      </c>
    </row>
    <row r="28" spans="1:5" x14ac:dyDescent="0.25">
      <c r="A28" s="30" t="s">
        <v>15</v>
      </c>
      <c r="B28" s="42"/>
      <c r="C28" s="34">
        <v>0</v>
      </c>
      <c r="E28" s="34">
        <v>0</v>
      </c>
    </row>
    <row r="29" spans="1:5" x14ac:dyDescent="0.25">
      <c r="A29" s="30" t="s">
        <v>187</v>
      </c>
      <c r="B29" s="38"/>
      <c r="C29" s="27"/>
      <c r="E29" s="27"/>
    </row>
    <row r="30" spans="1:5" x14ac:dyDescent="0.25">
      <c r="A30" s="30" t="s">
        <v>188</v>
      </c>
      <c r="B30" s="39"/>
      <c r="C30" s="32">
        <v>0</v>
      </c>
      <c r="E30" s="32">
        <v>0</v>
      </c>
    </row>
    <row r="31" spans="1:5" x14ac:dyDescent="0.25">
      <c r="A31" s="30" t="s">
        <v>45</v>
      </c>
      <c r="B31" s="39"/>
      <c r="C31" s="32">
        <v>0</v>
      </c>
      <c r="E31" s="32">
        <v>0</v>
      </c>
    </row>
    <row r="32" spans="1:5" x14ac:dyDescent="0.25">
      <c r="A32" s="30" t="s">
        <v>15</v>
      </c>
      <c r="B32" s="42"/>
      <c r="C32" s="34">
        <v>0</v>
      </c>
      <c r="E32" s="34">
        <v>0</v>
      </c>
    </row>
    <row r="33" spans="1:8" x14ac:dyDescent="0.25">
      <c r="A33" s="30" t="s">
        <v>17</v>
      </c>
      <c r="B33" s="41"/>
      <c r="C33" s="35">
        <v>-2687361</v>
      </c>
      <c r="D33" s="27"/>
      <c r="E33" s="35">
        <f>E10</f>
        <v>-287051</v>
      </c>
      <c r="F33" s="27"/>
      <c r="G33" s="27"/>
      <c r="H33" s="27"/>
    </row>
    <row r="35" spans="1:8" x14ac:dyDescent="0.25">
      <c r="A35" s="30" t="s">
        <v>189</v>
      </c>
      <c r="B35" s="39"/>
      <c r="C35" s="32">
        <v>15076381.959689584</v>
      </c>
      <c r="D35" s="27"/>
      <c r="E35" s="32">
        <v>15076381.995694233</v>
      </c>
      <c r="F35" s="27"/>
      <c r="G35" s="27"/>
      <c r="H35" s="27"/>
    </row>
    <row r="36" spans="1:8" x14ac:dyDescent="0.25">
      <c r="A36" s="30" t="s">
        <v>190</v>
      </c>
      <c r="B36" s="40"/>
      <c r="C36" s="33">
        <v>-2687361</v>
      </c>
      <c r="D36" s="27"/>
      <c r="E36" s="33">
        <f>E33</f>
        <v>-287051</v>
      </c>
      <c r="F36" s="27"/>
      <c r="G36" s="27"/>
      <c r="H36" s="27"/>
    </row>
    <row r="37" spans="1:8" x14ac:dyDescent="0.25">
      <c r="A37" s="30" t="s">
        <v>191</v>
      </c>
      <c r="B37" s="39"/>
      <c r="C37" s="32">
        <v>14669193</v>
      </c>
      <c r="D37" s="27"/>
      <c r="E37" s="32">
        <f>SUM(E35:E36)</f>
        <v>14789330.995694233</v>
      </c>
      <c r="F37" s="27"/>
      <c r="G37" s="27"/>
      <c r="H37" s="27"/>
    </row>
    <row r="39" spans="1:8" x14ac:dyDescent="0.25">
      <c r="A39" s="30" t="s">
        <v>192</v>
      </c>
      <c r="B39" s="39"/>
      <c r="C39" s="32">
        <v>0</v>
      </c>
      <c r="D39" s="27"/>
      <c r="E39" s="32">
        <v>0</v>
      </c>
      <c r="F39" s="27"/>
      <c r="G39" s="27"/>
      <c r="H39" s="27"/>
    </row>
    <row r="43" spans="1:8" x14ac:dyDescent="0.25">
      <c r="A43" s="30" t="s">
        <v>27</v>
      </c>
      <c r="B43" s="38"/>
      <c r="C43" s="27"/>
      <c r="D43" s="27"/>
      <c r="E43" s="27"/>
      <c r="F43" s="27"/>
      <c r="G43" s="27"/>
      <c r="H43" s="27"/>
    </row>
    <row r="44" spans="1:8" x14ac:dyDescent="0.25">
      <c r="A44" s="125"/>
      <c r="B44" s="125"/>
      <c r="C44" s="125"/>
      <c r="D44" s="125"/>
      <c r="E44" s="125"/>
      <c r="F44" s="125"/>
      <c r="G44" s="125"/>
      <c r="H44" s="125"/>
    </row>
    <row r="47" spans="1:8" x14ac:dyDescent="0.25">
      <c r="A47" s="31" t="s">
        <v>193</v>
      </c>
      <c r="B47" s="38"/>
      <c r="C47" s="27"/>
      <c r="D47" s="27"/>
      <c r="E47" s="27"/>
      <c r="F47" s="27"/>
      <c r="G47" s="27"/>
      <c r="H47" s="27"/>
    </row>
    <row r="48" spans="1:8" x14ac:dyDescent="0.25">
      <c r="A48" s="31" t="s">
        <v>29</v>
      </c>
      <c r="B48" s="38"/>
      <c r="C48" s="27"/>
      <c r="D48" s="27"/>
      <c r="E48" s="27"/>
      <c r="F48" s="27"/>
      <c r="G48" s="27"/>
      <c r="H48" s="27"/>
    </row>
  </sheetData>
  <mergeCells count="1">
    <mergeCell ref="A44:H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A1AC5-A633-43AD-A182-145E7798C935}">
  <dimension ref="A1:O33"/>
  <sheetViews>
    <sheetView workbookViewId="0">
      <selection activeCell="A31" sqref="A31"/>
    </sheetView>
  </sheetViews>
  <sheetFormatPr defaultRowHeight="15" x14ac:dyDescent="0.25"/>
  <cols>
    <col min="1" max="1" width="51.28515625" bestFit="1" customWidth="1"/>
    <col min="2" max="2" width="23.42578125" bestFit="1" customWidth="1"/>
    <col min="3" max="3" width="14.85546875" bestFit="1" customWidth="1"/>
    <col min="4" max="4" width="25.42578125" bestFit="1" customWidth="1"/>
    <col min="5" max="5" width="13.7109375" bestFit="1" customWidth="1"/>
    <col min="6" max="6" width="12.7109375" customWidth="1"/>
    <col min="7" max="7" width="19.5703125" bestFit="1" customWidth="1"/>
    <col min="8" max="8" width="11.28515625" bestFit="1" customWidth="1"/>
    <col min="9" max="9" width="12.28515625" bestFit="1" customWidth="1"/>
    <col min="10" max="10" width="12.7109375" bestFit="1" customWidth="1"/>
    <col min="11" max="11" width="15.7109375" bestFit="1" customWidth="1"/>
    <col min="12" max="12" width="13.140625" bestFit="1" customWidth="1"/>
    <col min="13" max="13" width="13.85546875" bestFit="1" customWidth="1"/>
    <col min="14" max="14" width="14.85546875" bestFit="1" customWidth="1"/>
    <col min="15" max="15" width="13.42578125" bestFit="1" customWidth="1"/>
  </cols>
  <sheetData>
    <row r="1" spans="1:15" s="58" customFormat="1" x14ac:dyDescent="0.25">
      <c r="B1" s="58" t="s">
        <v>218</v>
      </c>
      <c r="C1" s="58" t="s">
        <v>219</v>
      </c>
      <c r="D1" s="58" t="s">
        <v>220</v>
      </c>
      <c r="E1" s="58" t="s">
        <v>221</v>
      </c>
      <c r="F1" s="58" t="s">
        <v>228</v>
      </c>
      <c r="G1" s="58" t="s">
        <v>229</v>
      </c>
      <c r="H1" s="58" t="s">
        <v>223</v>
      </c>
      <c r="I1" s="58" t="s">
        <v>222</v>
      </c>
      <c r="J1" s="58" t="s">
        <v>224</v>
      </c>
      <c r="K1" s="58" t="s">
        <v>225</v>
      </c>
      <c r="L1" s="58" t="s">
        <v>226</v>
      </c>
      <c r="M1" s="58" t="s">
        <v>227</v>
      </c>
      <c r="N1" s="58" t="s">
        <v>230</v>
      </c>
      <c r="O1" s="58" t="s">
        <v>314</v>
      </c>
    </row>
    <row r="2" spans="1:15" x14ac:dyDescent="0.25">
      <c r="A2" s="44" t="s">
        <v>194</v>
      </c>
      <c r="B2" s="44" t="s">
        <v>4</v>
      </c>
      <c r="C2" s="50" t="s">
        <v>4</v>
      </c>
      <c r="D2" s="54" t="s">
        <v>4</v>
      </c>
      <c r="E2" s="54" t="s">
        <v>4</v>
      </c>
      <c r="F2" s="54" t="s">
        <v>4</v>
      </c>
      <c r="G2" s="54" t="s">
        <v>4</v>
      </c>
      <c r="H2" s="54" t="s">
        <v>4</v>
      </c>
      <c r="I2" s="54" t="s">
        <v>4</v>
      </c>
      <c r="J2" s="54" t="s">
        <v>4</v>
      </c>
      <c r="K2" s="54" t="s">
        <v>4</v>
      </c>
      <c r="L2" s="54" t="s">
        <v>4</v>
      </c>
      <c r="M2" s="54" t="s">
        <v>4</v>
      </c>
      <c r="N2" s="54" t="s">
        <v>4</v>
      </c>
      <c r="O2" s="54" t="s">
        <v>315</v>
      </c>
    </row>
    <row r="3" spans="1:15" x14ac:dyDescent="0.25">
      <c r="A3" s="45" t="s">
        <v>195</v>
      </c>
      <c r="B3" s="47"/>
      <c r="C3" s="51"/>
      <c r="D3" s="55"/>
      <c r="E3" s="55"/>
    </row>
    <row r="4" spans="1:15" x14ac:dyDescent="0.25">
      <c r="A4" s="45" t="s">
        <v>196</v>
      </c>
      <c r="B4" s="48">
        <v>309582255</v>
      </c>
      <c r="C4" s="51"/>
      <c r="D4" s="56">
        <v>180216844</v>
      </c>
      <c r="E4" s="56"/>
      <c r="G4" s="57">
        <v>1649282</v>
      </c>
      <c r="N4" s="57">
        <v>491448381</v>
      </c>
      <c r="O4" s="57">
        <v>0</v>
      </c>
    </row>
    <row r="5" spans="1:15" x14ac:dyDescent="0.25">
      <c r="A5" s="45" t="s">
        <v>197</v>
      </c>
      <c r="B5" s="47"/>
      <c r="C5" s="51"/>
      <c r="D5" s="55"/>
      <c r="E5" s="56">
        <v>4928537</v>
      </c>
      <c r="F5" s="57">
        <v>1061447</v>
      </c>
      <c r="H5" s="121"/>
      <c r="I5" s="121"/>
      <c r="M5" s="57">
        <v>7258700</v>
      </c>
      <c r="N5" s="57">
        <v>14274657</v>
      </c>
      <c r="O5" s="57">
        <v>0</v>
      </c>
    </row>
    <row r="6" spans="1:15" x14ac:dyDescent="0.25">
      <c r="A6" s="45" t="s">
        <v>198</v>
      </c>
      <c r="B6" s="47"/>
      <c r="C6" s="51"/>
      <c r="D6" s="55"/>
      <c r="E6" s="56">
        <v>857704</v>
      </c>
      <c r="F6" s="57">
        <v>938553</v>
      </c>
      <c r="M6" s="57">
        <v>550736</v>
      </c>
      <c r="N6" s="57">
        <v>2346993</v>
      </c>
      <c r="O6" s="57">
        <v>0</v>
      </c>
    </row>
    <row r="7" spans="1:15" x14ac:dyDescent="0.25">
      <c r="A7" s="45" t="s">
        <v>199</v>
      </c>
      <c r="B7" s="47"/>
      <c r="C7" s="51"/>
      <c r="D7" s="55"/>
      <c r="E7" s="55"/>
      <c r="M7" s="57">
        <v>61022</v>
      </c>
      <c r="N7" s="57">
        <v>61022</v>
      </c>
      <c r="O7" s="57">
        <v>0</v>
      </c>
    </row>
    <row r="8" spans="1:15" x14ac:dyDescent="0.25">
      <c r="A8" s="45" t="s">
        <v>200</v>
      </c>
      <c r="B8" s="47"/>
      <c r="C8" s="51"/>
      <c r="D8" s="55"/>
      <c r="E8" s="55"/>
      <c r="M8" s="57">
        <v>399000</v>
      </c>
      <c r="N8" s="57">
        <v>399000</v>
      </c>
      <c r="O8" s="57">
        <v>0</v>
      </c>
    </row>
    <row r="9" spans="1:15" x14ac:dyDescent="0.25">
      <c r="A9" s="45" t="s">
        <v>201</v>
      </c>
      <c r="B9" s="47"/>
      <c r="C9" s="51"/>
      <c r="D9" s="55"/>
      <c r="E9" s="55"/>
      <c r="O9" s="57">
        <v>0</v>
      </c>
    </row>
    <row r="10" spans="1:15" x14ac:dyDescent="0.25">
      <c r="A10" s="45" t="s">
        <v>202</v>
      </c>
      <c r="B10" s="47"/>
      <c r="C10" s="52">
        <v>2223276</v>
      </c>
      <c r="D10" s="55"/>
      <c r="E10" s="55"/>
      <c r="N10" s="57">
        <v>2223276</v>
      </c>
      <c r="O10" s="57">
        <v>0</v>
      </c>
    </row>
    <row r="11" spans="1:15" x14ac:dyDescent="0.25">
      <c r="A11" s="45" t="s">
        <v>203</v>
      </c>
      <c r="B11" s="47"/>
      <c r="C11" s="52">
        <v>3029537</v>
      </c>
      <c r="D11" s="55"/>
      <c r="E11" s="55"/>
      <c r="N11" s="57">
        <v>3029537</v>
      </c>
      <c r="O11" s="57">
        <v>0</v>
      </c>
    </row>
    <row r="12" spans="1:15" x14ac:dyDescent="0.25">
      <c r="A12" s="45" t="s">
        <v>204</v>
      </c>
      <c r="B12" s="47"/>
      <c r="C12" s="51"/>
      <c r="D12" s="55"/>
      <c r="E12" s="55"/>
      <c r="K12">
        <v>0</v>
      </c>
      <c r="N12">
        <v>0</v>
      </c>
      <c r="O12" s="57">
        <v>0</v>
      </c>
    </row>
    <row r="13" spans="1:15" x14ac:dyDescent="0.25">
      <c r="A13" s="45" t="s">
        <v>205</v>
      </c>
      <c r="B13" s="47"/>
      <c r="C13" s="51"/>
      <c r="D13" s="55"/>
      <c r="E13" s="55"/>
      <c r="O13" s="57">
        <v>0</v>
      </c>
    </row>
    <row r="14" spans="1:15" x14ac:dyDescent="0.25">
      <c r="A14" s="45" t="s">
        <v>206</v>
      </c>
      <c r="B14" s="47"/>
      <c r="C14" s="51"/>
      <c r="D14" s="55"/>
      <c r="E14" s="55"/>
      <c r="O14" s="57">
        <v>0</v>
      </c>
    </row>
    <row r="15" spans="1:15" x14ac:dyDescent="0.25">
      <c r="A15" s="45" t="s">
        <v>207</v>
      </c>
      <c r="B15" s="47"/>
      <c r="C15" s="52">
        <v>4701668</v>
      </c>
      <c r="D15" s="55"/>
      <c r="E15" s="55"/>
      <c r="N15" s="57">
        <v>4701668</v>
      </c>
      <c r="O15" s="57">
        <v>0</v>
      </c>
    </row>
    <row r="16" spans="1:15" x14ac:dyDescent="0.25">
      <c r="A16" s="45" t="s">
        <v>208</v>
      </c>
      <c r="B16" s="47"/>
      <c r="C16" s="51"/>
      <c r="D16" s="55"/>
      <c r="E16" s="55"/>
      <c r="K16" s="103">
        <v>2050141</v>
      </c>
      <c r="M16" s="57">
        <v>58262</v>
      </c>
      <c r="N16" s="57">
        <v>2108403</v>
      </c>
      <c r="O16" s="57">
        <v>0</v>
      </c>
    </row>
    <row r="17" spans="1:15" x14ac:dyDescent="0.25">
      <c r="A17" s="45" t="s">
        <v>209</v>
      </c>
      <c r="B17" s="47"/>
      <c r="C17" s="51"/>
      <c r="D17" s="55"/>
      <c r="E17" s="55"/>
      <c r="K17" s="57">
        <v>150061</v>
      </c>
      <c r="M17" s="57">
        <v>49939</v>
      </c>
      <c r="N17" s="57">
        <v>200000</v>
      </c>
      <c r="O17" s="57">
        <v>0</v>
      </c>
    </row>
    <row r="18" spans="1:15" x14ac:dyDescent="0.25">
      <c r="A18" s="45" t="s">
        <v>210</v>
      </c>
      <c r="B18" s="47"/>
      <c r="C18" s="51"/>
      <c r="D18" s="55"/>
      <c r="E18" s="55"/>
      <c r="O18" s="57">
        <v>0</v>
      </c>
    </row>
    <row r="19" spans="1:15" x14ac:dyDescent="0.25">
      <c r="A19" s="45" t="s">
        <v>211</v>
      </c>
      <c r="B19" s="47"/>
      <c r="C19" s="51"/>
      <c r="D19" s="55"/>
      <c r="E19" s="55"/>
      <c r="M19" s="57">
        <v>250000</v>
      </c>
      <c r="N19" s="57">
        <v>250000</v>
      </c>
      <c r="O19" s="57">
        <v>0</v>
      </c>
    </row>
    <row r="20" spans="1:15" x14ac:dyDescent="0.25">
      <c r="A20" s="45" t="s">
        <v>212</v>
      </c>
      <c r="B20" s="47"/>
      <c r="C20" s="51"/>
      <c r="D20" s="55"/>
      <c r="E20" s="55"/>
      <c r="O20" s="57">
        <v>0</v>
      </c>
    </row>
    <row r="21" spans="1:15" x14ac:dyDescent="0.25">
      <c r="A21" s="45" t="s">
        <v>213</v>
      </c>
      <c r="B21" s="47"/>
      <c r="C21" s="51"/>
      <c r="D21" s="55"/>
      <c r="E21" s="55"/>
      <c r="J21" s="57">
        <v>1009293</v>
      </c>
      <c r="L21" s="57">
        <v>2976634</v>
      </c>
      <c r="M21" s="57">
        <v>3248483</v>
      </c>
      <c r="N21" s="57">
        <v>7234410</v>
      </c>
      <c r="O21" s="57">
        <v>0</v>
      </c>
    </row>
    <row r="22" spans="1:15" x14ac:dyDescent="0.25">
      <c r="A22" s="45" t="s">
        <v>214</v>
      </c>
      <c r="B22" s="47"/>
      <c r="C22" s="51"/>
      <c r="D22" s="55"/>
      <c r="E22" s="55"/>
      <c r="M22" s="57">
        <v>4327955</v>
      </c>
      <c r="N22" s="57">
        <v>4327955</v>
      </c>
      <c r="O22" s="57">
        <v>0</v>
      </c>
    </row>
    <row r="23" spans="1:15" x14ac:dyDescent="0.25">
      <c r="A23" s="45" t="s">
        <v>215</v>
      </c>
      <c r="B23" s="47"/>
      <c r="C23" s="51"/>
      <c r="D23" s="55"/>
      <c r="E23" s="55"/>
      <c r="M23" s="57">
        <v>494951</v>
      </c>
      <c r="N23" s="57">
        <v>494951</v>
      </c>
      <c r="O23" s="57">
        <v>0</v>
      </c>
    </row>
    <row r="24" spans="1:15" x14ac:dyDescent="0.25">
      <c r="A24" s="45" t="s">
        <v>216</v>
      </c>
      <c r="B24" s="47"/>
      <c r="C24" s="51"/>
      <c r="D24" s="55"/>
      <c r="E24" s="55"/>
      <c r="M24" s="57">
        <v>1270799</v>
      </c>
      <c r="N24" s="57">
        <v>1270799</v>
      </c>
      <c r="O24" s="57">
        <v>0</v>
      </c>
    </row>
    <row r="25" spans="1:15" ht="15.75" thickBot="1" x14ac:dyDescent="0.3">
      <c r="B25" s="101">
        <v>309582255</v>
      </c>
      <c r="C25" s="101">
        <v>9954481</v>
      </c>
      <c r="D25" s="101">
        <v>180216844</v>
      </c>
      <c r="E25" s="101">
        <v>5786241</v>
      </c>
      <c r="F25" s="101">
        <v>2000000</v>
      </c>
      <c r="G25" s="101">
        <v>1649282</v>
      </c>
      <c r="H25" s="122"/>
      <c r="I25" s="122"/>
      <c r="J25" s="101">
        <v>1009293</v>
      </c>
      <c r="K25" s="101">
        <v>2200202</v>
      </c>
      <c r="L25" s="101">
        <v>2976634</v>
      </c>
      <c r="M25" s="101">
        <v>17969847</v>
      </c>
      <c r="N25" s="101">
        <v>534371052</v>
      </c>
      <c r="O25" s="57">
        <v>0</v>
      </c>
    </row>
    <row r="26" spans="1:15" ht="15.75" thickTop="1" x14ac:dyDescent="0.25"/>
    <row r="28" spans="1:15" x14ac:dyDescent="0.25">
      <c r="A28" s="45" t="s">
        <v>27</v>
      </c>
      <c r="B28" s="43"/>
      <c r="C28" s="49"/>
      <c r="D28" s="53"/>
      <c r="E28" s="53"/>
    </row>
    <row r="29" spans="1:15" x14ac:dyDescent="0.25">
      <c r="A29" s="43"/>
      <c r="B29" s="43"/>
      <c r="C29" s="49"/>
      <c r="D29" s="53"/>
      <c r="E29" s="53"/>
    </row>
    <row r="32" spans="1:15" x14ac:dyDescent="0.25">
      <c r="A32" s="46" t="s">
        <v>217</v>
      </c>
      <c r="B32" s="43"/>
      <c r="C32" s="49"/>
      <c r="D32" s="53"/>
      <c r="E32" s="53"/>
    </row>
    <row r="33" spans="1:5" x14ac:dyDescent="0.25">
      <c r="A33" s="46" t="s">
        <v>29</v>
      </c>
      <c r="B33" s="43"/>
      <c r="C33" s="49"/>
      <c r="D33" s="53"/>
      <c r="E33" s="5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0723E-23B4-4AD3-87C1-FC733D337EED}">
  <dimension ref="A1:H24"/>
  <sheetViews>
    <sheetView workbookViewId="0">
      <selection activeCell="B14" sqref="B14"/>
    </sheetView>
  </sheetViews>
  <sheetFormatPr defaultColWidth="8.85546875" defaultRowHeight="15" x14ac:dyDescent="0.25"/>
  <cols>
    <col min="1" max="1" width="19" style="12" customWidth="1"/>
    <col min="2" max="2" width="9" style="12" customWidth="1"/>
    <col min="3" max="16384" width="8.85546875" style="12"/>
  </cols>
  <sheetData>
    <row r="1" spans="1:2" x14ac:dyDescent="0.25">
      <c r="A1" s="64" t="s">
        <v>194</v>
      </c>
      <c r="B1" s="64" t="s">
        <v>4</v>
      </c>
    </row>
    <row r="2" spans="1:2" x14ac:dyDescent="0.25">
      <c r="A2" s="60" t="s">
        <v>244</v>
      </c>
      <c r="B2" s="61">
        <v>3.2</v>
      </c>
    </row>
    <row r="3" spans="1:2" x14ac:dyDescent="0.25">
      <c r="A3" s="60" t="s">
        <v>243</v>
      </c>
      <c r="B3" s="61">
        <v>12.6</v>
      </c>
    </row>
    <row r="4" spans="1:2" x14ac:dyDescent="0.25">
      <c r="A4" s="60" t="s">
        <v>242</v>
      </c>
      <c r="B4" s="61">
        <v>4.9000000000000004</v>
      </c>
    </row>
    <row r="5" spans="1:2" x14ac:dyDescent="0.25">
      <c r="A5" s="60" t="s">
        <v>241</v>
      </c>
      <c r="B5" s="61">
        <v>3</v>
      </c>
    </row>
    <row r="6" spans="1:2" x14ac:dyDescent="0.25">
      <c r="A6" s="60" t="s">
        <v>240</v>
      </c>
      <c r="B6" s="61">
        <v>6.1</v>
      </c>
    </row>
    <row r="7" spans="1:2" x14ac:dyDescent="0.25">
      <c r="A7" s="60" t="s">
        <v>239</v>
      </c>
      <c r="B7" s="61">
        <v>4</v>
      </c>
    </row>
    <row r="8" spans="1:2" x14ac:dyDescent="0.25">
      <c r="A8" s="60" t="s">
        <v>238</v>
      </c>
      <c r="B8" s="61"/>
    </row>
    <row r="9" spans="1:2" x14ac:dyDescent="0.25">
      <c r="A9" s="60" t="s">
        <v>237</v>
      </c>
      <c r="B9" s="61">
        <v>6.9</v>
      </c>
    </row>
    <row r="10" spans="1:2" x14ac:dyDescent="0.25">
      <c r="A10" s="60" t="s">
        <v>236</v>
      </c>
      <c r="B10" s="61">
        <v>2.8</v>
      </c>
    </row>
    <row r="11" spans="1:2" x14ac:dyDescent="0.25">
      <c r="A11" s="60" t="s">
        <v>235</v>
      </c>
      <c r="B11" s="61">
        <v>0</v>
      </c>
    </row>
    <row r="12" spans="1:2" x14ac:dyDescent="0.25">
      <c r="A12" s="60" t="s">
        <v>234</v>
      </c>
      <c r="B12" s="63"/>
    </row>
    <row r="13" spans="1:2" x14ac:dyDescent="0.25">
      <c r="A13" s="60" t="s">
        <v>233</v>
      </c>
      <c r="B13" s="61">
        <v>0</v>
      </c>
    </row>
    <row r="14" spans="1:2" x14ac:dyDescent="0.25">
      <c r="A14" s="60" t="s">
        <v>17</v>
      </c>
      <c r="B14" s="62">
        <v>9.6999999999999993</v>
      </c>
    </row>
    <row r="15" spans="1:2" x14ac:dyDescent="0.25">
      <c r="A15" s="60" t="s">
        <v>232</v>
      </c>
      <c r="B15" s="61">
        <v>43.5</v>
      </c>
    </row>
    <row r="19" spans="1:8" x14ac:dyDescent="0.25">
      <c r="A19" s="60" t="s">
        <v>27</v>
      </c>
    </row>
    <row r="20" spans="1:8" x14ac:dyDescent="0.25">
      <c r="A20" s="124"/>
      <c r="B20" s="124"/>
      <c r="C20" s="124"/>
      <c r="D20" s="124"/>
      <c r="E20" s="124"/>
      <c r="F20" s="124"/>
      <c r="G20" s="124"/>
      <c r="H20" s="124"/>
    </row>
    <row r="23" spans="1:8" x14ac:dyDescent="0.25">
      <c r="A23" s="59" t="s">
        <v>231</v>
      </c>
    </row>
    <row r="24" spans="1:8" x14ac:dyDescent="0.25">
      <c r="A24" s="59" t="s">
        <v>29</v>
      </c>
    </row>
  </sheetData>
  <mergeCells count="1">
    <mergeCell ref="A20:H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C80B6-4E19-4537-8A67-369733EB9C40}">
  <dimension ref="A1:H24"/>
  <sheetViews>
    <sheetView workbookViewId="0">
      <selection activeCell="B15" sqref="B15"/>
    </sheetView>
  </sheetViews>
  <sheetFormatPr defaultColWidth="8.85546875" defaultRowHeight="15" x14ac:dyDescent="0.25"/>
  <cols>
    <col min="1" max="1" width="19" style="12" customWidth="1"/>
    <col min="2" max="2" width="11.42578125" style="12" bestFit="1" customWidth="1"/>
    <col min="3" max="16384" width="8.85546875" style="12"/>
  </cols>
  <sheetData>
    <row r="1" spans="1:2" x14ac:dyDescent="0.25">
      <c r="A1" s="64" t="s">
        <v>194</v>
      </c>
      <c r="B1" s="64" t="s">
        <v>4</v>
      </c>
    </row>
    <row r="2" spans="1:2" x14ac:dyDescent="0.25">
      <c r="A2" s="60" t="s">
        <v>244</v>
      </c>
      <c r="B2" s="61">
        <v>371401</v>
      </c>
    </row>
    <row r="3" spans="1:2" x14ac:dyDescent="0.25">
      <c r="A3" s="60" t="s">
        <v>243</v>
      </c>
      <c r="B3" s="61">
        <v>1682804</v>
      </c>
    </row>
    <row r="4" spans="1:2" x14ac:dyDescent="0.25">
      <c r="A4" s="60" t="s">
        <v>242</v>
      </c>
      <c r="B4" s="61">
        <v>659396</v>
      </c>
    </row>
    <row r="5" spans="1:2" x14ac:dyDescent="0.25">
      <c r="A5" s="60" t="s">
        <v>241</v>
      </c>
      <c r="B5" s="61">
        <v>376039</v>
      </c>
    </row>
    <row r="6" spans="1:2" x14ac:dyDescent="0.25">
      <c r="A6" s="60" t="s">
        <v>240</v>
      </c>
      <c r="B6" s="61">
        <v>2130999</v>
      </c>
    </row>
    <row r="7" spans="1:2" x14ac:dyDescent="0.25">
      <c r="A7" s="60" t="s">
        <v>239</v>
      </c>
      <c r="B7" s="61">
        <v>644143</v>
      </c>
    </row>
    <row r="8" spans="1:2" x14ac:dyDescent="0.25">
      <c r="A8" s="60" t="s">
        <v>238</v>
      </c>
      <c r="B8" s="61"/>
    </row>
    <row r="9" spans="1:2" x14ac:dyDescent="0.25">
      <c r="A9" s="60" t="s">
        <v>237</v>
      </c>
      <c r="B9" s="61">
        <v>905965</v>
      </c>
    </row>
    <row r="10" spans="1:2" x14ac:dyDescent="0.25">
      <c r="A10" s="60" t="s">
        <v>236</v>
      </c>
      <c r="B10" s="61">
        <v>407432</v>
      </c>
    </row>
    <row r="11" spans="1:2" x14ac:dyDescent="0.25">
      <c r="A11" s="60" t="s">
        <v>235</v>
      </c>
      <c r="B11" s="61">
        <v>0</v>
      </c>
    </row>
    <row r="12" spans="1:2" x14ac:dyDescent="0.25">
      <c r="A12" s="60" t="s">
        <v>234</v>
      </c>
      <c r="B12" s="61">
        <v>0</v>
      </c>
    </row>
    <row r="13" spans="1:2" x14ac:dyDescent="0.25">
      <c r="A13" s="60" t="s">
        <v>233</v>
      </c>
      <c r="B13" s="61">
        <v>0</v>
      </c>
    </row>
    <row r="14" spans="1:2" x14ac:dyDescent="0.25">
      <c r="A14" s="60" t="s">
        <v>17</v>
      </c>
      <c r="B14" s="62">
        <v>1313397</v>
      </c>
    </row>
    <row r="15" spans="1:2" x14ac:dyDescent="0.25">
      <c r="A15" s="60" t="s">
        <v>232</v>
      </c>
      <c r="B15" s="61">
        <v>7178179</v>
      </c>
    </row>
    <row r="19" spans="1:8" x14ac:dyDescent="0.25">
      <c r="A19" s="60" t="s">
        <v>27</v>
      </c>
    </row>
    <row r="20" spans="1:8" x14ac:dyDescent="0.25">
      <c r="A20" s="124"/>
      <c r="B20" s="124"/>
      <c r="C20" s="124"/>
      <c r="D20" s="124"/>
      <c r="E20" s="124"/>
      <c r="F20" s="124"/>
      <c r="G20" s="124"/>
      <c r="H20" s="124"/>
    </row>
    <row r="23" spans="1:8" x14ac:dyDescent="0.25">
      <c r="A23" s="59" t="s">
        <v>245</v>
      </c>
    </row>
    <row r="24" spans="1:8" x14ac:dyDescent="0.25">
      <c r="A24" s="59" t="s">
        <v>29</v>
      </c>
    </row>
  </sheetData>
  <mergeCells count="1">
    <mergeCell ref="A20:H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3BCCB-CF3F-409B-81F3-F3554FC5F044}">
  <dimension ref="A1:Q4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6" sqref="D36"/>
    </sheetView>
  </sheetViews>
  <sheetFormatPr defaultRowHeight="15" x14ac:dyDescent="0.25"/>
  <cols>
    <col min="1" max="1" width="51.28515625" bestFit="1" customWidth="1"/>
    <col min="2" max="3" width="13.85546875" bestFit="1" customWidth="1"/>
    <col min="4" max="4" width="12.42578125" bestFit="1" customWidth="1"/>
    <col min="5" max="5" width="14.85546875" bestFit="1" customWidth="1"/>
    <col min="6" max="6" width="11.7109375" bestFit="1" customWidth="1"/>
    <col min="7" max="7" width="13.5703125" bestFit="1" customWidth="1"/>
    <col min="8" max="8" width="12.7109375" bestFit="1" customWidth="1"/>
    <col min="9" max="9" width="12.42578125" bestFit="1" customWidth="1"/>
    <col min="10" max="10" width="12.7109375" bestFit="1" customWidth="1"/>
    <col min="11" max="11" width="13.5703125" bestFit="1" customWidth="1"/>
    <col min="12" max="12" width="12.7109375" bestFit="1" customWidth="1"/>
    <col min="13" max="13" width="12.42578125" bestFit="1" customWidth="1"/>
    <col min="14" max="14" width="12.7109375" bestFit="1" customWidth="1"/>
    <col min="15" max="15" width="12.42578125" bestFit="1" customWidth="1"/>
    <col min="16" max="16" width="15" bestFit="1" customWidth="1"/>
  </cols>
  <sheetData>
    <row r="1" spans="1:16" x14ac:dyDescent="0.25">
      <c r="B1" t="s">
        <v>300</v>
      </c>
      <c r="C1" t="s">
        <v>301</v>
      </c>
      <c r="D1" t="s">
        <v>302</v>
      </c>
      <c r="E1" t="s">
        <v>303</v>
      </c>
      <c r="F1" t="s">
        <v>304</v>
      </c>
      <c r="G1" t="s">
        <v>305</v>
      </c>
      <c r="H1" t="s">
        <v>306</v>
      </c>
      <c r="I1" t="s">
        <v>307</v>
      </c>
      <c r="J1" t="s">
        <v>308</v>
      </c>
      <c r="K1" t="s">
        <v>309</v>
      </c>
      <c r="L1" t="s">
        <v>310</v>
      </c>
      <c r="M1" t="s">
        <v>311</v>
      </c>
      <c r="N1" t="s">
        <v>312</v>
      </c>
      <c r="O1" t="s">
        <v>313</v>
      </c>
      <c r="P1" t="s">
        <v>230</v>
      </c>
    </row>
    <row r="2" spans="1:16" x14ac:dyDescent="0.25">
      <c r="A2" t="s">
        <v>194</v>
      </c>
      <c r="B2" s="93" t="s">
        <v>4</v>
      </c>
      <c r="C2" s="93" t="s">
        <v>4</v>
      </c>
      <c r="D2" s="93" t="s">
        <v>4</v>
      </c>
      <c r="E2" s="93" t="s">
        <v>4</v>
      </c>
      <c r="F2" s="93" t="s">
        <v>4</v>
      </c>
      <c r="G2" s="95" t="s">
        <v>4</v>
      </c>
      <c r="H2" s="93" t="s">
        <v>4</v>
      </c>
      <c r="I2" s="93" t="s">
        <v>4</v>
      </c>
      <c r="J2" s="93" t="s">
        <v>4</v>
      </c>
      <c r="K2" s="93" t="s">
        <v>4</v>
      </c>
      <c r="L2" s="93" t="s">
        <v>4</v>
      </c>
      <c r="M2" s="93" t="s">
        <v>4</v>
      </c>
      <c r="N2" s="93" t="s">
        <v>4</v>
      </c>
      <c r="O2" s="93" t="s">
        <v>4</v>
      </c>
      <c r="P2" s="93" t="s">
        <v>4</v>
      </c>
    </row>
    <row r="3" spans="1:16" x14ac:dyDescent="0.25">
      <c r="A3" t="s">
        <v>283</v>
      </c>
      <c r="B3" s="104"/>
      <c r="C3" s="104"/>
      <c r="D3" s="105"/>
      <c r="E3" s="104"/>
      <c r="F3" s="104"/>
      <c r="G3" s="105"/>
      <c r="H3" s="104"/>
      <c r="I3" s="105"/>
      <c r="J3" s="104"/>
      <c r="K3" s="105"/>
      <c r="L3" s="104"/>
      <c r="M3" s="105"/>
      <c r="N3" s="104"/>
      <c r="O3" s="104"/>
      <c r="P3" s="104"/>
    </row>
    <row r="4" spans="1:16" x14ac:dyDescent="0.25">
      <c r="A4" t="s">
        <v>284</v>
      </c>
      <c r="B4" s="104">
        <v>19527074</v>
      </c>
      <c r="C4" s="104">
        <v>48843106</v>
      </c>
      <c r="D4" s="105">
        <v>9737962</v>
      </c>
      <c r="E4" s="104">
        <v>148200761</v>
      </c>
      <c r="F4" s="104"/>
      <c r="G4" s="105">
        <v>15265222.000000002</v>
      </c>
      <c r="H4" s="104"/>
      <c r="I4" s="105"/>
      <c r="J4" s="104"/>
      <c r="K4" s="105">
        <v>35776248.999999993</v>
      </c>
      <c r="L4" s="104"/>
      <c r="M4" s="105">
        <v>7801278.9999999991</v>
      </c>
      <c r="N4" s="104"/>
      <c r="O4" s="105"/>
      <c r="P4" s="104">
        <v>285151653</v>
      </c>
    </row>
    <row r="5" spans="1:16" x14ac:dyDescent="0.25">
      <c r="A5" t="s">
        <v>285</v>
      </c>
      <c r="B5" s="104">
        <v>180897</v>
      </c>
      <c r="C5" s="104">
        <v>356082</v>
      </c>
      <c r="D5" s="105">
        <v>96798</v>
      </c>
      <c r="E5" s="104">
        <v>415497</v>
      </c>
      <c r="F5" s="104"/>
      <c r="G5" s="105">
        <v>91545</v>
      </c>
      <c r="H5" s="104"/>
      <c r="I5" s="105"/>
      <c r="J5" s="104"/>
      <c r="K5" s="105">
        <v>0</v>
      </c>
      <c r="L5" s="104"/>
      <c r="M5" s="105">
        <v>0</v>
      </c>
      <c r="N5" s="104">
        <v>93432</v>
      </c>
      <c r="O5" s="105">
        <v>78438</v>
      </c>
      <c r="P5" s="104">
        <v>1312689</v>
      </c>
    </row>
    <row r="6" spans="1:16" x14ac:dyDescent="0.25">
      <c r="A6" t="s">
        <v>286</v>
      </c>
      <c r="B6" s="106">
        <v>0</v>
      </c>
      <c r="C6" s="106">
        <v>0</v>
      </c>
      <c r="D6" s="107">
        <v>0</v>
      </c>
      <c r="E6" s="106">
        <v>0</v>
      </c>
      <c r="F6" s="106"/>
      <c r="G6" s="107">
        <v>0</v>
      </c>
      <c r="H6" s="106"/>
      <c r="I6" s="107"/>
      <c r="J6" s="106"/>
      <c r="K6" s="107">
        <v>0</v>
      </c>
      <c r="L6" s="106"/>
      <c r="M6" s="107">
        <v>0</v>
      </c>
      <c r="N6" s="106">
        <v>0</v>
      </c>
      <c r="O6" s="107">
        <v>0</v>
      </c>
      <c r="P6" s="104">
        <v>0</v>
      </c>
    </row>
    <row r="7" spans="1:16" x14ac:dyDescent="0.25">
      <c r="A7" t="s">
        <v>287</v>
      </c>
      <c r="B7" s="104">
        <v>176123</v>
      </c>
      <c r="C7" s="104">
        <v>329390</v>
      </c>
      <c r="D7" s="105">
        <v>158954</v>
      </c>
      <c r="E7" s="104">
        <v>838485</v>
      </c>
      <c r="F7" s="104"/>
      <c r="G7" s="105">
        <v>181624</v>
      </c>
      <c r="H7" s="104">
        <v>0</v>
      </c>
      <c r="I7" s="105">
        <v>158205</v>
      </c>
      <c r="J7" s="104"/>
      <c r="K7" s="105">
        <v>341833</v>
      </c>
      <c r="L7" s="104"/>
      <c r="M7" s="105">
        <v>207212</v>
      </c>
      <c r="N7" s="104">
        <v>160948</v>
      </c>
      <c r="O7" s="105">
        <v>146917</v>
      </c>
      <c r="P7" s="104">
        <v>2699691</v>
      </c>
    </row>
    <row r="8" spans="1:16" x14ac:dyDescent="0.25">
      <c r="A8" t="s">
        <v>288</v>
      </c>
      <c r="B8" s="104">
        <v>0</v>
      </c>
      <c r="C8" s="104">
        <v>213738</v>
      </c>
      <c r="D8" s="105">
        <v>57792</v>
      </c>
      <c r="E8" s="104">
        <v>297903</v>
      </c>
      <c r="F8" s="104"/>
      <c r="G8" s="105">
        <v>63078</v>
      </c>
      <c r="H8" s="104">
        <v>0</v>
      </c>
      <c r="I8" s="105">
        <v>108804</v>
      </c>
      <c r="J8" s="104"/>
      <c r="K8" s="105">
        <v>0</v>
      </c>
      <c r="L8" s="104"/>
      <c r="M8" s="105">
        <v>0</v>
      </c>
      <c r="N8" s="104">
        <v>59367</v>
      </c>
      <c r="O8" s="105">
        <v>49490</v>
      </c>
      <c r="P8" s="104">
        <v>850172</v>
      </c>
    </row>
    <row r="9" spans="1:16" x14ac:dyDescent="0.25">
      <c r="A9" t="s">
        <v>289</v>
      </c>
      <c r="B9" s="104"/>
      <c r="C9" s="104"/>
      <c r="D9" s="105"/>
      <c r="E9" s="104"/>
      <c r="F9" s="104"/>
      <c r="G9" s="105"/>
      <c r="H9" s="104"/>
      <c r="I9" s="105"/>
      <c r="J9" s="104"/>
      <c r="K9" s="105"/>
      <c r="L9" s="104"/>
      <c r="M9" s="105"/>
      <c r="N9" s="104"/>
      <c r="O9" s="105"/>
      <c r="P9" s="104"/>
    </row>
    <row r="10" spans="1:16" x14ac:dyDescent="0.25">
      <c r="A10" t="s">
        <v>290</v>
      </c>
      <c r="B10" s="104">
        <v>7934904</v>
      </c>
      <c r="C10" s="104">
        <v>14519747</v>
      </c>
      <c r="D10" s="105">
        <v>4035037.0000000009</v>
      </c>
      <c r="E10" s="104">
        <v>73825111</v>
      </c>
      <c r="F10" s="104"/>
      <c r="G10" s="105">
        <v>6785271</v>
      </c>
      <c r="H10" s="104">
        <v>4742305</v>
      </c>
      <c r="I10" s="105">
        <v>9748351</v>
      </c>
      <c r="J10" s="104">
        <v>2652587</v>
      </c>
      <c r="K10" s="105">
        <v>18196044</v>
      </c>
      <c r="L10" s="104">
        <v>3978746</v>
      </c>
      <c r="M10" s="105">
        <v>9266159.0000000019</v>
      </c>
      <c r="N10" s="104">
        <v>9143890</v>
      </c>
      <c r="O10" s="105">
        <v>1541908</v>
      </c>
      <c r="P10" s="104">
        <v>166370060</v>
      </c>
    </row>
    <row r="11" spans="1:16" x14ac:dyDescent="0.25">
      <c r="A11" t="s">
        <v>285</v>
      </c>
      <c r="B11" s="104">
        <v>208845</v>
      </c>
      <c r="C11" s="104">
        <v>312324</v>
      </c>
      <c r="D11" s="105">
        <v>49521</v>
      </c>
      <c r="E11" s="104">
        <v>362406</v>
      </c>
      <c r="F11" s="104">
        <v>88077</v>
      </c>
      <c r="G11" s="105">
        <v>137292</v>
      </c>
      <c r="H11" s="104">
        <v>0</v>
      </c>
      <c r="I11" s="105">
        <v>200124</v>
      </c>
      <c r="J11" s="104"/>
      <c r="K11" s="105">
        <v>0</v>
      </c>
      <c r="L11" s="104">
        <v>0</v>
      </c>
      <c r="M11" s="105">
        <v>0</v>
      </c>
      <c r="N11" s="104">
        <v>153153</v>
      </c>
      <c r="O11" s="105">
        <v>57528</v>
      </c>
      <c r="P11" s="104">
        <v>1569270</v>
      </c>
    </row>
    <row r="12" spans="1:16" x14ac:dyDescent="0.25">
      <c r="A12" t="s">
        <v>286</v>
      </c>
      <c r="B12" s="108">
        <v>0</v>
      </c>
      <c r="C12" s="108">
        <v>0</v>
      </c>
      <c r="D12" s="109">
        <v>0</v>
      </c>
      <c r="E12" s="108">
        <v>0</v>
      </c>
      <c r="F12" s="108">
        <v>0</v>
      </c>
      <c r="G12" s="109">
        <v>0</v>
      </c>
      <c r="H12" s="108">
        <v>0</v>
      </c>
      <c r="I12" s="109">
        <v>0</v>
      </c>
      <c r="J12" s="108"/>
      <c r="K12" s="109">
        <v>0</v>
      </c>
      <c r="L12" s="108">
        <v>0</v>
      </c>
      <c r="M12" s="109">
        <v>0</v>
      </c>
      <c r="N12" s="108">
        <v>0</v>
      </c>
      <c r="O12" s="109">
        <v>0</v>
      </c>
      <c r="P12" s="104">
        <v>0</v>
      </c>
    </row>
    <row r="13" spans="1:16" x14ac:dyDescent="0.25">
      <c r="A13" t="s">
        <v>291</v>
      </c>
      <c r="B13" s="104"/>
      <c r="C13" s="104"/>
      <c r="D13" s="105"/>
      <c r="E13" s="104"/>
      <c r="F13" s="104"/>
      <c r="G13" s="105"/>
      <c r="H13" s="104"/>
      <c r="I13" s="105"/>
      <c r="J13" s="104"/>
      <c r="K13" s="105"/>
      <c r="L13" s="104"/>
      <c r="M13" s="105"/>
      <c r="N13" s="104"/>
      <c r="O13" s="105"/>
      <c r="P13" s="104"/>
    </row>
    <row r="14" spans="1:16" x14ac:dyDescent="0.25">
      <c r="A14" t="s">
        <v>290</v>
      </c>
      <c r="B14" s="104">
        <v>0</v>
      </c>
      <c r="C14" s="104">
        <v>0</v>
      </c>
      <c r="D14" s="105">
        <v>0</v>
      </c>
      <c r="E14" s="104">
        <v>0</v>
      </c>
      <c r="F14" s="104"/>
      <c r="G14" s="105">
        <v>0</v>
      </c>
      <c r="H14" s="104">
        <v>0</v>
      </c>
      <c r="I14" s="105">
        <v>0</v>
      </c>
      <c r="J14" s="104">
        <v>0</v>
      </c>
      <c r="K14" s="105">
        <v>0</v>
      </c>
      <c r="L14" s="104">
        <v>0</v>
      </c>
      <c r="M14" s="105">
        <v>0</v>
      </c>
      <c r="N14" s="104">
        <v>0</v>
      </c>
      <c r="O14" s="105">
        <v>0</v>
      </c>
      <c r="P14" s="104">
        <v>0</v>
      </c>
    </row>
    <row r="15" spans="1:16" x14ac:dyDescent="0.25">
      <c r="A15" t="s">
        <v>285</v>
      </c>
      <c r="B15" s="104"/>
      <c r="C15" s="104"/>
      <c r="D15" s="105"/>
      <c r="E15" s="104"/>
      <c r="F15" s="104"/>
      <c r="G15" s="105"/>
      <c r="H15" s="104"/>
      <c r="I15" s="105"/>
      <c r="J15" s="104"/>
      <c r="K15" s="105"/>
      <c r="L15" s="104"/>
      <c r="M15" s="105"/>
      <c r="N15" s="104"/>
      <c r="O15" s="105"/>
      <c r="P15" s="104"/>
    </row>
    <row r="16" spans="1:16" x14ac:dyDescent="0.25">
      <c r="A16" t="s">
        <v>286</v>
      </c>
      <c r="B16" s="104"/>
      <c r="C16" s="104"/>
      <c r="D16" s="105"/>
      <c r="E16" s="104"/>
      <c r="F16" s="104"/>
      <c r="G16" s="105"/>
      <c r="H16" s="104"/>
      <c r="I16" s="105"/>
      <c r="J16" s="104"/>
      <c r="K16" s="105"/>
      <c r="L16" s="104"/>
      <c r="M16" s="105"/>
      <c r="N16" s="104"/>
      <c r="O16" s="105"/>
      <c r="P16" s="104"/>
    </row>
    <row r="17" spans="1:16" x14ac:dyDescent="0.25">
      <c r="A17" t="s">
        <v>292</v>
      </c>
      <c r="B17" s="104"/>
      <c r="C17" s="104"/>
      <c r="D17" s="105"/>
      <c r="E17" s="104"/>
      <c r="F17" s="104"/>
      <c r="G17" s="105"/>
      <c r="H17" s="104"/>
      <c r="I17" s="105"/>
      <c r="J17" s="104"/>
      <c r="K17" s="105"/>
      <c r="L17" s="104"/>
      <c r="M17" s="105"/>
      <c r="N17" s="104"/>
      <c r="O17" s="105"/>
      <c r="P17" s="104"/>
    </row>
    <row r="18" spans="1:16" x14ac:dyDescent="0.25">
      <c r="A18" t="s">
        <v>290</v>
      </c>
      <c r="B18" s="104"/>
      <c r="C18" s="104"/>
      <c r="D18" s="105"/>
      <c r="E18" s="104"/>
      <c r="F18" s="104"/>
      <c r="G18" s="105"/>
      <c r="H18" s="104"/>
      <c r="I18" s="105"/>
      <c r="J18" s="104"/>
      <c r="K18" s="105"/>
      <c r="L18" s="104"/>
      <c r="M18" s="105"/>
      <c r="N18" s="104"/>
      <c r="O18" s="105"/>
      <c r="P18" s="104"/>
    </row>
    <row r="19" spans="1:16" x14ac:dyDescent="0.25">
      <c r="A19" t="s">
        <v>285</v>
      </c>
      <c r="B19" s="104"/>
      <c r="C19" s="104"/>
      <c r="D19" s="105"/>
      <c r="E19" s="104"/>
      <c r="F19" s="104"/>
      <c r="G19" s="105"/>
      <c r="H19" s="104"/>
      <c r="I19" s="105"/>
      <c r="J19" s="104"/>
      <c r="K19" s="105"/>
      <c r="L19" s="104"/>
      <c r="M19" s="105"/>
      <c r="N19" s="104"/>
      <c r="O19" s="105"/>
      <c r="P19" s="104"/>
    </row>
    <row r="20" spans="1:16" x14ac:dyDescent="0.25">
      <c r="A20" t="s">
        <v>286</v>
      </c>
      <c r="B20" s="104"/>
      <c r="C20" s="104"/>
      <c r="D20" s="105"/>
      <c r="E20" s="104"/>
      <c r="F20" s="104"/>
      <c r="G20" s="105"/>
      <c r="H20" s="104"/>
      <c r="I20" s="105"/>
      <c r="J20" s="104"/>
      <c r="K20" s="105"/>
      <c r="L20" s="104"/>
      <c r="M20" s="105"/>
      <c r="N20" s="104"/>
      <c r="O20" s="105"/>
      <c r="P20" s="104"/>
    </row>
    <row r="21" spans="1:16" x14ac:dyDescent="0.25">
      <c r="A21" t="s">
        <v>293</v>
      </c>
      <c r="B21" s="104"/>
      <c r="C21" s="104"/>
      <c r="D21" s="105"/>
      <c r="E21" s="104"/>
      <c r="F21" s="104"/>
      <c r="G21" s="105"/>
      <c r="H21" s="104"/>
      <c r="I21" s="105"/>
      <c r="J21" s="104"/>
      <c r="K21" s="105"/>
      <c r="L21" s="104"/>
      <c r="M21" s="105"/>
      <c r="N21" s="104"/>
      <c r="O21" s="105"/>
      <c r="P21" s="104"/>
    </row>
    <row r="22" spans="1:16" x14ac:dyDescent="0.25">
      <c r="A22" t="s">
        <v>290</v>
      </c>
      <c r="B22" s="104"/>
      <c r="C22" s="104"/>
      <c r="D22" s="105"/>
      <c r="E22" s="104"/>
      <c r="F22" s="104"/>
      <c r="G22" s="105"/>
      <c r="H22" s="104"/>
      <c r="I22" s="105"/>
      <c r="J22" s="104"/>
      <c r="K22" s="105"/>
      <c r="L22" s="104"/>
      <c r="M22" s="105"/>
      <c r="N22" s="104"/>
      <c r="O22" s="105"/>
      <c r="P22" s="104"/>
    </row>
    <row r="23" spans="1:16" x14ac:dyDescent="0.25">
      <c r="A23" t="s">
        <v>285</v>
      </c>
      <c r="B23" s="104"/>
      <c r="C23" s="104"/>
      <c r="D23" s="105"/>
      <c r="E23" s="104"/>
      <c r="F23" s="104"/>
      <c r="G23" s="105"/>
      <c r="H23" s="104"/>
      <c r="I23" s="105"/>
      <c r="J23" s="104"/>
      <c r="K23" s="105"/>
      <c r="L23" s="104"/>
      <c r="M23" s="105"/>
      <c r="N23" s="104"/>
      <c r="O23" s="105"/>
      <c r="P23" s="104"/>
    </row>
    <row r="24" spans="1:16" x14ac:dyDescent="0.25">
      <c r="A24" t="s">
        <v>286</v>
      </c>
      <c r="B24" s="104"/>
      <c r="C24" s="104"/>
      <c r="D24" s="105"/>
      <c r="E24" s="104"/>
      <c r="F24" s="104"/>
      <c r="G24" s="105"/>
      <c r="H24" s="104"/>
      <c r="I24" s="105"/>
      <c r="J24" s="104"/>
      <c r="K24" s="105"/>
      <c r="L24" s="104"/>
      <c r="M24" s="105"/>
      <c r="N24" s="104"/>
      <c r="O24" s="105"/>
      <c r="P24" s="104"/>
    </row>
    <row r="25" spans="1:16" x14ac:dyDescent="0.25">
      <c r="A25" t="s">
        <v>294</v>
      </c>
      <c r="B25" s="104"/>
      <c r="C25" s="104"/>
      <c r="D25" s="105"/>
      <c r="E25" s="104"/>
      <c r="F25" s="104"/>
      <c r="G25" s="105"/>
      <c r="H25" s="104"/>
      <c r="I25" s="105"/>
      <c r="J25" s="104"/>
      <c r="K25" s="105"/>
      <c r="L25" s="104"/>
      <c r="M25" s="105"/>
      <c r="N25" s="104"/>
      <c r="O25" s="105"/>
      <c r="P25" s="104"/>
    </row>
    <row r="26" spans="1:16" x14ac:dyDescent="0.25">
      <c r="A26" t="s">
        <v>290</v>
      </c>
      <c r="B26" s="104"/>
      <c r="C26" s="104"/>
      <c r="D26" s="105"/>
      <c r="E26" s="104"/>
      <c r="F26" s="104"/>
      <c r="G26" s="105"/>
      <c r="H26" s="104"/>
      <c r="I26" s="105"/>
      <c r="J26" s="104"/>
      <c r="K26" s="105"/>
      <c r="L26" s="104"/>
      <c r="M26" s="105"/>
      <c r="N26" s="104"/>
      <c r="O26" s="105"/>
      <c r="P26" s="104"/>
    </row>
    <row r="27" spans="1:16" x14ac:dyDescent="0.25">
      <c r="A27" t="s">
        <v>285</v>
      </c>
      <c r="B27" s="104">
        <v>37251</v>
      </c>
      <c r="C27" s="104">
        <v>52903</v>
      </c>
      <c r="D27" s="105">
        <v>14534</v>
      </c>
      <c r="E27" s="104">
        <v>92594</v>
      </c>
      <c r="F27" s="104">
        <v>20277</v>
      </c>
      <c r="G27" s="105">
        <v>28510</v>
      </c>
      <c r="H27" s="104">
        <v>0</v>
      </c>
      <c r="I27" s="105">
        <v>19057</v>
      </c>
      <c r="J27" s="104">
        <v>0</v>
      </c>
      <c r="K27" s="105">
        <v>0</v>
      </c>
      <c r="L27" s="104">
        <v>0</v>
      </c>
      <c r="M27" s="105">
        <v>0</v>
      </c>
      <c r="N27" s="104">
        <v>7013</v>
      </c>
      <c r="O27" s="105">
        <v>0</v>
      </c>
      <c r="P27" s="104">
        <v>272139</v>
      </c>
    </row>
    <row r="28" spans="1:16" x14ac:dyDescent="0.25">
      <c r="A28" t="s">
        <v>286</v>
      </c>
      <c r="B28" s="106">
        <v>0</v>
      </c>
      <c r="C28" s="106">
        <v>0</v>
      </c>
      <c r="D28" s="107">
        <v>0</v>
      </c>
      <c r="E28" s="106">
        <v>0</v>
      </c>
      <c r="F28" s="106">
        <v>0</v>
      </c>
      <c r="G28" s="107">
        <v>0</v>
      </c>
      <c r="H28" s="106">
        <v>0</v>
      </c>
      <c r="I28" s="107">
        <v>0</v>
      </c>
      <c r="J28" s="106">
        <v>0</v>
      </c>
      <c r="K28" s="107">
        <v>0</v>
      </c>
      <c r="L28" s="106">
        <v>0</v>
      </c>
      <c r="M28" s="107">
        <v>0</v>
      </c>
      <c r="N28" s="106">
        <v>0</v>
      </c>
      <c r="O28" s="107">
        <v>0</v>
      </c>
      <c r="P28" s="104">
        <v>0</v>
      </c>
    </row>
    <row r="29" spans="1:16" x14ac:dyDescent="0.25">
      <c r="A29" t="s">
        <v>295</v>
      </c>
      <c r="B29" s="104"/>
      <c r="C29" s="104"/>
      <c r="D29" s="105"/>
      <c r="E29" s="104"/>
      <c r="F29" s="104"/>
      <c r="G29" s="105"/>
      <c r="H29" s="104"/>
      <c r="I29" s="105"/>
      <c r="J29" s="104"/>
      <c r="K29" s="105"/>
      <c r="L29" s="104"/>
      <c r="M29" s="105"/>
      <c r="N29" s="104"/>
      <c r="O29" s="105"/>
      <c r="P29" s="104"/>
    </row>
    <row r="30" spans="1:16" x14ac:dyDescent="0.25">
      <c r="A30" t="s">
        <v>290</v>
      </c>
      <c r="B30" s="104"/>
      <c r="C30" s="104"/>
      <c r="D30" s="105"/>
      <c r="E30" s="104"/>
      <c r="F30" s="104"/>
      <c r="G30" s="105"/>
      <c r="H30" s="104"/>
      <c r="I30" s="105"/>
      <c r="J30" s="104"/>
      <c r="K30" s="105"/>
      <c r="L30" s="104"/>
      <c r="M30" s="105"/>
      <c r="N30" s="104"/>
      <c r="O30" s="105"/>
      <c r="P30" s="104"/>
    </row>
    <row r="31" spans="1:16" x14ac:dyDescent="0.25">
      <c r="A31" t="s">
        <v>285</v>
      </c>
      <c r="B31" s="104">
        <v>0</v>
      </c>
      <c r="C31" s="104">
        <v>78591</v>
      </c>
      <c r="D31" s="105">
        <v>153</v>
      </c>
      <c r="E31" s="104">
        <v>212466</v>
      </c>
      <c r="F31" s="104">
        <v>663</v>
      </c>
      <c r="G31" s="105">
        <v>21981</v>
      </c>
      <c r="H31" s="104"/>
      <c r="I31" s="105">
        <v>510</v>
      </c>
      <c r="J31" s="104"/>
      <c r="K31" s="105">
        <v>255</v>
      </c>
      <c r="L31" s="104"/>
      <c r="M31" s="105">
        <v>1785</v>
      </c>
      <c r="N31" s="104">
        <v>306</v>
      </c>
      <c r="O31" s="105">
        <v>0</v>
      </c>
      <c r="P31" s="104">
        <v>316710</v>
      </c>
    </row>
    <row r="32" spans="1:16" x14ac:dyDescent="0.25">
      <c r="A32" t="s">
        <v>286</v>
      </c>
      <c r="B32" s="106">
        <v>0</v>
      </c>
      <c r="C32" s="106">
        <v>0</v>
      </c>
      <c r="D32" s="107">
        <v>0</v>
      </c>
      <c r="E32" s="106">
        <v>0</v>
      </c>
      <c r="F32" s="106">
        <v>0</v>
      </c>
      <c r="G32" s="107">
        <v>0</v>
      </c>
      <c r="H32" s="106"/>
      <c r="I32" s="107">
        <v>0</v>
      </c>
      <c r="J32" s="106"/>
      <c r="K32" s="107">
        <v>0</v>
      </c>
      <c r="L32" s="106"/>
      <c r="M32" s="107">
        <v>0</v>
      </c>
      <c r="N32" s="106">
        <v>0</v>
      </c>
      <c r="O32" s="107">
        <v>0</v>
      </c>
      <c r="P32" s="104">
        <v>0</v>
      </c>
    </row>
    <row r="33" spans="1:17" x14ac:dyDescent="0.25">
      <c r="A33" t="s">
        <v>296</v>
      </c>
      <c r="B33" s="104"/>
      <c r="C33" s="104"/>
      <c r="D33" s="105"/>
      <c r="E33" s="104"/>
      <c r="F33" s="104"/>
      <c r="G33" s="105"/>
      <c r="H33" s="104"/>
      <c r="I33" s="105"/>
      <c r="J33" s="104"/>
      <c r="K33" s="105"/>
      <c r="L33" s="104"/>
      <c r="M33" s="105"/>
      <c r="N33" s="104"/>
      <c r="O33" s="105"/>
      <c r="P33" s="104"/>
    </row>
    <row r="34" spans="1:17" x14ac:dyDescent="0.25">
      <c r="A34" t="s">
        <v>297</v>
      </c>
      <c r="B34" s="104">
        <v>-1354998</v>
      </c>
      <c r="C34" s="104">
        <v>-2110980</v>
      </c>
      <c r="D34" s="105">
        <v>-649621</v>
      </c>
      <c r="E34" s="104">
        <v>-8821744</v>
      </c>
      <c r="F34" s="104">
        <v>-885090</v>
      </c>
      <c r="G34" s="105">
        <v>-581171</v>
      </c>
      <c r="H34" s="104">
        <v>-203573</v>
      </c>
      <c r="I34" s="105">
        <v>-463897</v>
      </c>
      <c r="J34" s="104">
        <v>-117337</v>
      </c>
      <c r="K34" s="105">
        <v>-1324286</v>
      </c>
      <c r="L34" s="104">
        <v>-110666</v>
      </c>
      <c r="M34" s="105">
        <v>-510293</v>
      </c>
      <c r="N34" s="104">
        <v>-537579</v>
      </c>
      <c r="O34" s="105">
        <v>-298612</v>
      </c>
      <c r="P34" s="104">
        <v>-17969847</v>
      </c>
    </row>
    <row r="35" spans="1:17" x14ac:dyDescent="0.25">
      <c r="A35" t="s">
        <v>298</v>
      </c>
      <c r="B35" s="104">
        <v>108796</v>
      </c>
      <c r="C35" s="104">
        <v>203812</v>
      </c>
      <c r="D35" s="105">
        <v>41024</v>
      </c>
      <c r="E35" s="104">
        <v>275935</v>
      </c>
      <c r="F35" s="104">
        <v>27777</v>
      </c>
      <c r="G35" s="105">
        <v>71172</v>
      </c>
      <c r="H35" s="104">
        <v>0</v>
      </c>
      <c r="I35" s="105">
        <v>55977</v>
      </c>
      <c r="J35" s="104">
        <v>0</v>
      </c>
      <c r="K35" s="105">
        <v>65</v>
      </c>
      <c r="L35" s="104">
        <v>0</v>
      </c>
      <c r="M35" s="105">
        <v>455</v>
      </c>
      <c r="N35" s="104">
        <v>64694</v>
      </c>
      <c r="O35" s="105">
        <v>34644</v>
      </c>
      <c r="P35" s="104">
        <v>884351</v>
      </c>
    </row>
    <row r="36" spans="1:17" x14ac:dyDescent="0.25">
      <c r="A36" t="s">
        <v>209</v>
      </c>
      <c r="B36" s="110">
        <v>16250</v>
      </c>
      <c r="C36" s="110">
        <v>16250</v>
      </c>
      <c r="D36" s="111"/>
      <c r="E36" s="110"/>
      <c r="F36" s="110"/>
      <c r="G36" s="111"/>
      <c r="H36" s="110"/>
      <c r="I36" s="111"/>
      <c r="J36" s="110"/>
      <c r="K36" s="111"/>
      <c r="L36" s="110"/>
      <c r="M36" s="110">
        <v>16250</v>
      </c>
      <c r="N36" s="112"/>
      <c r="O36" s="113"/>
      <c r="P36" s="110">
        <f>SUM(B36:O36)</f>
        <v>48750</v>
      </c>
      <c r="Q36" s="102"/>
    </row>
    <row r="37" spans="1:17" x14ac:dyDescent="0.25">
      <c r="O37" s="100"/>
    </row>
    <row r="40" spans="1:17" x14ac:dyDescent="0.25">
      <c r="A40" t="s">
        <v>27</v>
      </c>
      <c r="D40" s="92"/>
      <c r="G40" s="94"/>
      <c r="I40" s="96"/>
      <c r="K40" s="97"/>
      <c r="M40" s="98"/>
    </row>
    <row r="41" spans="1:17" x14ac:dyDescent="0.25">
      <c r="A41" s="102" t="s">
        <v>316</v>
      </c>
      <c r="D41" s="92"/>
      <c r="G41" s="94"/>
      <c r="I41" s="96"/>
      <c r="K41" s="97"/>
      <c r="M41" s="98"/>
      <c r="O41" s="99"/>
    </row>
    <row r="42" spans="1:17" x14ac:dyDescent="0.25">
      <c r="A42" s="102" t="s">
        <v>317</v>
      </c>
      <c r="O42" s="99"/>
    </row>
    <row r="44" spans="1:17" x14ac:dyDescent="0.25">
      <c r="A44" t="s">
        <v>299</v>
      </c>
      <c r="D44" s="92"/>
      <c r="G44" s="94"/>
      <c r="I44" s="96"/>
      <c r="K44" s="97"/>
      <c r="M44" s="98"/>
    </row>
    <row r="45" spans="1:17" x14ac:dyDescent="0.25">
      <c r="A45" t="s">
        <v>29</v>
      </c>
      <c r="D45" s="92"/>
      <c r="G45" s="94"/>
      <c r="I45" s="96"/>
      <c r="K45" s="97"/>
      <c r="M45" s="98"/>
      <c r="O45" s="99"/>
    </row>
    <row r="46" spans="1:17" x14ac:dyDescent="0.25">
      <c r="O46" s="99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8D196-1EC7-418E-9112-EA06BA93D2E5}">
  <dimension ref="A1:J44"/>
  <sheetViews>
    <sheetView workbookViewId="0">
      <selection activeCell="D6" sqref="D6"/>
    </sheetView>
  </sheetViews>
  <sheetFormatPr defaultRowHeight="15" x14ac:dyDescent="0.25"/>
  <cols>
    <col min="1" max="1" width="51.28515625" bestFit="1" customWidth="1"/>
    <col min="2" max="2" width="19" bestFit="1" customWidth="1"/>
    <col min="3" max="3" width="10.140625" bestFit="1" customWidth="1"/>
    <col min="4" max="4" width="9.140625" bestFit="1" customWidth="1"/>
    <col min="5" max="5" width="17.85546875" bestFit="1" customWidth="1"/>
    <col min="6" max="6" width="11.5703125" bestFit="1" customWidth="1"/>
    <col min="7" max="7" width="19" bestFit="1" customWidth="1"/>
    <col min="8" max="8" width="9.140625" bestFit="1" customWidth="1"/>
    <col min="9" max="9" width="13.7109375" bestFit="1" customWidth="1"/>
    <col min="10" max="10" width="11.140625" bestFit="1" customWidth="1"/>
  </cols>
  <sheetData>
    <row r="1" spans="1:10" x14ac:dyDescent="0.25">
      <c r="B1" t="s">
        <v>276</v>
      </c>
      <c r="C1" t="s">
        <v>277</v>
      </c>
      <c r="D1" t="s">
        <v>278</v>
      </c>
      <c r="E1" t="s">
        <v>279</v>
      </c>
      <c r="F1" t="s">
        <v>280</v>
      </c>
      <c r="G1" t="s">
        <v>282</v>
      </c>
      <c r="H1" t="s">
        <v>266</v>
      </c>
      <c r="I1" t="s">
        <v>281</v>
      </c>
      <c r="J1" t="s">
        <v>230</v>
      </c>
    </row>
    <row r="2" spans="1:10" x14ac:dyDescent="0.25">
      <c r="A2" t="s">
        <v>194</v>
      </c>
      <c r="B2" s="65" t="s">
        <v>4</v>
      </c>
      <c r="C2" s="65" t="s">
        <v>4</v>
      </c>
      <c r="D2" s="65" t="s">
        <v>4</v>
      </c>
      <c r="E2" s="65" t="s">
        <v>4</v>
      </c>
      <c r="F2" s="65" t="s">
        <v>4</v>
      </c>
      <c r="G2" s="70" t="s">
        <v>4</v>
      </c>
      <c r="H2" s="75" t="s">
        <v>4</v>
      </c>
      <c r="I2" s="65" t="s">
        <v>4</v>
      </c>
      <c r="J2" s="80" t="s">
        <v>4</v>
      </c>
    </row>
    <row r="3" spans="1:10" x14ac:dyDescent="0.25">
      <c r="A3" t="s">
        <v>246</v>
      </c>
      <c r="B3" s="57">
        <v>478801954</v>
      </c>
      <c r="C3" s="66">
        <v>12646427.999999998</v>
      </c>
      <c r="G3" s="71"/>
      <c r="H3" s="76"/>
      <c r="I3">
        <v>0</v>
      </c>
      <c r="J3" s="82">
        <v>491448381.99999982</v>
      </c>
    </row>
    <row r="4" spans="1:10" x14ac:dyDescent="0.25">
      <c r="A4" t="s">
        <v>247</v>
      </c>
      <c r="C4" s="66"/>
      <c r="G4" s="72"/>
      <c r="H4" s="76"/>
      <c r="J4" s="82"/>
    </row>
    <row r="5" spans="1:10" x14ac:dyDescent="0.25">
      <c r="A5" t="s">
        <v>248</v>
      </c>
      <c r="B5">
        <v>0</v>
      </c>
      <c r="C5" s="66">
        <v>0</v>
      </c>
      <c r="D5">
        <v>0</v>
      </c>
      <c r="E5">
        <v>0</v>
      </c>
      <c r="F5">
        <v>0</v>
      </c>
      <c r="G5" s="72">
        <v>0</v>
      </c>
      <c r="H5" s="76"/>
      <c r="J5" s="82">
        <v>0</v>
      </c>
    </row>
    <row r="6" spans="1:10" x14ac:dyDescent="0.25">
      <c r="A6" t="s">
        <v>249</v>
      </c>
      <c r="B6" s="57">
        <f>3681659+210851</f>
        <v>3892510</v>
      </c>
      <c r="C6" s="57">
        <f>1965058-210851</f>
        <v>1754207</v>
      </c>
      <c r="D6" s="57">
        <v>2628135</v>
      </c>
      <c r="E6" s="57">
        <v>564750</v>
      </c>
      <c r="F6" s="57">
        <v>806530</v>
      </c>
      <c r="G6" s="72">
        <v>150000</v>
      </c>
      <c r="H6" s="76"/>
      <c r="J6" s="82">
        <v>9796132</v>
      </c>
    </row>
    <row r="7" spans="1:10" x14ac:dyDescent="0.25">
      <c r="A7" t="s">
        <v>250</v>
      </c>
      <c r="B7" s="57">
        <v>1637256</v>
      </c>
      <c r="C7" s="57">
        <v>873873</v>
      </c>
      <c r="D7" s="57">
        <v>1168746</v>
      </c>
      <c r="E7" s="57">
        <v>612950</v>
      </c>
      <c r="F7" s="57">
        <v>155700</v>
      </c>
      <c r="G7" s="72">
        <v>30000</v>
      </c>
      <c r="H7" s="76"/>
      <c r="J7" s="82">
        <v>4478524.9999999991</v>
      </c>
    </row>
    <row r="8" spans="1:10" s="84" customFormat="1" x14ac:dyDescent="0.25">
      <c r="A8" s="84" t="s">
        <v>17</v>
      </c>
      <c r="B8" s="85">
        <v>5318915</v>
      </c>
      <c r="C8" s="85">
        <v>2838931.0000000009</v>
      </c>
      <c r="D8" s="85">
        <v>3796881</v>
      </c>
      <c r="E8" s="85">
        <v>1177700</v>
      </c>
      <c r="F8" s="85">
        <v>962230</v>
      </c>
      <c r="G8" s="86">
        <v>180000</v>
      </c>
      <c r="H8" s="87"/>
      <c r="J8" s="88">
        <v>14274657</v>
      </c>
    </row>
    <row r="9" spans="1:10" x14ac:dyDescent="0.25">
      <c r="A9" t="s">
        <v>251</v>
      </c>
      <c r="G9" s="71"/>
      <c r="H9" s="76"/>
      <c r="J9" s="81"/>
    </row>
    <row r="10" spans="1:10" x14ac:dyDescent="0.25">
      <c r="A10" t="s">
        <v>252</v>
      </c>
      <c r="B10" s="57">
        <f>908933-24582</f>
        <v>884351</v>
      </c>
      <c r="C10" s="57">
        <f>522884+24582</f>
        <v>547466</v>
      </c>
      <c r="D10" s="57">
        <v>676587</v>
      </c>
      <c r="G10" s="71"/>
      <c r="H10" s="76"/>
      <c r="J10" s="82">
        <v>2108404</v>
      </c>
    </row>
    <row r="11" spans="1:10" x14ac:dyDescent="0.25">
      <c r="A11" t="s">
        <v>253</v>
      </c>
      <c r="C11" s="66">
        <v>2346993</v>
      </c>
      <c r="G11" s="71"/>
      <c r="H11" s="76"/>
      <c r="J11" s="82">
        <v>2346993</v>
      </c>
    </row>
    <row r="12" spans="1:10" x14ac:dyDescent="0.25">
      <c r="A12" t="s">
        <v>254</v>
      </c>
      <c r="C12" s="67"/>
      <c r="G12" s="71"/>
      <c r="H12" s="76"/>
      <c r="J12" s="81"/>
    </row>
    <row r="13" spans="1:10" x14ac:dyDescent="0.25">
      <c r="A13" t="s">
        <v>255</v>
      </c>
      <c r="C13" s="67"/>
      <c r="G13" s="71"/>
      <c r="H13" s="76"/>
      <c r="J13" s="82"/>
    </row>
    <row r="14" spans="1:10" x14ac:dyDescent="0.25">
      <c r="A14" t="s">
        <v>256</v>
      </c>
      <c r="C14" s="67"/>
      <c r="G14" s="71"/>
      <c r="H14" s="76"/>
      <c r="J14" s="81"/>
    </row>
    <row r="15" spans="1:10" x14ac:dyDescent="0.25">
      <c r="A15" t="s">
        <v>257</v>
      </c>
      <c r="C15" s="67"/>
      <c r="G15" s="71"/>
      <c r="H15" s="76"/>
      <c r="J15" s="81"/>
    </row>
    <row r="16" spans="1:10" x14ac:dyDescent="0.25">
      <c r="A16" t="s">
        <v>199</v>
      </c>
      <c r="C16" s="67"/>
      <c r="E16" s="57">
        <v>61022</v>
      </c>
      <c r="G16" s="71"/>
      <c r="H16" s="76"/>
      <c r="J16" s="82">
        <v>61022</v>
      </c>
    </row>
    <row r="17" spans="1:10" s="84" customFormat="1" x14ac:dyDescent="0.25">
      <c r="A17" s="84" t="s">
        <v>17</v>
      </c>
      <c r="C17" s="89"/>
      <c r="E17" s="85">
        <v>61022</v>
      </c>
      <c r="G17" s="90"/>
      <c r="H17" s="87"/>
      <c r="J17" s="88">
        <v>61022</v>
      </c>
    </row>
    <row r="18" spans="1:10" x14ac:dyDescent="0.25">
      <c r="A18" t="s">
        <v>258</v>
      </c>
      <c r="C18" s="67"/>
      <c r="F18" s="57">
        <v>399000</v>
      </c>
      <c r="G18" s="71"/>
      <c r="H18" s="76"/>
      <c r="J18" s="82">
        <v>399000</v>
      </c>
    </row>
    <row r="19" spans="1:10" x14ac:dyDescent="0.25">
      <c r="A19" t="s">
        <v>259</v>
      </c>
      <c r="C19" s="67"/>
      <c r="G19" s="71"/>
      <c r="H19" s="76"/>
      <c r="J19" s="81"/>
    </row>
    <row r="20" spans="1:10" x14ac:dyDescent="0.25">
      <c r="A20" t="s">
        <v>260</v>
      </c>
      <c r="C20" s="67"/>
      <c r="G20" s="71"/>
      <c r="H20" s="76"/>
      <c r="J20" s="81"/>
    </row>
    <row r="21" spans="1:10" x14ac:dyDescent="0.25">
      <c r="A21" t="s">
        <v>261</v>
      </c>
      <c r="C21" s="67"/>
      <c r="G21" s="71"/>
      <c r="H21" s="76"/>
      <c r="J21" s="81"/>
    </row>
    <row r="22" spans="1:10" x14ac:dyDescent="0.25">
      <c r="A22" t="s">
        <v>262</v>
      </c>
      <c r="C22" s="67"/>
      <c r="G22" s="71"/>
      <c r="H22" s="76"/>
      <c r="J22" s="81"/>
    </row>
    <row r="23" spans="1:10" x14ac:dyDescent="0.25">
      <c r="A23" t="s">
        <v>17</v>
      </c>
      <c r="C23" s="68"/>
      <c r="G23" s="73"/>
      <c r="H23" s="77"/>
      <c r="J23" s="83"/>
    </row>
    <row r="24" spans="1:10" x14ac:dyDescent="0.25">
      <c r="A24" t="s">
        <v>263</v>
      </c>
      <c r="C24" s="67"/>
      <c r="G24" s="71"/>
      <c r="H24" s="76"/>
      <c r="J24" s="81"/>
    </row>
    <row r="25" spans="1:10" x14ac:dyDescent="0.25">
      <c r="A25" t="s">
        <v>264</v>
      </c>
      <c r="B25" s="57">
        <v>850172</v>
      </c>
      <c r="C25" s="66">
        <v>594578</v>
      </c>
      <c r="D25" s="57">
        <v>778526</v>
      </c>
      <c r="G25" s="71"/>
      <c r="H25" s="76"/>
      <c r="J25" s="82">
        <v>2223276</v>
      </c>
    </row>
    <row r="26" spans="1:10" x14ac:dyDescent="0.25">
      <c r="A26" t="s">
        <v>265</v>
      </c>
      <c r="B26" s="57">
        <v>2699691</v>
      </c>
      <c r="C26" s="67"/>
      <c r="D26" s="57">
        <v>329846</v>
      </c>
      <c r="G26" s="71"/>
      <c r="H26" s="76"/>
      <c r="J26" s="82">
        <v>3029537</v>
      </c>
    </row>
    <row r="27" spans="1:10" x14ac:dyDescent="0.25">
      <c r="A27" t="s">
        <v>266</v>
      </c>
      <c r="C27" s="67"/>
      <c r="G27" s="71"/>
      <c r="H27" s="78">
        <v>4701668</v>
      </c>
      <c r="J27" s="82">
        <v>4701668</v>
      </c>
    </row>
    <row r="28" spans="1:10" x14ac:dyDescent="0.25">
      <c r="A28" t="s">
        <v>267</v>
      </c>
      <c r="C28" s="67"/>
      <c r="G28" s="71"/>
      <c r="H28" s="76"/>
      <c r="J28" s="81"/>
    </row>
    <row r="29" spans="1:10" x14ac:dyDescent="0.25">
      <c r="A29" t="s">
        <v>268</v>
      </c>
      <c r="B29" s="57">
        <v>100000</v>
      </c>
      <c r="C29" s="66">
        <v>50000</v>
      </c>
      <c r="D29" s="57">
        <v>100000</v>
      </c>
      <c r="G29" s="71"/>
      <c r="H29" s="76"/>
      <c r="J29" s="82">
        <v>250000</v>
      </c>
    </row>
    <row r="30" spans="1:10" x14ac:dyDescent="0.25">
      <c r="A30" t="s">
        <v>269</v>
      </c>
      <c r="B30" s="57">
        <v>48750</v>
      </c>
      <c r="C30" s="66">
        <v>20000</v>
      </c>
      <c r="F30" s="57">
        <v>16250</v>
      </c>
      <c r="G30" s="72">
        <v>15000</v>
      </c>
      <c r="H30" s="76"/>
      <c r="I30" s="57">
        <v>100000</v>
      </c>
      <c r="J30" s="82">
        <v>200000</v>
      </c>
    </row>
    <row r="31" spans="1:10" x14ac:dyDescent="0.25">
      <c r="A31" t="s">
        <v>270</v>
      </c>
      <c r="C31" s="67"/>
      <c r="G31" s="71"/>
      <c r="H31" s="76"/>
      <c r="J31" s="81"/>
    </row>
    <row r="32" spans="1:10" x14ac:dyDescent="0.25">
      <c r="A32" t="s">
        <v>271</v>
      </c>
      <c r="C32" s="67"/>
      <c r="G32" s="71"/>
      <c r="H32" s="76"/>
      <c r="J32" s="81"/>
    </row>
    <row r="33" spans="1:10" x14ac:dyDescent="0.25">
      <c r="A33" t="s">
        <v>272</v>
      </c>
      <c r="C33" s="67"/>
      <c r="G33" s="71"/>
      <c r="H33" s="76"/>
      <c r="J33" s="81"/>
    </row>
    <row r="34" spans="1:10" x14ac:dyDescent="0.25">
      <c r="A34" t="s">
        <v>273</v>
      </c>
      <c r="C34" s="67"/>
      <c r="G34" s="71"/>
      <c r="H34" s="76"/>
      <c r="J34" s="81"/>
    </row>
    <row r="35" spans="1:10" x14ac:dyDescent="0.25">
      <c r="A35" t="s">
        <v>274</v>
      </c>
      <c r="C35" s="67"/>
      <c r="G35" s="71"/>
      <c r="H35" s="76"/>
      <c r="J35" s="81"/>
    </row>
    <row r="36" spans="1:10" s="84" customFormat="1" ht="15.75" thickBot="1" x14ac:dyDescent="0.3">
      <c r="B36" s="91">
        <f t="shared" ref="B36:J36" si="0">SUM(B3:B35)-B8-B17</f>
        <v>488914684</v>
      </c>
      <c r="C36" s="91">
        <f t="shared" si="0"/>
        <v>18833545</v>
      </c>
      <c r="D36" s="91">
        <f t="shared" si="0"/>
        <v>5681840</v>
      </c>
      <c r="E36" s="91">
        <f t="shared" si="0"/>
        <v>1238722</v>
      </c>
      <c r="F36" s="91">
        <f t="shared" si="0"/>
        <v>1377480</v>
      </c>
      <c r="G36" s="91">
        <f t="shared" si="0"/>
        <v>195000</v>
      </c>
      <c r="H36" s="91">
        <f t="shared" si="0"/>
        <v>4701668</v>
      </c>
      <c r="I36" s="91">
        <f t="shared" si="0"/>
        <v>100000</v>
      </c>
      <c r="J36" s="91">
        <f t="shared" si="0"/>
        <v>521042938.99999982</v>
      </c>
    </row>
    <row r="37" spans="1:10" ht="15.75" thickTop="1" x14ac:dyDescent="0.25"/>
    <row r="39" spans="1:10" x14ac:dyDescent="0.25">
      <c r="A39" t="s">
        <v>27</v>
      </c>
      <c r="G39" s="69"/>
      <c r="H39" s="74"/>
      <c r="J39" s="79"/>
    </row>
    <row r="40" spans="1:10" x14ac:dyDescent="0.25">
      <c r="G40" s="69"/>
      <c r="H40" s="74"/>
      <c r="J40" s="79"/>
    </row>
    <row r="43" spans="1:10" x14ac:dyDescent="0.25">
      <c r="A43" t="s">
        <v>275</v>
      </c>
      <c r="G43" s="69"/>
      <c r="H43" s="74"/>
      <c r="J43" s="79"/>
    </row>
    <row r="44" spans="1:10" x14ac:dyDescent="0.25">
      <c r="A44" t="s">
        <v>29</v>
      </c>
      <c r="G44" s="69"/>
      <c r="H44" s="74"/>
      <c r="J44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A2- Balance Sheet</vt:lpstr>
      <vt:lpstr>A1- Income Statement</vt:lpstr>
      <vt:lpstr>A3-Cash Flow</vt:lpstr>
      <vt:lpstr>6.5 Source_Use</vt:lpstr>
      <vt:lpstr>A4- StaffingFTE</vt:lpstr>
      <vt:lpstr>A4- Staffing$</vt:lpstr>
      <vt:lpstr>6.6 Hospital Participation</vt:lpstr>
      <vt:lpstr>6.8 PHM Exp Breakout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Pilcher, Rachel</cp:lastModifiedBy>
  <dcterms:created xsi:type="dcterms:W3CDTF">2024-06-19T21:54:56Z</dcterms:created>
  <dcterms:modified xsi:type="dcterms:W3CDTF">2024-06-20T19:06:05Z</dcterms:modified>
</cp:coreProperties>
</file>